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01 - Stavební část 3NP" sheetId="2" r:id="rId2"/>
    <sheet name="002 - Stavební část 4NP" sheetId="3" r:id="rId3"/>
    <sheet name="003 - Oprava schodiště" sheetId="4" r:id="rId4"/>
    <sheet name="004 - Slaboproud - data" sheetId="5" r:id="rId5"/>
    <sheet name="005 - Slaboproud - napoje..." sheetId="6" r:id="rId6"/>
    <sheet name="006 - Silnoproudé rozvody" sheetId="7" r:id="rId7"/>
    <sheet name="007 - Vedlejší a ostatní ..." sheetId="8" r:id="rId8"/>
  </sheets>
  <definedNames>
    <definedName name="_xlnm.Print_Area" localSheetId="0">'Rekapitulace zakázky'!$D$4:$AO$76,'Rekapitulace zakázky'!$C$82:$AQ$102</definedName>
    <definedName name="_xlnm.Print_Titles" localSheetId="0">'Rekapitulace zakázky'!$92:$92</definedName>
    <definedName name="_xlnm._FilterDatabase" localSheetId="1" hidden="1">'001 - Stavební část 3NP'!$C$143:$K$705</definedName>
    <definedName name="_xlnm.Print_Area" localSheetId="1">'001 - Stavební část 3NP'!$C$4:$J$39,'001 - Stavební část 3NP'!$C$50:$J$76,'001 - Stavební část 3NP'!$C$82:$J$125,'001 - Stavební část 3NP'!$C$131:$K$705</definedName>
    <definedName name="_xlnm.Print_Titles" localSheetId="1">'001 - Stavební část 3NP'!$143:$143</definedName>
    <definedName name="_xlnm._FilterDatabase" localSheetId="2" hidden="1">'002 - Stavební část 4NP'!$C$142:$K$740</definedName>
    <definedName name="_xlnm.Print_Area" localSheetId="2">'002 - Stavební část 4NP'!$C$4:$J$39,'002 - Stavební část 4NP'!$C$50:$J$76,'002 - Stavební část 4NP'!$C$82:$J$124,'002 - Stavební část 4NP'!$C$130:$K$740</definedName>
    <definedName name="_xlnm.Print_Titles" localSheetId="2">'002 - Stavební část 4NP'!$142:$142</definedName>
    <definedName name="_xlnm._FilterDatabase" localSheetId="3" hidden="1">'003 - Oprava schodiště'!$C$124:$K$217</definedName>
    <definedName name="_xlnm.Print_Area" localSheetId="3">'003 - Oprava schodiště'!$C$4:$J$39,'003 - Oprava schodiště'!$C$50:$J$76,'003 - Oprava schodiště'!$C$82:$J$106,'003 - Oprava schodiště'!$C$112:$K$217</definedName>
    <definedName name="_xlnm.Print_Titles" localSheetId="3">'003 - Oprava schodiště'!$124:$124</definedName>
    <definedName name="_xlnm._FilterDatabase" localSheetId="4" hidden="1">'004 - Slaboproud - data'!$C$117:$K$272</definedName>
    <definedName name="_xlnm.Print_Area" localSheetId="4">'004 - Slaboproud - data'!$C$4:$J$39,'004 - Slaboproud - data'!$C$50:$J$76,'004 - Slaboproud - data'!$C$82:$J$99,'004 - Slaboproud - data'!$C$105:$K$272</definedName>
    <definedName name="_xlnm.Print_Titles" localSheetId="4">'004 - Slaboproud - data'!$117:$117</definedName>
    <definedName name="_xlnm._FilterDatabase" localSheetId="5" hidden="1">'005 - Slaboproud - napoje...'!$C$119:$K$150</definedName>
    <definedName name="_xlnm.Print_Area" localSheetId="5">'005 - Slaboproud - napoje...'!$C$4:$J$39,'005 - Slaboproud - napoje...'!$C$50:$J$76,'005 - Slaboproud - napoje...'!$C$82:$J$101,'005 - Slaboproud - napoje...'!$C$107:$K$150</definedName>
    <definedName name="_xlnm.Print_Titles" localSheetId="5">'005 - Slaboproud - napoje...'!$119:$119</definedName>
    <definedName name="_xlnm._FilterDatabase" localSheetId="6" hidden="1">'006 - Silnoproudé rozvody'!$C$124:$K$302</definedName>
    <definedName name="_xlnm.Print_Area" localSheetId="6">'006 - Silnoproudé rozvody'!$C$4:$J$39,'006 - Silnoproudé rozvody'!$C$50:$J$76,'006 - Silnoproudé rozvody'!$C$82:$J$106,'006 - Silnoproudé rozvody'!$C$112:$K$302</definedName>
    <definedName name="_xlnm.Print_Titles" localSheetId="6">'006 - Silnoproudé rozvody'!$124:$124</definedName>
    <definedName name="_xlnm._FilterDatabase" localSheetId="7" hidden="1">'007 - Vedlejší a ostatní ...'!$C$119:$K$129</definedName>
    <definedName name="_xlnm.Print_Area" localSheetId="7">'007 - Vedlejší a ostatní ...'!$C$4:$J$39,'007 - Vedlejší a ostatní ...'!$C$50:$J$76,'007 - Vedlejší a ostatní ...'!$C$82:$J$101,'007 - Vedlejší a ostatní ...'!$C$107:$K$129</definedName>
    <definedName name="_xlnm.Print_Titles" localSheetId="7">'007 - Vedlejší a ostatní ...'!$119:$119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29"/>
  <c r="BH129"/>
  <c r="BG129"/>
  <c r="BF129"/>
  <c r="T129"/>
  <c r="T128"/>
  <c r="R129"/>
  <c r="R128"/>
  <c r="P129"/>
  <c r="P128"/>
  <c r="BI126"/>
  <c r="BH126"/>
  <c r="BG126"/>
  <c r="BF126"/>
  <c r="T126"/>
  <c r="T125"/>
  <c r="R126"/>
  <c r="R125"/>
  <c r="P126"/>
  <c r="P125"/>
  <c r="BI123"/>
  <c r="BH123"/>
  <c r="BG123"/>
  <c r="BF123"/>
  <c r="T123"/>
  <c r="T122"/>
  <c r="T121"/>
  <c r="T120"/>
  <c r="R123"/>
  <c r="R122"/>
  <c r="R121"/>
  <c r="R120"/>
  <c r="P123"/>
  <c r="P122"/>
  <c r="P121"/>
  <c r="P120"/>
  <c i="1" r="AU101"/>
  <c i="8" r="J117"/>
  <c r="F116"/>
  <c r="F114"/>
  <c r="E112"/>
  <c r="J92"/>
  <c r="F91"/>
  <c r="F89"/>
  <c r="E87"/>
  <c r="J21"/>
  <c r="E21"/>
  <c r="J116"/>
  <c r="J20"/>
  <c r="J18"/>
  <c r="E18"/>
  <c r="F117"/>
  <c r="J17"/>
  <c r="J12"/>
  <c r="J114"/>
  <c r="E7"/>
  <c r="E110"/>
  <c i="7" r="J37"/>
  <c r="J36"/>
  <c i="1" r="AY100"/>
  <c i="7" r="J35"/>
  <c i="1" r="AX100"/>
  <c i="7"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2"/>
  <c r="F121"/>
  <c r="F119"/>
  <c r="E117"/>
  <c r="J92"/>
  <c r="F91"/>
  <c r="F89"/>
  <c r="E87"/>
  <c r="J21"/>
  <c r="E21"/>
  <c r="J121"/>
  <c r="J20"/>
  <c r="J18"/>
  <c r="E18"/>
  <c r="F92"/>
  <c r="J17"/>
  <c r="J12"/>
  <c r="J89"/>
  <c r="E7"/>
  <c r="E115"/>
  <c i="6" r="J37"/>
  <c r="J36"/>
  <c i="1" r="AY99"/>
  <c i="6" r="J35"/>
  <c i="1" r="AX99"/>
  <c i="6"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J117"/>
  <c r="F116"/>
  <c r="F114"/>
  <c r="E112"/>
  <c r="J92"/>
  <c r="F91"/>
  <c r="F89"/>
  <c r="E87"/>
  <c r="J21"/>
  <c r="E21"/>
  <c r="J116"/>
  <c r="J20"/>
  <c r="J18"/>
  <c r="E18"/>
  <c r="F117"/>
  <c r="J17"/>
  <c r="J12"/>
  <c r="J114"/>
  <c r="E7"/>
  <c r="E110"/>
  <c i="5" r="J37"/>
  <c r="J36"/>
  <c i="1" r="AY98"/>
  <c i="5" r="J35"/>
  <c i="1" r="AX98"/>
  <c i="5"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08"/>
  <c r="BH208"/>
  <c r="BG208"/>
  <c r="BF208"/>
  <c r="T208"/>
  <c r="R208"/>
  <c r="P208"/>
  <c r="BI202"/>
  <c r="BH202"/>
  <c r="BG202"/>
  <c r="BF202"/>
  <c r="T202"/>
  <c r="R202"/>
  <c r="P20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5"/>
  <c r="BH155"/>
  <c r="BG155"/>
  <c r="BF155"/>
  <c r="T155"/>
  <c r="R155"/>
  <c r="P155"/>
  <c r="BI147"/>
  <c r="BH147"/>
  <c r="BG147"/>
  <c r="BF147"/>
  <c r="T147"/>
  <c r="R147"/>
  <c r="P147"/>
  <c r="BI142"/>
  <c r="BH142"/>
  <c r="BG142"/>
  <c r="BF142"/>
  <c r="T142"/>
  <c r="R142"/>
  <c r="P142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J115"/>
  <c r="F114"/>
  <c r="F112"/>
  <c r="E110"/>
  <c r="J92"/>
  <c r="F91"/>
  <c r="F89"/>
  <c r="E87"/>
  <c r="J21"/>
  <c r="E21"/>
  <c r="J114"/>
  <c r="J20"/>
  <c r="J18"/>
  <c r="E18"/>
  <c r="F115"/>
  <c r="J17"/>
  <c r="J12"/>
  <c r="J112"/>
  <c r="E7"/>
  <c r="E108"/>
  <c i="4" r="J37"/>
  <c r="J36"/>
  <c i="1" r="AY97"/>
  <c i="4" r="J35"/>
  <c i="1" r="AX97"/>
  <c i="4"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9"/>
  <c r="BH189"/>
  <c r="BG189"/>
  <c r="BF189"/>
  <c r="T189"/>
  <c r="R189"/>
  <c r="P189"/>
  <c r="BI184"/>
  <c r="BH184"/>
  <c r="BG184"/>
  <c r="BF184"/>
  <c r="T184"/>
  <c r="R184"/>
  <c r="P184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5"/>
  <c r="BH165"/>
  <c r="BG165"/>
  <c r="BF165"/>
  <c r="T165"/>
  <c r="R165"/>
  <c r="P165"/>
  <c r="BI162"/>
  <c r="BH162"/>
  <c r="BG162"/>
  <c r="BF162"/>
  <c r="T162"/>
  <c r="T161"/>
  <c r="R162"/>
  <c r="R161"/>
  <c r="P162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J122"/>
  <c r="F121"/>
  <c r="F119"/>
  <c r="E117"/>
  <c r="J92"/>
  <c r="F91"/>
  <c r="F89"/>
  <c r="E87"/>
  <c r="J21"/>
  <c r="E21"/>
  <c r="J121"/>
  <c r="J20"/>
  <c r="J18"/>
  <c r="E18"/>
  <c r="F122"/>
  <c r="J17"/>
  <c r="J12"/>
  <c r="J119"/>
  <c r="E7"/>
  <c r="E85"/>
  <c i="3" r="J37"/>
  <c r="J36"/>
  <c i="1" r="AY96"/>
  <c i="3" r="J35"/>
  <c i="1" r="AX96"/>
  <c i="3" r="BI740"/>
  <c r="BH740"/>
  <c r="BG740"/>
  <c r="BF740"/>
  <c r="T740"/>
  <c r="R740"/>
  <c r="P740"/>
  <c r="BI739"/>
  <c r="BH739"/>
  <c r="BG739"/>
  <c r="BF739"/>
  <c r="T739"/>
  <c r="R739"/>
  <c r="P739"/>
  <c r="BI738"/>
  <c r="BH738"/>
  <c r="BG738"/>
  <c r="BF738"/>
  <c r="T738"/>
  <c r="R738"/>
  <c r="P738"/>
  <c r="BI732"/>
  <c r="BH732"/>
  <c r="BG732"/>
  <c r="BF732"/>
  <c r="T732"/>
  <c r="R732"/>
  <c r="P732"/>
  <c r="BI731"/>
  <c r="BH731"/>
  <c r="BG731"/>
  <c r="BF731"/>
  <c r="T731"/>
  <c r="R731"/>
  <c r="P731"/>
  <c r="BI730"/>
  <c r="BH730"/>
  <c r="BG730"/>
  <c r="BF730"/>
  <c r="T730"/>
  <c r="R730"/>
  <c r="P730"/>
  <c r="BI729"/>
  <c r="BH729"/>
  <c r="BG729"/>
  <c r="BF729"/>
  <c r="T729"/>
  <c r="R729"/>
  <c r="P729"/>
  <c r="BI728"/>
  <c r="BH728"/>
  <c r="BG728"/>
  <c r="BF728"/>
  <c r="T728"/>
  <c r="R728"/>
  <c r="P728"/>
  <c r="BI726"/>
  <c r="BH726"/>
  <c r="BG726"/>
  <c r="BF726"/>
  <c r="T726"/>
  <c r="R726"/>
  <c r="P726"/>
  <c r="BI725"/>
  <c r="BH725"/>
  <c r="BG725"/>
  <c r="BF725"/>
  <c r="T725"/>
  <c r="R725"/>
  <c r="P725"/>
  <c r="BI723"/>
  <c r="BH723"/>
  <c r="BG723"/>
  <c r="BF723"/>
  <c r="T723"/>
  <c r="R723"/>
  <c r="P723"/>
  <c r="BI722"/>
  <c r="BH722"/>
  <c r="BG722"/>
  <c r="BF722"/>
  <c r="T722"/>
  <c r="R722"/>
  <c r="P722"/>
  <c r="BI720"/>
  <c r="BH720"/>
  <c r="BG720"/>
  <c r="BF720"/>
  <c r="T720"/>
  <c r="R720"/>
  <c r="P720"/>
  <c r="BI719"/>
  <c r="BH719"/>
  <c r="BG719"/>
  <c r="BF719"/>
  <c r="T719"/>
  <c r="R719"/>
  <c r="P719"/>
  <c r="BI717"/>
  <c r="BH717"/>
  <c r="BG717"/>
  <c r="BF717"/>
  <c r="T717"/>
  <c r="R717"/>
  <c r="P717"/>
  <c r="BI715"/>
  <c r="BH715"/>
  <c r="BG715"/>
  <c r="BF715"/>
  <c r="T715"/>
  <c r="R715"/>
  <c r="P715"/>
  <c r="BI713"/>
  <c r="BH713"/>
  <c r="BG713"/>
  <c r="BF713"/>
  <c r="T713"/>
  <c r="R713"/>
  <c r="P713"/>
  <c r="BI703"/>
  <c r="BH703"/>
  <c r="BG703"/>
  <c r="BF703"/>
  <c r="T703"/>
  <c r="R703"/>
  <c r="P703"/>
  <c r="BI701"/>
  <c r="BH701"/>
  <c r="BG701"/>
  <c r="BF701"/>
  <c r="T701"/>
  <c r="R701"/>
  <c r="P701"/>
  <c r="BI699"/>
  <c r="BH699"/>
  <c r="BG699"/>
  <c r="BF699"/>
  <c r="T699"/>
  <c r="R699"/>
  <c r="P699"/>
  <c r="BI697"/>
  <c r="BH697"/>
  <c r="BG697"/>
  <c r="BF697"/>
  <c r="T697"/>
  <c r="R697"/>
  <c r="P697"/>
  <c r="BI695"/>
  <c r="BH695"/>
  <c r="BG695"/>
  <c r="BF695"/>
  <c r="T695"/>
  <c r="R695"/>
  <c r="P695"/>
  <c r="BI668"/>
  <c r="BH668"/>
  <c r="BG668"/>
  <c r="BF668"/>
  <c r="T668"/>
  <c r="R668"/>
  <c r="P668"/>
  <c r="BI667"/>
  <c r="BH667"/>
  <c r="BG667"/>
  <c r="BF667"/>
  <c r="T667"/>
  <c r="R667"/>
  <c r="P667"/>
  <c r="BI664"/>
  <c r="BH664"/>
  <c r="BG664"/>
  <c r="BF664"/>
  <c r="T664"/>
  <c r="R664"/>
  <c r="P664"/>
  <c r="BI663"/>
  <c r="BH663"/>
  <c r="BG663"/>
  <c r="BF663"/>
  <c r="T663"/>
  <c r="R663"/>
  <c r="P663"/>
  <c r="BI662"/>
  <c r="BH662"/>
  <c r="BG662"/>
  <c r="BF662"/>
  <c r="T662"/>
  <c r="R662"/>
  <c r="P662"/>
  <c r="BI661"/>
  <c r="BH661"/>
  <c r="BG661"/>
  <c r="BF661"/>
  <c r="T661"/>
  <c r="R661"/>
  <c r="P661"/>
  <c r="BI660"/>
  <c r="BH660"/>
  <c r="BG660"/>
  <c r="BF660"/>
  <c r="T660"/>
  <c r="R660"/>
  <c r="P660"/>
  <c r="BI633"/>
  <c r="BH633"/>
  <c r="BG633"/>
  <c r="BF633"/>
  <c r="T633"/>
  <c r="R633"/>
  <c r="P633"/>
  <c r="BI632"/>
  <c r="BH632"/>
  <c r="BG632"/>
  <c r="BF632"/>
  <c r="T632"/>
  <c r="R632"/>
  <c r="P632"/>
  <c r="BI630"/>
  <c r="BH630"/>
  <c r="BG630"/>
  <c r="BF630"/>
  <c r="T630"/>
  <c r="R630"/>
  <c r="P630"/>
  <c r="BI628"/>
  <c r="BH628"/>
  <c r="BG628"/>
  <c r="BF628"/>
  <c r="T628"/>
  <c r="R628"/>
  <c r="P628"/>
  <c r="BI624"/>
  <c r="BH624"/>
  <c r="BG624"/>
  <c r="BF624"/>
  <c r="T624"/>
  <c r="R624"/>
  <c r="P624"/>
  <c r="BI623"/>
  <c r="BH623"/>
  <c r="BG623"/>
  <c r="BF623"/>
  <c r="T623"/>
  <c r="R623"/>
  <c r="P623"/>
  <c r="BI621"/>
  <c r="BH621"/>
  <c r="BG621"/>
  <c r="BF621"/>
  <c r="T621"/>
  <c r="R621"/>
  <c r="P621"/>
  <c r="BI620"/>
  <c r="BH620"/>
  <c r="BG620"/>
  <c r="BF620"/>
  <c r="T620"/>
  <c r="R620"/>
  <c r="P620"/>
  <c r="BI619"/>
  <c r="BH619"/>
  <c r="BG619"/>
  <c r="BF619"/>
  <c r="T619"/>
  <c r="R619"/>
  <c r="P619"/>
  <c r="BI617"/>
  <c r="BH617"/>
  <c r="BG617"/>
  <c r="BF617"/>
  <c r="T617"/>
  <c r="R617"/>
  <c r="P617"/>
  <c r="BI604"/>
  <c r="BH604"/>
  <c r="BG604"/>
  <c r="BF604"/>
  <c r="T604"/>
  <c r="R604"/>
  <c r="P604"/>
  <c r="BI601"/>
  <c r="BH601"/>
  <c r="BG601"/>
  <c r="BF601"/>
  <c r="T601"/>
  <c r="R601"/>
  <c r="P601"/>
  <c r="BI596"/>
  <c r="BH596"/>
  <c r="BG596"/>
  <c r="BF596"/>
  <c r="T596"/>
  <c r="R596"/>
  <c r="P596"/>
  <c r="BI594"/>
  <c r="BH594"/>
  <c r="BG594"/>
  <c r="BF594"/>
  <c r="T594"/>
  <c r="R594"/>
  <c r="P594"/>
  <c r="BI593"/>
  <c r="BH593"/>
  <c r="BG593"/>
  <c r="BF593"/>
  <c r="T593"/>
  <c r="R593"/>
  <c r="P593"/>
  <c r="BI592"/>
  <c r="BH592"/>
  <c r="BG592"/>
  <c r="BF592"/>
  <c r="T592"/>
  <c r="R592"/>
  <c r="P592"/>
  <c r="BI591"/>
  <c r="BH591"/>
  <c r="BG591"/>
  <c r="BF591"/>
  <c r="T591"/>
  <c r="R591"/>
  <c r="P591"/>
  <c r="BI589"/>
  <c r="BH589"/>
  <c r="BG589"/>
  <c r="BF589"/>
  <c r="T589"/>
  <c r="R589"/>
  <c r="P589"/>
  <c r="BI587"/>
  <c r="BH587"/>
  <c r="BG587"/>
  <c r="BF587"/>
  <c r="T587"/>
  <c r="R587"/>
  <c r="P587"/>
  <c r="BI586"/>
  <c r="BH586"/>
  <c r="BG586"/>
  <c r="BF586"/>
  <c r="T586"/>
  <c r="R586"/>
  <c r="P586"/>
  <c r="BI584"/>
  <c r="BH584"/>
  <c r="BG584"/>
  <c r="BF584"/>
  <c r="T584"/>
  <c r="R584"/>
  <c r="P584"/>
  <c r="BI583"/>
  <c r="BH583"/>
  <c r="BG583"/>
  <c r="BF583"/>
  <c r="T583"/>
  <c r="R583"/>
  <c r="P583"/>
  <c r="BI581"/>
  <c r="BH581"/>
  <c r="BG581"/>
  <c r="BF581"/>
  <c r="T581"/>
  <c r="R581"/>
  <c r="P581"/>
  <c r="BI580"/>
  <c r="BH580"/>
  <c r="BG580"/>
  <c r="BF580"/>
  <c r="T580"/>
  <c r="R580"/>
  <c r="P580"/>
  <c r="BI579"/>
  <c r="BH579"/>
  <c r="BG579"/>
  <c r="BF579"/>
  <c r="T579"/>
  <c r="R579"/>
  <c r="P579"/>
  <c r="BI578"/>
  <c r="BH578"/>
  <c r="BG578"/>
  <c r="BF578"/>
  <c r="T578"/>
  <c r="R578"/>
  <c r="P578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72"/>
  <c r="BH572"/>
  <c r="BG572"/>
  <c r="BF572"/>
  <c r="T572"/>
  <c r="R572"/>
  <c r="P572"/>
  <c r="BI571"/>
  <c r="BH571"/>
  <c r="BG571"/>
  <c r="BF571"/>
  <c r="T571"/>
  <c r="R571"/>
  <c r="P571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66"/>
  <c r="BH566"/>
  <c r="BG566"/>
  <c r="BF566"/>
  <c r="T566"/>
  <c r="R566"/>
  <c r="P566"/>
  <c r="BI565"/>
  <c r="BH565"/>
  <c r="BG565"/>
  <c r="BF565"/>
  <c r="T565"/>
  <c r="R565"/>
  <c r="P565"/>
  <c r="BI564"/>
  <c r="BH564"/>
  <c r="BG564"/>
  <c r="BF564"/>
  <c r="T564"/>
  <c r="R564"/>
  <c r="P564"/>
  <c r="BI562"/>
  <c r="BH562"/>
  <c r="BG562"/>
  <c r="BF562"/>
  <c r="T562"/>
  <c r="R562"/>
  <c r="P562"/>
  <c r="BI561"/>
  <c r="BH561"/>
  <c r="BG561"/>
  <c r="BF561"/>
  <c r="T561"/>
  <c r="R561"/>
  <c r="P561"/>
  <c r="BI560"/>
  <c r="BH560"/>
  <c r="BG560"/>
  <c r="BF560"/>
  <c r="T560"/>
  <c r="R560"/>
  <c r="P560"/>
  <c r="BI558"/>
  <c r="BH558"/>
  <c r="BG558"/>
  <c r="BF558"/>
  <c r="T558"/>
  <c r="R558"/>
  <c r="P558"/>
  <c r="BI556"/>
  <c r="BH556"/>
  <c r="BG556"/>
  <c r="BF556"/>
  <c r="T556"/>
  <c r="R556"/>
  <c r="P556"/>
  <c r="BI518"/>
  <c r="BH518"/>
  <c r="BG518"/>
  <c r="BF518"/>
  <c r="T518"/>
  <c r="R518"/>
  <c r="P518"/>
  <c r="BI516"/>
  <c r="BH516"/>
  <c r="BG516"/>
  <c r="BF516"/>
  <c r="T516"/>
  <c r="R516"/>
  <c r="P516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7"/>
  <c r="BH507"/>
  <c r="BG507"/>
  <c r="BF507"/>
  <c r="T507"/>
  <c r="R507"/>
  <c r="P507"/>
  <c r="BI497"/>
  <c r="BH497"/>
  <c r="BG497"/>
  <c r="BF497"/>
  <c r="T497"/>
  <c r="R497"/>
  <c r="P497"/>
  <c r="BI470"/>
  <c r="BH470"/>
  <c r="BG470"/>
  <c r="BF470"/>
  <c r="T470"/>
  <c r="R470"/>
  <c r="P470"/>
  <c r="BI469"/>
  <c r="BH469"/>
  <c r="BG469"/>
  <c r="BF469"/>
  <c r="T469"/>
  <c r="R469"/>
  <c r="P469"/>
  <c r="BI467"/>
  <c r="BH467"/>
  <c r="BG467"/>
  <c r="BF467"/>
  <c r="T467"/>
  <c r="R467"/>
  <c r="P467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8"/>
  <c r="BH448"/>
  <c r="BG448"/>
  <c r="BF448"/>
  <c r="T448"/>
  <c r="R448"/>
  <c r="P448"/>
  <c r="BI447"/>
  <c r="BH447"/>
  <c r="BG447"/>
  <c r="BF447"/>
  <c r="T447"/>
  <c r="R447"/>
  <c r="P447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29"/>
  <c r="BH429"/>
  <c r="BG429"/>
  <c r="BF429"/>
  <c r="T429"/>
  <c r="R429"/>
  <c r="P429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1"/>
  <c r="BH381"/>
  <c r="BG381"/>
  <c r="BF381"/>
  <c r="T381"/>
  <c r="R381"/>
  <c r="P381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1"/>
  <c r="BH371"/>
  <c r="BG371"/>
  <c r="BF371"/>
  <c r="T371"/>
  <c r="R371"/>
  <c r="P371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60"/>
  <c r="BH360"/>
  <c r="BG360"/>
  <c r="BF360"/>
  <c r="T360"/>
  <c r="R360"/>
  <c r="P360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49"/>
  <c r="BH349"/>
  <c r="BG349"/>
  <c r="BF349"/>
  <c r="T349"/>
  <c r="R349"/>
  <c r="P349"/>
  <c r="BI344"/>
  <c r="BH344"/>
  <c r="BG344"/>
  <c r="BF344"/>
  <c r="T344"/>
  <c r="R344"/>
  <c r="P344"/>
  <c r="BI342"/>
  <c r="BH342"/>
  <c r="BG342"/>
  <c r="BF342"/>
  <c r="T342"/>
  <c r="R342"/>
  <c r="P342"/>
  <c r="BI339"/>
  <c r="BH339"/>
  <c r="BG339"/>
  <c r="BF339"/>
  <c r="T339"/>
  <c r="R339"/>
  <c r="P339"/>
  <c r="BI338"/>
  <c r="BH338"/>
  <c r="BG338"/>
  <c r="BF338"/>
  <c r="T338"/>
  <c r="R338"/>
  <c r="P338"/>
  <c r="BI336"/>
  <c r="BH336"/>
  <c r="BG336"/>
  <c r="BF336"/>
  <c r="T336"/>
  <c r="R336"/>
  <c r="P336"/>
  <c r="BI326"/>
  <c r="BH326"/>
  <c r="BG326"/>
  <c r="BF326"/>
  <c r="T326"/>
  <c r="R326"/>
  <c r="P326"/>
  <c r="BI323"/>
  <c r="BH323"/>
  <c r="BG323"/>
  <c r="BF323"/>
  <c r="T323"/>
  <c r="R323"/>
  <c r="P323"/>
  <c r="BI322"/>
  <c r="BH322"/>
  <c r="BG322"/>
  <c r="BF322"/>
  <c r="T322"/>
  <c r="R322"/>
  <c r="P322"/>
  <c r="BI320"/>
  <c r="BH320"/>
  <c r="BG320"/>
  <c r="BF320"/>
  <c r="T320"/>
  <c r="R320"/>
  <c r="P320"/>
  <c r="BI310"/>
  <c r="BH310"/>
  <c r="BG310"/>
  <c r="BF310"/>
  <c r="T310"/>
  <c r="R310"/>
  <c r="P310"/>
  <c r="BI307"/>
  <c r="BH307"/>
  <c r="BG307"/>
  <c r="BF307"/>
  <c r="T307"/>
  <c r="T306"/>
  <c r="R307"/>
  <c r="R306"/>
  <c r="P307"/>
  <c r="P306"/>
  <c r="BI304"/>
  <c r="BH304"/>
  <c r="BG304"/>
  <c r="BF304"/>
  <c r="T304"/>
  <c r="R304"/>
  <c r="P304"/>
  <c r="BI302"/>
  <c r="BH302"/>
  <c r="BG302"/>
  <c r="BF302"/>
  <c r="T302"/>
  <c r="R302"/>
  <c r="P302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4"/>
  <c r="BH274"/>
  <c r="BG274"/>
  <c r="BF274"/>
  <c r="T274"/>
  <c r="R274"/>
  <c r="P274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09"/>
  <c r="BH209"/>
  <c r="BG209"/>
  <c r="BF209"/>
  <c r="T209"/>
  <c r="R209"/>
  <c r="P209"/>
  <c r="BI204"/>
  <c r="BH204"/>
  <c r="BG204"/>
  <c r="BF204"/>
  <c r="T204"/>
  <c r="R204"/>
  <c r="P204"/>
  <c r="BI203"/>
  <c r="BH203"/>
  <c r="BG203"/>
  <c r="BF203"/>
  <c r="T203"/>
  <c r="R203"/>
  <c r="P203"/>
  <c r="BI195"/>
  <c r="BH195"/>
  <c r="BG195"/>
  <c r="BF195"/>
  <c r="T195"/>
  <c r="R195"/>
  <c r="P195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J140"/>
  <c r="F139"/>
  <c r="F137"/>
  <c r="E135"/>
  <c r="J92"/>
  <c r="F91"/>
  <c r="F89"/>
  <c r="E87"/>
  <c r="J21"/>
  <c r="E21"/>
  <c r="J91"/>
  <c r="J20"/>
  <c r="J18"/>
  <c r="E18"/>
  <c r="F140"/>
  <c r="J17"/>
  <c r="J12"/>
  <c r="J137"/>
  <c r="E7"/>
  <c r="E133"/>
  <c i="2" r="J37"/>
  <c r="J36"/>
  <c i="1" r="AY95"/>
  <c i="2" r="J35"/>
  <c i="1" r="AX95"/>
  <c i="2" r="BI705"/>
  <c r="BH705"/>
  <c r="BG705"/>
  <c r="BF705"/>
  <c r="T705"/>
  <c r="R705"/>
  <c r="P705"/>
  <c r="BI704"/>
  <c r="BH704"/>
  <c r="BG704"/>
  <c r="BF704"/>
  <c r="T704"/>
  <c r="R704"/>
  <c r="P704"/>
  <c r="BI703"/>
  <c r="BH703"/>
  <c r="BG703"/>
  <c r="BF703"/>
  <c r="T703"/>
  <c r="R703"/>
  <c r="P703"/>
  <c r="BI700"/>
  <c r="BH700"/>
  <c r="BG700"/>
  <c r="BF700"/>
  <c r="T700"/>
  <c r="R700"/>
  <c r="P700"/>
  <c r="BI699"/>
  <c r="BH699"/>
  <c r="BG699"/>
  <c r="BF699"/>
  <c r="T699"/>
  <c r="R699"/>
  <c r="P699"/>
  <c r="BI698"/>
  <c r="BH698"/>
  <c r="BG698"/>
  <c r="BF698"/>
  <c r="T698"/>
  <c r="R698"/>
  <c r="P698"/>
  <c r="BI697"/>
  <c r="BH697"/>
  <c r="BG697"/>
  <c r="BF697"/>
  <c r="T697"/>
  <c r="R697"/>
  <c r="P697"/>
  <c r="BI696"/>
  <c r="BH696"/>
  <c r="BG696"/>
  <c r="BF696"/>
  <c r="T696"/>
  <c r="R696"/>
  <c r="P696"/>
  <c r="BI694"/>
  <c r="BH694"/>
  <c r="BG694"/>
  <c r="BF694"/>
  <c r="T694"/>
  <c r="R694"/>
  <c r="P694"/>
  <c r="BI693"/>
  <c r="BH693"/>
  <c r="BG693"/>
  <c r="BF693"/>
  <c r="T693"/>
  <c r="R693"/>
  <c r="P693"/>
  <c r="BI691"/>
  <c r="BH691"/>
  <c r="BG691"/>
  <c r="BF691"/>
  <c r="T691"/>
  <c r="R691"/>
  <c r="P691"/>
  <c r="BI690"/>
  <c r="BH690"/>
  <c r="BG690"/>
  <c r="BF690"/>
  <c r="T690"/>
  <c r="R690"/>
  <c r="P690"/>
  <c r="BI688"/>
  <c r="BH688"/>
  <c r="BG688"/>
  <c r="BF688"/>
  <c r="T688"/>
  <c r="R688"/>
  <c r="P688"/>
  <c r="BI687"/>
  <c r="BH687"/>
  <c r="BG687"/>
  <c r="BF687"/>
  <c r="T687"/>
  <c r="R687"/>
  <c r="P687"/>
  <c r="BI685"/>
  <c r="BH685"/>
  <c r="BG685"/>
  <c r="BF685"/>
  <c r="T685"/>
  <c r="R685"/>
  <c r="P685"/>
  <c r="BI681"/>
  <c r="BH681"/>
  <c r="BG681"/>
  <c r="BF681"/>
  <c r="T681"/>
  <c r="R681"/>
  <c r="P681"/>
  <c r="BI679"/>
  <c r="BH679"/>
  <c r="BG679"/>
  <c r="BF679"/>
  <c r="T679"/>
  <c r="R679"/>
  <c r="P679"/>
  <c r="BI670"/>
  <c r="BH670"/>
  <c r="BG670"/>
  <c r="BF670"/>
  <c r="T670"/>
  <c r="R670"/>
  <c r="P670"/>
  <c r="BI668"/>
  <c r="BH668"/>
  <c r="BG668"/>
  <c r="BF668"/>
  <c r="T668"/>
  <c r="R668"/>
  <c r="P668"/>
  <c r="BI667"/>
  <c r="BH667"/>
  <c r="BG667"/>
  <c r="BF667"/>
  <c r="T667"/>
  <c r="R667"/>
  <c r="P667"/>
  <c r="BI666"/>
  <c r="BH666"/>
  <c r="BG666"/>
  <c r="BF666"/>
  <c r="T666"/>
  <c r="R666"/>
  <c r="P666"/>
  <c r="BI663"/>
  <c r="BH663"/>
  <c r="BG663"/>
  <c r="BF663"/>
  <c r="T663"/>
  <c r="R663"/>
  <c r="P663"/>
  <c r="BI661"/>
  <c r="BH661"/>
  <c r="BG661"/>
  <c r="BF661"/>
  <c r="T661"/>
  <c r="R661"/>
  <c r="P661"/>
  <c r="BI659"/>
  <c r="BH659"/>
  <c r="BG659"/>
  <c r="BF659"/>
  <c r="T659"/>
  <c r="R659"/>
  <c r="P659"/>
  <c r="BI657"/>
  <c r="BH657"/>
  <c r="BG657"/>
  <c r="BF657"/>
  <c r="T657"/>
  <c r="R657"/>
  <c r="P657"/>
  <c r="BI641"/>
  <c r="BH641"/>
  <c r="BG641"/>
  <c r="BF641"/>
  <c r="T641"/>
  <c r="R641"/>
  <c r="P641"/>
  <c r="BI640"/>
  <c r="BH640"/>
  <c r="BG640"/>
  <c r="BF640"/>
  <c r="T640"/>
  <c r="R640"/>
  <c r="P640"/>
  <c r="BI637"/>
  <c r="BH637"/>
  <c r="BG637"/>
  <c r="BF637"/>
  <c r="T637"/>
  <c r="R637"/>
  <c r="P637"/>
  <c r="BI636"/>
  <c r="BH636"/>
  <c r="BG636"/>
  <c r="BF636"/>
  <c r="T636"/>
  <c r="R636"/>
  <c r="P636"/>
  <c r="BI635"/>
  <c r="BH635"/>
  <c r="BG635"/>
  <c r="BF635"/>
  <c r="T635"/>
  <c r="R635"/>
  <c r="P635"/>
  <c r="BI634"/>
  <c r="BH634"/>
  <c r="BG634"/>
  <c r="BF634"/>
  <c r="T634"/>
  <c r="R634"/>
  <c r="P634"/>
  <c r="BI633"/>
  <c r="BH633"/>
  <c r="BG633"/>
  <c r="BF633"/>
  <c r="T633"/>
  <c r="R633"/>
  <c r="P633"/>
  <c r="BI617"/>
  <c r="BH617"/>
  <c r="BG617"/>
  <c r="BF617"/>
  <c r="T617"/>
  <c r="R617"/>
  <c r="P617"/>
  <c r="BI616"/>
  <c r="BH616"/>
  <c r="BG616"/>
  <c r="BF616"/>
  <c r="T616"/>
  <c r="R616"/>
  <c r="P616"/>
  <c r="BI605"/>
  <c r="BH605"/>
  <c r="BG605"/>
  <c r="BF605"/>
  <c r="T605"/>
  <c r="R605"/>
  <c r="P605"/>
  <c r="BI603"/>
  <c r="BH603"/>
  <c r="BG603"/>
  <c r="BF603"/>
  <c r="T603"/>
  <c r="R603"/>
  <c r="P603"/>
  <c r="BI602"/>
  <c r="BH602"/>
  <c r="BG602"/>
  <c r="BF602"/>
  <c r="T602"/>
  <c r="R602"/>
  <c r="P602"/>
  <c r="BI601"/>
  <c r="BH601"/>
  <c r="BG601"/>
  <c r="BF601"/>
  <c r="T601"/>
  <c r="R601"/>
  <c r="P601"/>
  <c r="BI599"/>
  <c r="BH599"/>
  <c r="BG599"/>
  <c r="BF599"/>
  <c r="T599"/>
  <c r="R599"/>
  <c r="P599"/>
  <c r="BI588"/>
  <c r="BH588"/>
  <c r="BG588"/>
  <c r="BF588"/>
  <c r="T588"/>
  <c r="R588"/>
  <c r="P588"/>
  <c r="BI585"/>
  <c r="BH585"/>
  <c r="BG585"/>
  <c r="BF585"/>
  <c r="T585"/>
  <c r="R585"/>
  <c r="P585"/>
  <c r="BI581"/>
  <c r="BH581"/>
  <c r="BG581"/>
  <c r="BF581"/>
  <c r="T581"/>
  <c r="R581"/>
  <c r="P581"/>
  <c r="BI579"/>
  <c r="BH579"/>
  <c r="BG579"/>
  <c r="BF579"/>
  <c r="T579"/>
  <c r="R579"/>
  <c r="P579"/>
  <c r="BI578"/>
  <c r="BH578"/>
  <c r="BG578"/>
  <c r="BF578"/>
  <c r="T578"/>
  <c r="R578"/>
  <c r="P578"/>
  <c r="BI577"/>
  <c r="BH577"/>
  <c r="BG577"/>
  <c r="BF577"/>
  <c r="T577"/>
  <c r="R577"/>
  <c r="P577"/>
  <c r="BI573"/>
  <c r="BH573"/>
  <c r="BG573"/>
  <c r="BF573"/>
  <c r="T573"/>
  <c r="R573"/>
  <c r="P573"/>
  <c r="BI571"/>
  <c r="BH571"/>
  <c r="BG571"/>
  <c r="BF571"/>
  <c r="T571"/>
  <c r="R571"/>
  <c r="P571"/>
  <c r="BI567"/>
  <c r="BH567"/>
  <c r="BG567"/>
  <c r="BF567"/>
  <c r="T567"/>
  <c r="R567"/>
  <c r="P567"/>
  <c r="BI566"/>
  <c r="BH566"/>
  <c r="BG566"/>
  <c r="BF566"/>
  <c r="T566"/>
  <c r="R566"/>
  <c r="P566"/>
  <c r="BI565"/>
  <c r="BH565"/>
  <c r="BG565"/>
  <c r="BF565"/>
  <c r="T565"/>
  <c r="R565"/>
  <c r="P565"/>
  <c r="BI564"/>
  <c r="BH564"/>
  <c r="BG564"/>
  <c r="BF564"/>
  <c r="T564"/>
  <c r="R564"/>
  <c r="P564"/>
  <c r="BI563"/>
  <c r="BH563"/>
  <c r="BG563"/>
  <c r="BF563"/>
  <c r="T563"/>
  <c r="R563"/>
  <c r="P563"/>
  <c r="BI562"/>
  <c r="BH562"/>
  <c r="BG562"/>
  <c r="BF562"/>
  <c r="T562"/>
  <c r="R562"/>
  <c r="P562"/>
  <c r="BI561"/>
  <c r="BH561"/>
  <c r="BG561"/>
  <c r="BF561"/>
  <c r="T561"/>
  <c r="R561"/>
  <c r="P561"/>
  <c r="BI560"/>
  <c r="BH560"/>
  <c r="BG560"/>
  <c r="BF560"/>
  <c r="T560"/>
  <c r="R560"/>
  <c r="P560"/>
  <c r="BI559"/>
  <c r="BH559"/>
  <c r="BG559"/>
  <c r="BF559"/>
  <c r="T559"/>
  <c r="R559"/>
  <c r="P559"/>
  <c r="BI558"/>
  <c r="BH558"/>
  <c r="BG558"/>
  <c r="BF558"/>
  <c r="T558"/>
  <c r="R558"/>
  <c r="P558"/>
  <c r="BI557"/>
  <c r="BH557"/>
  <c r="BG557"/>
  <c r="BF557"/>
  <c r="T557"/>
  <c r="R557"/>
  <c r="P557"/>
  <c r="BI556"/>
  <c r="BH556"/>
  <c r="BG556"/>
  <c r="BF556"/>
  <c r="T556"/>
  <c r="R556"/>
  <c r="P556"/>
  <c r="BI554"/>
  <c r="BH554"/>
  <c r="BG554"/>
  <c r="BF554"/>
  <c r="T554"/>
  <c r="R554"/>
  <c r="P554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4"/>
  <c r="BH544"/>
  <c r="BG544"/>
  <c r="BF544"/>
  <c r="T544"/>
  <c r="R544"/>
  <c r="P544"/>
  <c r="BI543"/>
  <c r="BH543"/>
  <c r="BG543"/>
  <c r="BF543"/>
  <c r="T543"/>
  <c r="R543"/>
  <c r="P543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36"/>
  <c r="BH536"/>
  <c r="BG536"/>
  <c r="BF536"/>
  <c r="T536"/>
  <c r="R536"/>
  <c r="P536"/>
  <c r="BI534"/>
  <c r="BH534"/>
  <c r="BG534"/>
  <c r="BF534"/>
  <c r="T534"/>
  <c r="R534"/>
  <c r="P534"/>
  <c r="BI532"/>
  <c r="BH532"/>
  <c r="BG532"/>
  <c r="BF532"/>
  <c r="T532"/>
  <c r="R532"/>
  <c r="P532"/>
  <c r="BI507"/>
  <c r="BH507"/>
  <c r="BG507"/>
  <c r="BF507"/>
  <c r="T507"/>
  <c r="R507"/>
  <c r="P507"/>
  <c r="BI505"/>
  <c r="BH505"/>
  <c r="BG505"/>
  <c r="BF505"/>
  <c r="T505"/>
  <c r="R505"/>
  <c r="P505"/>
  <c r="BI500"/>
  <c r="BH500"/>
  <c r="BG500"/>
  <c r="BF500"/>
  <c r="T500"/>
  <c r="R500"/>
  <c r="P500"/>
  <c r="BI498"/>
  <c r="BH498"/>
  <c r="BG498"/>
  <c r="BF498"/>
  <c r="T498"/>
  <c r="R498"/>
  <c r="P498"/>
  <c r="BI489"/>
  <c r="BH489"/>
  <c r="BG489"/>
  <c r="BF489"/>
  <c r="T489"/>
  <c r="R489"/>
  <c r="P489"/>
  <c r="BI474"/>
  <c r="BH474"/>
  <c r="BG474"/>
  <c r="BF474"/>
  <c r="T474"/>
  <c r="R474"/>
  <c r="P474"/>
  <c r="BI473"/>
  <c r="BH473"/>
  <c r="BG473"/>
  <c r="BF473"/>
  <c r="T473"/>
  <c r="R473"/>
  <c r="P473"/>
  <c r="BI468"/>
  <c r="BH468"/>
  <c r="BG468"/>
  <c r="BF468"/>
  <c r="T468"/>
  <c r="R468"/>
  <c r="P468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8"/>
  <c r="BH458"/>
  <c r="BG458"/>
  <c r="BF458"/>
  <c r="T458"/>
  <c r="R458"/>
  <c r="P458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8"/>
  <c r="BH448"/>
  <c r="BG448"/>
  <c r="BF448"/>
  <c r="T448"/>
  <c r="R448"/>
  <c r="P448"/>
  <c r="BI447"/>
  <c r="BH447"/>
  <c r="BG447"/>
  <c r="BF447"/>
  <c r="T447"/>
  <c r="R447"/>
  <c r="P447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29"/>
  <c r="BH429"/>
  <c r="BG429"/>
  <c r="BF429"/>
  <c r="T429"/>
  <c r="R429"/>
  <c r="P429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1"/>
  <c r="BH381"/>
  <c r="BG381"/>
  <c r="BF381"/>
  <c r="T381"/>
  <c r="R381"/>
  <c r="P381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1"/>
  <c r="BH371"/>
  <c r="BG371"/>
  <c r="BF371"/>
  <c r="T371"/>
  <c r="R371"/>
  <c r="P371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2"/>
  <c r="BH362"/>
  <c r="BG362"/>
  <c r="BF362"/>
  <c r="T362"/>
  <c r="R362"/>
  <c r="P362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6"/>
  <c r="BH356"/>
  <c r="BG356"/>
  <c r="BF356"/>
  <c r="T356"/>
  <c r="R356"/>
  <c r="P356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5"/>
  <c r="BH345"/>
  <c r="BG345"/>
  <c r="BF345"/>
  <c r="T345"/>
  <c r="R345"/>
  <c r="P345"/>
  <c r="BI340"/>
  <c r="BH340"/>
  <c r="BG340"/>
  <c r="BF340"/>
  <c r="T340"/>
  <c r="R340"/>
  <c r="P340"/>
  <c r="BI338"/>
  <c r="BH338"/>
  <c r="BG338"/>
  <c r="BF338"/>
  <c r="T338"/>
  <c r="R338"/>
  <c r="P338"/>
  <c r="BI335"/>
  <c r="BH335"/>
  <c r="BG335"/>
  <c r="BF335"/>
  <c r="T335"/>
  <c r="R335"/>
  <c r="P335"/>
  <c r="BI334"/>
  <c r="BH334"/>
  <c r="BG334"/>
  <c r="BF334"/>
  <c r="T334"/>
  <c r="R334"/>
  <c r="P334"/>
  <c r="BI332"/>
  <c r="BH332"/>
  <c r="BG332"/>
  <c r="BF332"/>
  <c r="T332"/>
  <c r="R332"/>
  <c r="P332"/>
  <c r="BI323"/>
  <c r="BH323"/>
  <c r="BG323"/>
  <c r="BF323"/>
  <c r="T323"/>
  <c r="R323"/>
  <c r="P323"/>
  <c r="BI320"/>
  <c r="BH320"/>
  <c r="BG320"/>
  <c r="BF320"/>
  <c r="T320"/>
  <c r="R320"/>
  <c r="P320"/>
  <c r="BI319"/>
  <c r="BH319"/>
  <c r="BG319"/>
  <c r="BF319"/>
  <c r="T319"/>
  <c r="R319"/>
  <c r="P319"/>
  <c r="BI317"/>
  <c r="BH317"/>
  <c r="BG317"/>
  <c r="BF317"/>
  <c r="T317"/>
  <c r="R317"/>
  <c r="P317"/>
  <c r="BI308"/>
  <c r="BH308"/>
  <c r="BG308"/>
  <c r="BF308"/>
  <c r="T308"/>
  <c r="R308"/>
  <c r="P308"/>
  <c r="BI305"/>
  <c r="BH305"/>
  <c r="BG305"/>
  <c r="BF305"/>
  <c r="T305"/>
  <c r="T304"/>
  <c r="R305"/>
  <c r="R304"/>
  <c r="P305"/>
  <c r="P304"/>
  <c r="BI303"/>
  <c r="BH303"/>
  <c r="BG303"/>
  <c r="BF303"/>
  <c r="T303"/>
  <c r="R303"/>
  <c r="P303"/>
  <c r="BI301"/>
  <c r="BH301"/>
  <c r="BG301"/>
  <c r="BF301"/>
  <c r="T301"/>
  <c r="R301"/>
  <c r="P301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5"/>
  <c r="BH285"/>
  <c r="BG285"/>
  <c r="BF285"/>
  <c r="T285"/>
  <c r="R285"/>
  <c r="P285"/>
  <c r="BI283"/>
  <c r="BH283"/>
  <c r="BG283"/>
  <c r="BF283"/>
  <c r="T283"/>
  <c r="R283"/>
  <c r="P283"/>
  <c r="BI282"/>
  <c r="BH282"/>
  <c r="BG282"/>
  <c r="BF282"/>
  <c r="T282"/>
  <c r="R282"/>
  <c r="P282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2"/>
  <c r="BH232"/>
  <c r="BG232"/>
  <c r="BF232"/>
  <c r="T232"/>
  <c r="R232"/>
  <c r="P232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09"/>
  <c r="BH209"/>
  <c r="BG209"/>
  <c r="BF209"/>
  <c r="T209"/>
  <c r="R209"/>
  <c r="P209"/>
  <c r="BI203"/>
  <c r="BH203"/>
  <c r="BG203"/>
  <c r="BF203"/>
  <c r="T203"/>
  <c r="R203"/>
  <c r="P203"/>
  <c r="BI202"/>
  <c r="BH202"/>
  <c r="BG202"/>
  <c r="BF202"/>
  <c r="T202"/>
  <c r="R202"/>
  <c r="P202"/>
  <c r="BI196"/>
  <c r="BH196"/>
  <c r="BG196"/>
  <c r="BF196"/>
  <c r="T196"/>
  <c r="R196"/>
  <c r="P196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2"/>
  <c r="BH162"/>
  <c r="BG162"/>
  <c r="BF162"/>
  <c r="T162"/>
  <c r="R162"/>
  <c r="P162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7"/>
  <c r="BH147"/>
  <c r="BG147"/>
  <c r="BF147"/>
  <c r="T147"/>
  <c r="R147"/>
  <c r="P147"/>
  <c r="J141"/>
  <c r="F140"/>
  <c r="F138"/>
  <c r="E136"/>
  <c r="J92"/>
  <c r="F91"/>
  <c r="F89"/>
  <c r="E87"/>
  <c r="J21"/>
  <c r="E21"/>
  <c r="J140"/>
  <c r="J20"/>
  <c r="J18"/>
  <c r="E18"/>
  <c r="F141"/>
  <c r="J17"/>
  <c r="J12"/>
  <c r="J89"/>
  <c r="E7"/>
  <c r="E134"/>
  <c i="1" r="L90"/>
  <c r="AM90"/>
  <c r="AM89"/>
  <c r="L89"/>
  <c r="AM87"/>
  <c r="L87"/>
  <c r="L85"/>
  <c r="L84"/>
  <c i="8" r="BK129"/>
  <c r="J129"/>
  <c r="BK126"/>
  <c r="J126"/>
  <c r="BK123"/>
  <c r="J123"/>
  <c i="7" r="BK299"/>
  <c r="J298"/>
  <c r="J297"/>
  <c r="BK296"/>
  <c r="J295"/>
  <c r="J294"/>
  <c r="BK293"/>
  <c r="J292"/>
  <c r="J290"/>
  <c r="J289"/>
  <c r="BK288"/>
  <c r="J287"/>
  <c r="BK286"/>
  <c r="J285"/>
  <c r="BK283"/>
  <c r="BK282"/>
  <c r="J281"/>
  <c r="J280"/>
  <c r="J279"/>
  <c r="BK278"/>
  <c r="BK277"/>
  <c r="BK275"/>
  <c r="J274"/>
  <c r="J273"/>
  <c r="BK272"/>
  <c r="J271"/>
  <c r="J270"/>
  <c r="BK268"/>
  <c r="J267"/>
  <c r="J266"/>
  <c r="J265"/>
  <c r="J264"/>
  <c r="J263"/>
  <c r="BK262"/>
  <c r="BK260"/>
  <c r="BK259"/>
  <c r="J258"/>
  <c r="BK257"/>
  <c r="J256"/>
  <c r="J255"/>
  <c r="BK254"/>
  <c r="J253"/>
  <c r="BK252"/>
  <c r="J251"/>
  <c r="BK250"/>
  <c r="BK249"/>
  <c r="BK248"/>
  <c r="J247"/>
  <c r="BK245"/>
  <c r="BK244"/>
  <c r="J243"/>
  <c r="BK242"/>
  <c r="J241"/>
  <c r="J240"/>
  <c r="BK239"/>
  <c r="J238"/>
  <c r="BK237"/>
  <c r="BK236"/>
  <c r="J235"/>
  <c r="J234"/>
  <c r="BK233"/>
  <c r="BK232"/>
  <c r="J231"/>
  <c r="BK230"/>
  <c r="BK229"/>
  <c r="BK228"/>
  <c r="J227"/>
  <c r="BK226"/>
  <c r="J225"/>
  <c r="J224"/>
  <c r="J222"/>
  <c r="J221"/>
  <c r="J220"/>
  <c r="J219"/>
  <c r="J218"/>
  <c r="J217"/>
  <c r="BK216"/>
  <c r="BK215"/>
  <c r="BK214"/>
  <c r="J213"/>
  <c r="J212"/>
  <c r="J211"/>
  <c r="J210"/>
  <c r="BK209"/>
  <c r="J208"/>
  <c r="BK207"/>
  <c r="J206"/>
  <c r="J205"/>
  <c r="J204"/>
  <c r="BK203"/>
  <c r="J202"/>
  <c r="J201"/>
  <c r="BK198"/>
  <c r="BK197"/>
  <c r="J196"/>
  <c r="BK195"/>
  <c r="BK194"/>
  <c r="BK193"/>
  <c r="J192"/>
  <c r="J191"/>
  <c r="J190"/>
  <c r="J189"/>
  <c r="J188"/>
  <c r="J187"/>
  <c r="J186"/>
  <c r="BK185"/>
  <c r="J184"/>
  <c r="J183"/>
  <c r="J182"/>
  <c r="J181"/>
  <c r="J180"/>
  <c r="J179"/>
  <c r="J178"/>
  <c r="BK177"/>
  <c r="BK176"/>
  <c r="J175"/>
  <c r="J174"/>
  <c r="J173"/>
  <c r="J172"/>
  <c r="BK171"/>
  <c r="BK170"/>
  <c r="J170"/>
  <c r="BK169"/>
  <c r="J169"/>
  <c r="BK168"/>
  <c r="J168"/>
  <c r="BK167"/>
  <c r="BK166"/>
  <c r="J165"/>
  <c r="BK164"/>
  <c r="J163"/>
  <c r="J162"/>
  <c r="BK161"/>
  <c r="BK160"/>
  <c r="J159"/>
  <c r="BK158"/>
  <c r="BK157"/>
  <c r="BK156"/>
  <c r="BK155"/>
  <c r="J154"/>
  <c r="J153"/>
  <c r="BK152"/>
  <c r="J151"/>
  <c r="BK150"/>
  <c r="BK149"/>
  <c r="BK148"/>
  <c r="BK147"/>
  <c r="BK146"/>
  <c r="BK145"/>
  <c r="BK144"/>
  <c r="J143"/>
  <c r="BK142"/>
  <c r="BK141"/>
  <c r="BK140"/>
  <c r="J139"/>
  <c r="J138"/>
  <c r="J137"/>
  <c r="BK136"/>
  <c r="BK135"/>
  <c r="BK134"/>
  <c r="BK133"/>
  <c r="BK132"/>
  <c r="J131"/>
  <c r="J130"/>
  <c r="J129"/>
  <c r="J128"/>
  <c r="J127"/>
  <c i="6" r="BK150"/>
  <c r="BK149"/>
  <c r="BK148"/>
  <c r="J146"/>
  <c r="J145"/>
  <c r="J143"/>
  <c r="BK141"/>
  <c r="J140"/>
  <c r="J139"/>
  <c r="BK136"/>
  <c r="BK135"/>
  <c r="BK134"/>
  <c r="BK133"/>
  <c r="J132"/>
  <c r="BK131"/>
  <c r="J130"/>
  <c r="J129"/>
  <c r="BK128"/>
  <c r="BK127"/>
  <c r="J126"/>
  <c r="J125"/>
  <c r="J124"/>
  <c r="J122"/>
  <c i="5" r="BK271"/>
  <c r="J270"/>
  <c r="BK269"/>
  <c r="BK268"/>
  <c r="J267"/>
  <c r="J266"/>
  <c r="BK265"/>
  <c r="BK264"/>
  <c r="BK263"/>
  <c r="BK262"/>
  <c r="J261"/>
  <c r="BK260"/>
  <c r="J259"/>
  <c r="BK258"/>
  <c r="BK256"/>
  <c r="J254"/>
  <c r="BK253"/>
  <c r="BK252"/>
  <c r="BK251"/>
  <c r="J249"/>
  <c r="J247"/>
  <c r="J243"/>
  <c r="J242"/>
  <c r="BK241"/>
  <c r="J240"/>
  <c r="BK239"/>
  <c r="BK238"/>
  <c r="BK237"/>
  <c r="BK236"/>
  <c r="BK235"/>
  <c r="BK234"/>
  <c r="J233"/>
  <c r="J232"/>
  <c r="J230"/>
  <c r="J229"/>
  <c r="J228"/>
  <c r="J226"/>
  <c r="BK225"/>
  <c r="BK224"/>
  <c r="BK223"/>
  <c r="J222"/>
  <c r="J221"/>
  <c r="J220"/>
  <c r="J219"/>
  <c r="BK218"/>
  <c r="BK217"/>
  <c r="J216"/>
  <c r="J215"/>
  <c r="BK214"/>
  <c r="J208"/>
  <c r="J202"/>
  <c r="BK133"/>
  <c r="J126"/>
  <c r="J125"/>
  <c r="J124"/>
  <c r="J123"/>
  <c r="J122"/>
  <c r="BK120"/>
  <c r="J120"/>
  <c i="4" r="BK217"/>
  <c r="BK216"/>
  <c r="J215"/>
  <c r="BK214"/>
  <c r="BK213"/>
  <c r="BK212"/>
  <c r="J212"/>
  <c r="BK210"/>
  <c r="J210"/>
  <c r="BK209"/>
  <c r="BK207"/>
  <c r="BK201"/>
  <c r="J201"/>
  <c r="BK199"/>
  <c r="J199"/>
  <c r="BK197"/>
  <c r="J197"/>
  <c r="BK196"/>
  <c r="J196"/>
  <c r="BK193"/>
  <c r="J193"/>
  <c r="BK190"/>
  <c r="J190"/>
  <c r="BK189"/>
  <c r="J189"/>
  <c r="BK184"/>
  <c r="BK181"/>
  <c r="J180"/>
  <c r="BK178"/>
  <c r="J177"/>
  <c r="BK175"/>
  <c r="J173"/>
  <c r="BK172"/>
  <c r="J171"/>
  <c r="BK165"/>
  <c r="J162"/>
  <c r="BK159"/>
  <c r="J159"/>
  <c r="BK157"/>
  <c r="J155"/>
  <c r="BK154"/>
  <c r="J153"/>
  <c r="J151"/>
  <c r="BK150"/>
  <c r="J149"/>
  <c r="BK148"/>
  <c r="J147"/>
  <c r="J145"/>
  <c r="BK143"/>
  <c r="BK141"/>
  <c r="BK139"/>
  <c r="J138"/>
  <c r="J137"/>
  <c r="BK133"/>
  <c r="J131"/>
  <c r="J130"/>
  <c r="BK128"/>
  <c i="3" r="BK740"/>
  <c r="J739"/>
  <c r="BK738"/>
  <c r="J732"/>
  <c r="J731"/>
  <c r="BK730"/>
  <c r="J729"/>
  <c r="BK728"/>
  <c r="BK725"/>
  <c r="BK723"/>
  <c r="J722"/>
  <c r="BK720"/>
  <c r="J719"/>
  <c r="J717"/>
  <c r="J713"/>
  <c r="BK703"/>
  <c r="BK701"/>
  <c r="J699"/>
  <c r="BK697"/>
  <c r="BK695"/>
  <c r="BK667"/>
  <c r="J664"/>
  <c r="J663"/>
  <c r="J661"/>
  <c r="J633"/>
  <c r="BK630"/>
  <c r="BK624"/>
  <c r="J621"/>
  <c r="J620"/>
  <c r="BK619"/>
  <c r="BK601"/>
  <c r="BK593"/>
  <c r="J592"/>
  <c r="BK591"/>
  <c r="BK589"/>
  <c r="J587"/>
  <c r="BK586"/>
  <c r="J584"/>
  <c r="BK583"/>
  <c r="BK580"/>
  <c r="J579"/>
  <c r="J576"/>
  <c r="J575"/>
  <c r="BK574"/>
  <c r="J573"/>
  <c r="J571"/>
  <c r="J570"/>
  <c r="BK569"/>
  <c r="J569"/>
  <c r="BK567"/>
  <c r="BK566"/>
  <c r="J565"/>
  <c r="J564"/>
  <c r="BK562"/>
  <c r="J561"/>
  <c r="BK558"/>
  <c r="J518"/>
  <c r="J516"/>
  <c r="BK510"/>
  <c r="BK509"/>
  <c r="J507"/>
  <c r="BK497"/>
  <c r="J469"/>
  <c r="J467"/>
  <c r="BK466"/>
  <c r="J464"/>
  <c r="BK461"/>
  <c r="BK460"/>
  <c r="BK457"/>
  <c r="J456"/>
  <c r="J454"/>
  <c r="J448"/>
  <c r="BK445"/>
  <c r="J444"/>
  <c r="BK443"/>
  <c r="J440"/>
  <c r="BK438"/>
  <c r="BK437"/>
  <c r="J437"/>
  <c r="BK436"/>
  <c r="J435"/>
  <c r="J434"/>
  <c r="J429"/>
  <c r="J427"/>
  <c r="BK426"/>
  <c r="BK425"/>
  <c r="BK424"/>
  <c r="J423"/>
  <c r="J422"/>
  <c r="J421"/>
  <c r="BK419"/>
  <c r="J415"/>
  <c r="J414"/>
  <c r="J413"/>
  <c r="J412"/>
  <c r="J409"/>
  <c r="BK408"/>
  <c r="J407"/>
  <c r="J406"/>
  <c r="BK405"/>
  <c r="J405"/>
  <c r="J404"/>
  <c r="J401"/>
  <c r="J400"/>
  <c r="J399"/>
  <c r="J397"/>
  <c r="BK395"/>
  <c r="J394"/>
  <c r="BK393"/>
  <c r="BK392"/>
  <c r="BK390"/>
  <c r="BK388"/>
  <c r="J387"/>
  <c r="BK386"/>
  <c r="BK385"/>
  <c r="BK384"/>
  <c r="BK383"/>
  <c r="BK381"/>
  <c r="J378"/>
  <c r="BK376"/>
  <c r="J374"/>
  <c r="BK371"/>
  <c r="J369"/>
  <c r="BK368"/>
  <c r="BK367"/>
  <c r="BK365"/>
  <c r="J365"/>
  <c r="J363"/>
  <c r="BK361"/>
  <c r="BK357"/>
  <c r="BK355"/>
  <c r="BK353"/>
  <c r="BK349"/>
  <c r="J344"/>
  <c r="J342"/>
  <c r="J339"/>
  <c r="BK336"/>
  <c r="BK322"/>
  <c r="BK310"/>
  <c r="BK304"/>
  <c r="BK301"/>
  <c r="J297"/>
  <c r="BK296"/>
  <c r="BK293"/>
  <c r="BK291"/>
  <c r="BK289"/>
  <c r="J279"/>
  <c r="BK277"/>
  <c r="BK275"/>
  <c r="J274"/>
  <c r="J235"/>
  <c r="J230"/>
  <c r="BK229"/>
  <c r="BK228"/>
  <c r="J216"/>
  <c r="J209"/>
  <c r="BK204"/>
  <c r="J203"/>
  <c r="J195"/>
  <c r="J168"/>
  <c r="BK163"/>
  <c r="BK154"/>
  <c r="J152"/>
  <c i="2" r="BK703"/>
  <c r="BK700"/>
  <c r="J697"/>
  <c r="BK694"/>
  <c r="BK693"/>
  <c r="J691"/>
  <c r="BK688"/>
  <c r="J685"/>
  <c r="J681"/>
  <c r="J679"/>
  <c r="BK670"/>
  <c r="BK668"/>
  <c r="BK663"/>
  <c r="J661"/>
  <c r="BK659"/>
  <c r="BK657"/>
  <c r="J641"/>
  <c r="BK640"/>
  <c r="BK636"/>
  <c r="J635"/>
  <c r="BK633"/>
  <c r="BK617"/>
  <c r="BK605"/>
  <c r="J603"/>
  <c r="BK599"/>
  <c r="BK585"/>
  <c r="J581"/>
  <c r="BK578"/>
  <c r="J567"/>
  <c r="BK566"/>
  <c r="BK565"/>
  <c r="BK564"/>
  <c r="J563"/>
  <c r="J562"/>
  <c r="BK561"/>
  <c r="BK560"/>
  <c r="BK556"/>
  <c r="J554"/>
  <c r="BK552"/>
  <c r="J550"/>
  <c r="BK549"/>
  <c r="BK547"/>
  <c r="BK544"/>
  <c r="BK543"/>
  <c r="BK539"/>
  <c r="J538"/>
  <c r="J534"/>
  <c r="J532"/>
  <c r="J507"/>
  <c r="BK500"/>
  <c r="J498"/>
  <c r="BK489"/>
  <c r="J474"/>
  <c r="J473"/>
  <c r="J468"/>
  <c r="BK466"/>
  <c r="J465"/>
  <c r="J464"/>
  <c r="BK461"/>
  <c r="BK458"/>
  <c r="BK454"/>
  <c r="J450"/>
  <c r="BK447"/>
  <c r="J444"/>
  <c r="BK443"/>
  <c r="BK441"/>
  <c r="J439"/>
  <c r="BK438"/>
  <c r="J436"/>
  <c r="BK435"/>
  <c r="BK429"/>
  <c r="J427"/>
  <c r="BK425"/>
  <c r="BK423"/>
  <c r="BK421"/>
  <c r="BK419"/>
  <c r="BK417"/>
  <c r="BK415"/>
  <c r="BK413"/>
  <c r="BK412"/>
  <c r="J411"/>
  <c r="BK409"/>
  <c r="J408"/>
  <c r="BK407"/>
  <c r="J406"/>
  <c r="BK404"/>
  <c r="BK403"/>
  <c r="J402"/>
  <c r="J401"/>
  <c r="BK400"/>
  <c r="J399"/>
  <c r="BK398"/>
  <c r="BK397"/>
  <c r="J395"/>
  <c r="J393"/>
  <c r="BK392"/>
  <c r="BK390"/>
  <c r="J389"/>
  <c r="BK388"/>
  <c r="BK385"/>
  <c r="BK384"/>
  <c r="BK381"/>
  <c r="J376"/>
  <c r="J374"/>
  <c r="J371"/>
  <c r="BK366"/>
  <c r="BK362"/>
  <c r="J359"/>
  <c r="J357"/>
  <c r="J356"/>
  <c r="BK353"/>
  <c r="J351"/>
  <c r="J345"/>
  <c r="BK340"/>
  <c r="J335"/>
  <c r="BK334"/>
  <c r="J332"/>
  <c r="J323"/>
  <c r="BK320"/>
  <c r="BK308"/>
  <c r="BK298"/>
  <c r="J296"/>
  <c r="J295"/>
  <c r="J294"/>
  <c r="BK292"/>
  <c r="BK290"/>
  <c r="BK285"/>
  <c r="J276"/>
  <c r="BK274"/>
  <c r="BK271"/>
  <c r="BK245"/>
  <c r="J244"/>
  <c r="BK241"/>
  <c r="BK238"/>
  <c r="J232"/>
  <c r="J226"/>
  <c r="J225"/>
  <c r="J222"/>
  <c r="J220"/>
  <c r="J217"/>
  <c r="BK209"/>
  <c r="J196"/>
  <c r="BK188"/>
  <c r="J183"/>
  <c r="BK168"/>
  <c r="J162"/>
  <c r="BK159"/>
  <c r="BK156"/>
  <c r="BK153"/>
  <c r="BK152"/>
  <c r="J151"/>
  <c r="BK147"/>
  <c i="7" r="BK301"/>
  <c r="J301"/>
  <c r="J299"/>
  <c r="BK298"/>
  <c r="BK297"/>
  <c r="J296"/>
  <c r="BK295"/>
  <c r="BK294"/>
  <c r="J293"/>
  <c r="BK292"/>
  <c r="BK290"/>
  <c r="BK289"/>
  <c r="J288"/>
  <c r="BK287"/>
  <c r="J286"/>
  <c r="BK285"/>
  <c r="J283"/>
  <c r="J282"/>
  <c r="BK281"/>
  <c r="BK280"/>
  <c r="BK279"/>
  <c r="J278"/>
  <c r="J277"/>
  <c r="J275"/>
  <c r="BK274"/>
  <c r="BK273"/>
  <c r="J272"/>
  <c r="BK271"/>
  <c r="BK270"/>
  <c r="J268"/>
  <c r="BK267"/>
  <c r="BK266"/>
  <c r="BK265"/>
  <c r="BK264"/>
  <c r="BK263"/>
  <c r="J262"/>
  <c r="BK261"/>
  <c r="J261"/>
  <c r="J260"/>
  <c r="J259"/>
  <c r="BK258"/>
  <c r="J257"/>
  <c r="BK256"/>
  <c r="BK255"/>
  <c r="J254"/>
  <c r="BK253"/>
  <c r="J252"/>
  <c r="BK251"/>
  <c r="J250"/>
  <c r="J249"/>
  <c r="J248"/>
  <c r="BK247"/>
  <c r="J245"/>
  <c r="J244"/>
  <c r="BK243"/>
  <c r="J242"/>
  <c r="BK241"/>
  <c r="BK240"/>
  <c r="J239"/>
  <c r="BK238"/>
  <c r="J237"/>
  <c r="J236"/>
  <c r="BK235"/>
  <c r="BK234"/>
  <c r="J233"/>
  <c r="J232"/>
  <c r="BK231"/>
  <c r="J230"/>
  <c r="J229"/>
  <c r="J228"/>
  <c r="BK227"/>
  <c r="J226"/>
  <c r="BK225"/>
  <c r="BK224"/>
  <c r="BK222"/>
  <c r="BK221"/>
  <c r="BK220"/>
  <c r="BK219"/>
  <c r="BK218"/>
  <c r="BK217"/>
  <c r="J216"/>
  <c r="J215"/>
  <c r="J214"/>
  <c r="BK213"/>
  <c r="BK212"/>
  <c r="BK211"/>
  <c r="BK210"/>
  <c r="J209"/>
  <c r="BK208"/>
  <c r="J207"/>
  <c r="BK206"/>
  <c r="BK205"/>
  <c r="BK204"/>
  <c r="J203"/>
  <c r="BK202"/>
  <c r="BK201"/>
  <c r="J198"/>
  <c r="J197"/>
  <c r="BK196"/>
  <c r="J195"/>
  <c r="J194"/>
  <c r="J193"/>
  <c r="BK192"/>
  <c r="BK191"/>
  <c r="BK190"/>
  <c r="BK189"/>
  <c r="BK188"/>
  <c r="BK187"/>
  <c r="BK186"/>
  <c r="J185"/>
  <c r="BK184"/>
  <c r="BK183"/>
  <c r="BK182"/>
  <c r="BK181"/>
  <c r="BK180"/>
  <c r="BK179"/>
  <c r="BK178"/>
  <c r="J177"/>
  <c r="J176"/>
  <c r="BK175"/>
  <c r="BK174"/>
  <c r="BK173"/>
  <c r="BK172"/>
  <c r="J171"/>
  <c r="J167"/>
  <c r="J166"/>
  <c r="BK165"/>
  <c r="J164"/>
  <c r="BK163"/>
  <c r="BK162"/>
  <c r="J161"/>
  <c r="J160"/>
  <c r="BK159"/>
  <c r="J158"/>
  <c r="J157"/>
  <c r="J156"/>
  <c r="J155"/>
  <c r="BK154"/>
  <c r="BK153"/>
  <c r="J152"/>
  <c r="BK151"/>
  <c r="J150"/>
  <c r="J149"/>
  <c r="J148"/>
  <c r="J147"/>
  <c r="J146"/>
  <c r="J145"/>
  <c r="J144"/>
  <c r="BK143"/>
  <c r="J142"/>
  <c r="J141"/>
  <c r="J140"/>
  <c r="BK139"/>
  <c r="BK138"/>
  <c r="BK137"/>
  <c r="J136"/>
  <c r="J135"/>
  <c r="J134"/>
  <c r="J133"/>
  <c r="J132"/>
  <c r="BK131"/>
  <c r="BK130"/>
  <c r="BK129"/>
  <c r="BK128"/>
  <c r="BK127"/>
  <c i="6" r="J150"/>
  <c r="J149"/>
  <c r="J148"/>
  <c r="BK146"/>
  <c r="BK145"/>
  <c r="BK143"/>
  <c r="J141"/>
  <c r="BK140"/>
  <c r="BK139"/>
  <c r="J136"/>
  <c r="J135"/>
  <c r="J134"/>
  <c r="J133"/>
  <c r="BK132"/>
  <c r="J131"/>
  <c r="BK130"/>
  <c r="BK129"/>
  <c r="J128"/>
  <c r="J127"/>
  <c r="BK126"/>
  <c r="BK125"/>
  <c r="BK124"/>
  <c r="BK122"/>
  <c i="5" r="BK272"/>
  <c r="J272"/>
  <c r="J271"/>
  <c r="BK270"/>
  <c r="J269"/>
  <c r="J268"/>
  <c r="BK267"/>
  <c r="BK266"/>
  <c r="J265"/>
  <c r="J264"/>
  <c r="J263"/>
  <c r="J262"/>
  <c r="BK261"/>
  <c r="J260"/>
  <c r="BK259"/>
  <c r="J258"/>
  <c r="J256"/>
  <c r="BK254"/>
  <c r="J253"/>
  <c r="J252"/>
  <c r="J251"/>
  <c r="BK249"/>
  <c r="BK247"/>
  <c r="BK243"/>
  <c r="BK242"/>
  <c r="J241"/>
  <c r="BK240"/>
  <c r="J239"/>
  <c r="J238"/>
  <c r="J237"/>
  <c r="J236"/>
  <c r="J235"/>
  <c r="J234"/>
  <c r="BK233"/>
  <c r="BK232"/>
  <c r="BK230"/>
  <c r="BK229"/>
  <c r="BK228"/>
  <c r="BK227"/>
  <c r="J227"/>
  <c r="BK226"/>
  <c r="J225"/>
  <c r="J224"/>
  <c r="J223"/>
  <c r="BK222"/>
  <c r="BK221"/>
  <c r="BK220"/>
  <c r="BK219"/>
  <c r="J218"/>
  <c r="J217"/>
  <c r="BK216"/>
  <c r="BK215"/>
  <c r="J214"/>
  <c r="BK208"/>
  <c r="BK202"/>
  <c r="BK160"/>
  <c r="J160"/>
  <c r="BK159"/>
  <c r="J159"/>
  <c r="BK158"/>
  <c r="J158"/>
  <c r="BK155"/>
  <c r="J155"/>
  <c r="BK147"/>
  <c r="J147"/>
  <c r="BK142"/>
  <c r="J142"/>
  <c r="BK138"/>
  <c r="J138"/>
  <c r="BK137"/>
  <c r="J137"/>
  <c r="BK136"/>
  <c r="J136"/>
  <c r="BK135"/>
  <c r="J135"/>
  <c r="BK134"/>
  <c r="J134"/>
  <c r="J133"/>
  <c r="BK126"/>
  <c r="BK125"/>
  <c r="BK124"/>
  <c r="BK123"/>
  <c r="BK122"/>
  <c i="4" r="J217"/>
  <c r="J216"/>
  <c r="BK215"/>
  <c r="J214"/>
  <c r="J213"/>
  <c r="J209"/>
  <c r="J207"/>
  <c r="J184"/>
  <c r="J181"/>
  <c r="BK180"/>
  <c r="J178"/>
  <c r="BK177"/>
  <c r="J175"/>
  <c r="BK173"/>
  <c r="J172"/>
  <c r="BK171"/>
  <c r="J165"/>
  <c r="BK162"/>
  <c r="J157"/>
  <c r="BK155"/>
  <c r="J154"/>
  <c r="BK153"/>
  <c r="BK151"/>
  <c r="J150"/>
  <c r="BK149"/>
  <c r="J148"/>
  <c r="BK147"/>
  <c r="BK145"/>
  <c r="J143"/>
  <c r="J141"/>
  <c r="J139"/>
  <c r="BK138"/>
  <c r="BK137"/>
  <c r="J133"/>
  <c r="BK131"/>
  <c r="BK130"/>
  <c r="J128"/>
  <c i="3" r="J740"/>
  <c r="BK739"/>
  <c r="J738"/>
  <c r="BK732"/>
  <c r="J730"/>
  <c r="BK729"/>
  <c r="J726"/>
  <c r="J723"/>
  <c r="J720"/>
  <c r="BK717"/>
  <c r="J715"/>
  <c r="BK713"/>
  <c r="J697"/>
  <c r="BK668"/>
  <c r="BK664"/>
  <c r="BK662"/>
  <c r="BK660"/>
  <c r="BK632"/>
  <c r="BK628"/>
  <c r="J624"/>
  <c r="J623"/>
  <c r="BK620"/>
  <c r="J619"/>
  <c r="J617"/>
  <c r="BK604"/>
  <c r="BK596"/>
  <c r="J594"/>
  <c r="J593"/>
  <c r="J591"/>
  <c r="J589"/>
  <c r="BK587"/>
  <c r="J586"/>
  <c r="J583"/>
  <c r="BK581"/>
  <c r="J580"/>
  <c r="BK579"/>
  <c r="J578"/>
  <c r="BK577"/>
  <c r="BK575"/>
  <c r="J574"/>
  <c r="J572"/>
  <c r="J568"/>
  <c r="J567"/>
  <c r="BK565"/>
  <c r="BK560"/>
  <c r="J556"/>
  <c r="BK516"/>
  <c r="J511"/>
  <c r="BK470"/>
  <c r="BK469"/>
  <c r="J466"/>
  <c r="BK464"/>
  <c r="BK462"/>
  <c r="BK458"/>
  <c r="J457"/>
  <c r="J452"/>
  <c r="BK450"/>
  <c r="BK448"/>
  <c r="J447"/>
  <c r="BK444"/>
  <c r="J443"/>
  <c r="BK441"/>
  <c r="J441"/>
  <c r="BK440"/>
  <c r="J439"/>
  <c r="J438"/>
  <c r="J436"/>
  <c r="BK435"/>
  <c r="BK434"/>
  <c r="BK429"/>
  <c r="BK427"/>
  <c r="J426"/>
  <c r="J425"/>
  <c r="J424"/>
  <c r="BK423"/>
  <c r="BK422"/>
  <c r="BK421"/>
  <c r="J419"/>
  <c r="BK418"/>
  <c r="J418"/>
  <c r="J417"/>
  <c r="BK415"/>
  <c r="BK414"/>
  <c r="BK412"/>
  <c r="J411"/>
  <c r="BK409"/>
  <c r="J408"/>
  <c r="BK407"/>
  <c r="BK406"/>
  <c r="BK404"/>
  <c r="J403"/>
  <c r="J402"/>
  <c r="BK400"/>
  <c r="BK399"/>
  <c r="BK398"/>
  <c r="BK396"/>
  <c r="J393"/>
  <c r="J392"/>
  <c r="J391"/>
  <c r="J390"/>
  <c r="J389"/>
  <c r="BK387"/>
  <c r="J386"/>
  <c r="J385"/>
  <c r="J384"/>
  <c r="J383"/>
  <c r="J381"/>
  <c r="BK378"/>
  <c r="J376"/>
  <c r="BK374"/>
  <c r="J371"/>
  <c r="BK369"/>
  <c r="J368"/>
  <c r="J367"/>
  <c r="BK363"/>
  <c r="J361"/>
  <c r="BK360"/>
  <c r="J360"/>
  <c r="J357"/>
  <c r="J355"/>
  <c r="J353"/>
  <c r="J349"/>
  <c r="BK344"/>
  <c r="BK342"/>
  <c r="J338"/>
  <c r="J336"/>
  <c r="BK326"/>
  <c r="BK323"/>
  <c r="J322"/>
  <c r="BK320"/>
  <c r="BK307"/>
  <c r="BK302"/>
  <c r="BK299"/>
  <c r="BK297"/>
  <c r="J296"/>
  <c r="J295"/>
  <c r="J293"/>
  <c r="J292"/>
  <c r="BK290"/>
  <c r="BK279"/>
  <c r="J277"/>
  <c r="J275"/>
  <c r="BK274"/>
  <c r="J236"/>
  <c r="BK235"/>
  <c r="BK234"/>
  <c r="J232"/>
  <c r="BK231"/>
  <c r="J228"/>
  <c r="J227"/>
  <c r="BK216"/>
  <c r="J214"/>
  <c r="BK213"/>
  <c r="BK209"/>
  <c r="J204"/>
  <c r="BK195"/>
  <c r="BK168"/>
  <c r="BK166"/>
  <c r="BK159"/>
  <c r="BK152"/>
  <c r="J150"/>
  <c r="BK148"/>
  <c r="BK146"/>
  <c i="2" r="J703"/>
  <c r="J699"/>
  <c r="BK698"/>
  <c r="BK697"/>
  <c r="BK696"/>
  <c r="J694"/>
  <c r="J693"/>
  <c r="J690"/>
  <c r="BK687"/>
  <c r="BK685"/>
  <c r="BK681"/>
  <c r="BK679"/>
  <c r="J670"/>
  <c r="J668"/>
  <c r="J667"/>
  <c r="J666"/>
  <c r="J663"/>
  <c r="J659"/>
  <c r="J657"/>
  <c r="BK641"/>
  <c r="BK637"/>
  <c r="BK635"/>
  <c r="BK634"/>
  <c r="J617"/>
  <c r="BK616"/>
  <c r="BK603"/>
  <c r="J602"/>
  <c r="BK601"/>
  <c r="BK588"/>
  <c r="BK579"/>
  <c r="J578"/>
  <c r="J577"/>
  <c r="J573"/>
  <c r="BK571"/>
  <c r="BK567"/>
  <c r="BK563"/>
  <c r="BK562"/>
  <c r="BK559"/>
  <c r="BK558"/>
  <c r="J557"/>
  <c r="J556"/>
  <c r="BK554"/>
  <c r="BK551"/>
  <c r="J549"/>
  <c r="BK548"/>
  <c r="BK546"/>
  <c r="J543"/>
  <c r="BK540"/>
  <c r="J539"/>
  <c r="BK536"/>
  <c r="BK507"/>
  <c r="BK505"/>
  <c r="BK498"/>
  <c r="J489"/>
  <c r="BK473"/>
  <c r="BK464"/>
  <c r="BK462"/>
  <c r="J461"/>
  <c r="BK460"/>
  <c r="J456"/>
  <c r="BK452"/>
  <c r="BK450"/>
  <c r="J448"/>
  <c r="BK445"/>
  <c r="BK444"/>
  <c r="J443"/>
  <c r="J441"/>
  <c r="J440"/>
  <c r="BK437"/>
  <c r="J435"/>
  <c r="BK434"/>
  <c r="J426"/>
  <c r="BK424"/>
  <c r="J423"/>
  <c r="J422"/>
  <c r="J421"/>
  <c r="J419"/>
  <c r="J418"/>
  <c r="J417"/>
  <c r="J414"/>
  <c r="J413"/>
  <c r="J412"/>
  <c r="BK411"/>
  <c r="BK408"/>
  <c r="BK405"/>
  <c r="J404"/>
  <c r="BK402"/>
  <c r="BK399"/>
  <c r="BK396"/>
  <c r="BK394"/>
  <c r="BK393"/>
  <c r="J391"/>
  <c r="BK389"/>
  <c r="J388"/>
  <c r="BK387"/>
  <c r="J386"/>
  <c r="J385"/>
  <c r="J383"/>
  <c r="J381"/>
  <c r="J378"/>
  <c r="BK376"/>
  <c r="BK374"/>
  <c r="BK365"/>
  <c r="J364"/>
  <c r="J361"/>
  <c r="BK351"/>
  <c r="BK349"/>
  <c r="J340"/>
  <c r="BK338"/>
  <c r="J334"/>
  <c r="BK323"/>
  <c r="BK319"/>
  <c r="J317"/>
  <c r="J308"/>
  <c r="J305"/>
  <c r="J303"/>
  <c r="J301"/>
  <c r="J300"/>
  <c r="BK295"/>
  <c r="J292"/>
  <c r="BK291"/>
  <c r="J283"/>
  <c r="J282"/>
  <c r="BK276"/>
  <c r="BK272"/>
  <c r="J271"/>
  <c r="J246"/>
  <c r="J245"/>
  <c r="BK244"/>
  <c r="J242"/>
  <c r="BK240"/>
  <c r="J239"/>
  <c r="BK237"/>
  <c r="J236"/>
  <c r="BK232"/>
  <c r="BK225"/>
  <c r="J224"/>
  <c r="J223"/>
  <c r="BK222"/>
  <c r="BK220"/>
  <c r="BK218"/>
  <c r="BK217"/>
  <c r="BK203"/>
  <c r="J202"/>
  <c r="J188"/>
  <c r="J186"/>
  <c r="BK183"/>
  <c r="J181"/>
  <c r="BK172"/>
  <c r="J170"/>
  <c r="J168"/>
  <c r="J159"/>
  <c r="J158"/>
  <c r="J156"/>
  <c r="J155"/>
  <c r="J153"/>
  <c r="BK151"/>
  <c i="3" r="BK731"/>
  <c r="J728"/>
  <c r="BK726"/>
  <c r="J725"/>
  <c r="BK722"/>
  <c r="BK719"/>
  <c r="BK715"/>
  <c r="J703"/>
  <c r="J701"/>
  <c r="BK699"/>
  <c r="J695"/>
  <c r="J668"/>
  <c r="J667"/>
  <c r="BK663"/>
  <c r="J662"/>
  <c r="BK661"/>
  <c r="J660"/>
  <c r="BK633"/>
  <c r="J632"/>
  <c r="J630"/>
  <c r="J628"/>
  <c r="BK623"/>
  <c r="BK621"/>
  <c r="BK617"/>
  <c r="J604"/>
  <c r="J601"/>
  <c r="J596"/>
  <c r="BK594"/>
  <c r="BK592"/>
  <c r="BK584"/>
  <c r="J581"/>
  <c r="BK578"/>
  <c r="J577"/>
  <c r="BK576"/>
  <c r="BK573"/>
  <c r="BK572"/>
  <c r="BK571"/>
  <c r="BK570"/>
  <c r="BK568"/>
  <c r="J566"/>
  <c r="BK564"/>
  <c r="J562"/>
  <c r="BK561"/>
  <c r="J560"/>
  <c r="J558"/>
  <c r="BK556"/>
  <c r="BK518"/>
  <c r="BK511"/>
  <c r="J510"/>
  <c r="J509"/>
  <c r="BK507"/>
  <c r="J497"/>
  <c r="J470"/>
  <c r="BK467"/>
  <c r="J462"/>
  <c r="J461"/>
  <c r="J460"/>
  <c r="J458"/>
  <c r="BK456"/>
  <c r="BK454"/>
  <c r="BK452"/>
  <c r="J450"/>
  <c r="BK447"/>
  <c r="J445"/>
  <c r="BK403"/>
  <c r="BK402"/>
  <c r="BK401"/>
  <c r="J398"/>
  <c r="BK397"/>
  <c r="J396"/>
  <c r="J395"/>
  <c r="BK394"/>
  <c r="BK391"/>
  <c r="BK389"/>
  <c r="J388"/>
  <c r="BK339"/>
  <c r="BK338"/>
  <c r="J326"/>
  <c r="J323"/>
  <c r="J320"/>
  <c r="J310"/>
  <c r="J307"/>
  <c r="J304"/>
  <c r="J302"/>
  <c r="J301"/>
  <c r="J299"/>
  <c r="BK295"/>
  <c r="BK292"/>
  <c r="J291"/>
  <c r="J290"/>
  <c r="J289"/>
  <c r="BK236"/>
  <c r="J234"/>
  <c r="BK232"/>
  <c r="J231"/>
  <c r="BK230"/>
  <c r="J229"/>
  <c r="BK227"/>
  <c r="BK214"/>
  <c r="J213"/>
  <c r="BK203"/>
  <c r="J166"/>
  <c r="J163"/>
  <c r="J159"/>
  <c r="J154"/>
  <c r="BK150"/>
  <c r="J148"/>
  <c r="J146"/>
  <c i="2" r="BK705"/>
  <c r="J705"/>
  <c r="BK704"/>
  <c r="J704"/>
  <c r="J700"/>
  <c r="BK699"/>
  <c r="J698"/>
  <c r="J696"/>
  <c r="BK691"/>
  <c r="BK690"/>
  <c r="J688"/>
  <c r="J687"/>
  <c r="BK667"/>
  <c r="BK666"/>
  <c r="BK661"/>
  <c r="J640"/>
  <c r="J637"/>
  <c r="J636"/>
  <c r="J634"/>
  <c r="J633"/>
  <c r="J616"/>
  <c r="J605"/>
  <c r="BK602"/>
  <c r="J601"/>
  <c r="J599"/>
  <c r="J588"/>
  <c r="J585"/>
  <c r="BK581"/>
  <c r="J579"/>
  <c r="BK577"/>
  <c r="BK573"/>
  <c r="J571"/>
  <c r="J566"/>
  <c r="J565"/>
  <c r="J564"/>
  <c r="J561"/>
  <c r="J560"/>
  <c r="J559"/>
  <c r="J558"/>
  <c r="BK557"/>
  <c r="J552"/>
  <c r="J551"/>
  <c r="BK550"/>
  <c r="J548"/>
  <c r="J547"/>
  <c r="J546"/>
  <c r="J544"/>
  <c r="J540"/>
  <c r="BK538"/>
  <c r="J536"/>
  <c r="BK534"/>
  <c r="BK532"/>
  <c r="J505"/>
  <c r="J500"/>
  <c r="BK474"/>
  <c r="BK468"/>
  <c r="J466"/>
  <c r="BK465"/>
  <c r="J462"/>
  <c r="J460"/>
  <c r="J458"/>
  <c r="BK456"/>
  <c r="J454"/>
  <c r="J452"/>
  <c r="BK448"/>
  <c r="J447"/>
  <c r="J445"/>
  <c r="BK440"/>
  <c r="BK439"/>
  <c r="J438"/>
  <c r="J437"/>
  <c r="BK436"/>
  <c r="J434"/>
  <c r="J429"/>
  <c r="BK427"/>
  <c r="BK426"/>
  <c r="J425"/>
  <c r="J424"/>
  <c r="BK422"/>
  <c r="BK418"/>
  <c r="J415"/>
  <c r="BK414"/>
  <c r="J409"/>
  <c r="J407"/>
  <c r="BK406"/>
  <c r="J405"/>
  <c r="J403"/>
  <c r="BK401"/>
  <c r="J400"/>
  <c r="J398"/>
  <c r="J397"/>
  <c r="J396"/>
  <c r="BK395"/>
  <c r="J394"/>
  <c r="J392"/>
  <c r="BK391"/>
  <c r="J390"/>
  <c r="J387"/>
  <c r="BK386"/>
  <c r="J384"/>
  <c r="BK383"/>
  <c r="BK378"/>
  <c r="BK371"/>
  <c r="J366"/>
  <c r="J365"/>
  <c r="BK364"/>
  <c r="J362"/>
  <c r="BK361"/>
  <c r="BK359"/>
  <c r="BK357"/>
  <c r="BK356"/>
  <c r="J353"/>
  <c r="J349"/>
  <c r="BK345"/>
  <c r="J338"/>
  <c r="BK335"/>
  <c r="BK332"/>
  <c r="J320"/>
  <c r="J319"/>
  <c r="BK317"/>
  <c r="BK305"/>
  <c r="BK303"/>
  <c r="BK301"/>
  <c r="BK300"/>
  <c r="J298"/>
  <c r="BK296"/>
  <c r="BK294"/>
  <c r="J291"/>
  <c r="J290"/>
  <c r="J285"/>
  <c r="BK283"/>
  <c r="BK282"/>
  <c r="J274"/>
  <c r="J272"/>
  <c r="BK246"/>
  <c r="BK242"/>
  <c r="J241"/>
  <c r="J240"/>
  <c r="BK239"/>
  <c r="J238"/>
  <c r="J237"/>
  <c r="BK236"/>
  <c r="BK226"/>
  <c r="BK224"/>
  <c r="BK223"/>
  <c r="J218"/>
  <c r="J209"/>
  <c r="J203"/>
  <c r="BK202"/>
  <c r="BK196"/>
  <c r="BK186"/>
  <c r="BK181"/>
  <c r="J172"/>
  <c r="BK170"/>
  <c r="BK162"/>
  <c r="BK158"/>
  <c r="BK155"/>
  <c r="J152"/>
  <c r="J147"/>
  <c i="1" r="AS94"/>
  <c i="3" r="BK439"/>
  <c r="BK417"/>
  <c r="BK413"/>
  <c r="BK411"/>
  <c i="2" l="1" r="P146"/>
  <c r="BK161"/>
  <c r="J161"/>
  <c r="J99"/>
  <c r="R161"/>
  <c r="P185"/>
  <c r="BK243"/>
  <c r="J243"/>
  <c r="J101"/>
  <c r="P243"/>
  <c r="BK293"/>
  <c r="J293"/>
  <c r="J102"/>
  <c r="R293"/>
  <c r="T307"/>
  <c r="R339"/>
  <c r="P358"/>
  <c r="T358"/>
  <c r="P382"/>
  <c r="BK416"/>
  <c r="J416"/>
  <c r="J109"/>
  <c r="T416"/>
  <c r="BK428"/>
  <c r="J428"/>
  <c r="J111"/>
  <c r="R428"/>
  <c r="P442"/>
  <c r="T442"/>
  <c r="R446"/>
  <c r="BK463"/>
  <c r="J463"/>
  <c r="J114"/>
  <c r="R463"/>
  <c r="R467"/>
  <c r="BK533"/>
  <c r="J533"/>
  <c r="J116"/>
  <c r="R533"/>
  <c r="T537"/>
  <c r="T572"/>
  <c r="BK604"/>
  <c r="J604"/>
  <c r="J120"/>
  <c r="R604"/>
  <c r="R669"/>
  <c r="P692"/>
  <c r="T692"/>
  <c r="T695"/>
  <c r="P702"/>
  <c r="BK146"/>
  <c r="J146"/>
  <c r="J98"/>
  <c r="T146"/>
  <c r="P161"/>
  <c r="T161"/>
  <c r="R185"/>
  <c r="T243"/>
  <c r="T293"/>
  <c r="P307"/>
  <c r="BK339"/>
  <c r="J339"/>
  <c r="J106"/>
  <c r="BK358"/>
  <c r="J358"/>
  <c r="J107"/>
  <c r="R358"/>
  <c r="T382"/>
  <c r="R416"/>
  <c r="P420"/>
  <c r="T420"/>
  <c r="T428"/>
  <c r="R442"/>
  <c r="P446"/>
  <c r="BK467"/>
  <c r="J467"/>
  <c r="J115"/>
  <c r="T467"/>
  <c r="P533"/>
  <c r="T533"/>
  <c r="P537"/>
  <c r="BK572"/>
  <c r="J572"/>
  <c r="J118"/>
  <c r="R572"/>
  <c r="P580"/>
  <c r="R580"/>
  <c r="P604"/>
  <c r="BK669"/>
  <c r="J669"/>
  <c r="J121"/>
  <c r="P669"/>
  <c r="BK692"/>
  <c r="J692"/>
  <c r="J122"/>
  <c r="R692"/>
  <c r="P695"/>
  <c r="BK702"/>
  <c r="J702"/>
  <c r="J124"/>
  <c r="R702"/>
  <c i="3" r="BK145"/>
  <c r="R145"/>
  <c r="BK165"/>
  <c r="J165"/>
  <c r="J99"/>
  <c r="T165"/>
  <c r="P233"/>
  <c r="R233"/>
  <c r="BK294"/>
  <c r="J294"/>
  <c r="J101"/>
  <c r="T294"/>
  <c r="P309"/>
  <c r="T309"/>
  <c r="P343"/>
  <c r="T343"/>
  <c r="P362"/>
  <c r="T362"/>
  <c r="P382"/>
  <c r="T382"/>
  <c r="R416"/>
  <c r="T416"/>
  <c r="R420"/>
  <c r="BK428"/>
  <c r="J428"/>
  <c r="J110"/>
  <c r="R428"/>
  <c r="BK442"/>
  <c r="J442"/>
  <c r="J111"/>
  <c r="P442"/>
  <c r="BK446"/>
  <c r="J446"/>
  <c r="J112"/>
  <c r="R446"/>
  <c r="BK459"/>
  <c r="J459"/>
  <c r="J113"/>
  <c r="R459"/>
  <c r="T459"/>
  <c r="P463"/>
  <c r="T463"/>
  <c r="P557"/>
  <c r="T557"/>
  <c r="R588"/>
  <c r="T588"/>
  <c r="P595"/>
  <c r="T595"/>
  <c r="R622"/>
  <c r="T622"/>
  <c r="P629"/>
  <c r="R629"/>
  <c r="BK702"/>
  <c r="J702"/>
  <c r="J120"/>
  <c r="T702"/>
  <c r="R724"/>
  <c r="BK727"/>
  <c r="J727"/>
  <c r="J122"/>
  <c r="T727"/>
  <c r="P737"/>
  <c r="T737"/>
  <c i="4" r="P127"/>
  <c r="T127"/>
  <c r="P140"/>
  <c r="T140"/>
  <c r="P152"/>
  <c r="T152"/>
  <c r="P164"/>
  <c r="T164"/>
  <c r="R200"/>
  <c r="BK208"/>
  <c r="J208"/>
  <c r="J105"/>
  <c r="R208"/>
  <c i="5" r="R119"/>
  <c r="P231"/>
  <c r="T231"/>
  <c i="6" r="BK121"/>
  <c r="J121"/>
  <c r="J97"/>
  <c r="R121"/>
  <c r="BK138"/>
  <c r="J138"/>
  <c r="J98"/>
  <c r="P138"/>
  <c r="T138"/>
  <c r="P142"/>
  <c r="T142"/>
  <c r="R147"/>
  <c i="7" r="P126"/>
  <c r="R126"/>
  <c r="BK284"/>
  <c r="J284"/>
  <c r="J104"/>
  <c i="2" r="R146"/>
  <c r="BK185"/>
  <c r="J185"/>
  <c r="J100"/>
  <c r="T185"/>
  <c r="R243"/>
  <c r="P293"/>
  <c r="BK307"/>
  <c r="R307"/>
  <c r="P339"/>
  <c r="T339"/>
  <c r="BK382"/>
  <c r="J382"/>
  <c r="J108"/>
  <c r="R382"/>
  <c r="P416"/>
  <c r="BK420"/>
  <c r="J420"/>
  <c r="J110"/>
  <c r="R420"/>
  <c r="P428"/>
  <c r="BK442"/>
  <c r="J442"/>
  <c r="J112"/>
  <c r="BK446"/>
  <c r="J446"/>
  <c r="J113"/>
  <c r="T446"/>
  <c r="P463"/>
  <c r="T463"/>
  <c r="P467"/>
  <c r="BK537"/>
  <c r="J537"/>
  <c r="J117"/>
  <c r="R537"/>
  <c r="P572"/>
  <c r="BK580"/>
  <c r="J580"/>
  <c r="J119"/>
  <c r="T580"/>
  <c r="T604"/>
  <c r="T669"/>
  <c r="BK695"/>
  <c r="J695"/>
  <c r="J123"/>
  <c r="R695"/>
  <c r="T702"/>
  <c i="3" r="P145"/>
  <c r="T145"/>
  <c r="P165"/>
  <c r="R165"/>
  <c r="BK233"/>
  <c r="J233"/>
  <c r="J100"/>
  <c r="T233"/>
  <c r="P294"/>
  <c r="R294"/>
  <c r="BK309"/>
  <c r="J309"/>
  <c r="J104"/>
  <c r="R309"/>
  <c r="BK343"/>
  <c r="J343"/>
  <c r="J105"/>
  <c r="R343"/>
  <c r="BK362"/>
  <c r="J362"/>
  <c r="J106"/>
  <c r="R362"/>
  <c r="BK382"/>
  <c r="J382"/>
  <c r="J107"/>
  <c r="R382"/>
  <c r="BK416"/>
  <c r="J416"/>
  <c r="J108"/>
  <c r="P416"/>
  <c r="BK420"/>
  <c r="J420"/>
  <c r="J109"/>
  <c r="P420"/>
  <c r="T420"/>
  <c r="P428"/>
  <c r="T428"/>
  <c r="R442"/>
  <c r="T442"/>
  <c r="P446"/>
  <c r="T446"/>
  <c r="P459"/>
  <c r="BK463"/>
  <c r="J463"/>
  <c r="J114"/>
  <c r="R463"/>
  <c r="BK557"/>
  <c r="J557"/>
  <c r="J115"/>
  <c r="R557"/>
  <c r="BK588"/>
  <c r="J588"/>
  <c r="J116"/>
  <c r="P588"/>
  <c r="BK595"/>
  <c r="J595"/>
  <c r="J117"/>
  <c r="R595"/>
  <c r="BK622"/>
  <c r="J622"/>
  <c r="J118"/>
  <c r="P622"/>
  <c r="BK629"/>
  <c r="J629"/>
  <c r="J119"/>
  <c r="T629"/>
  <c r="P702"/>
  <c r="R702"/>
  <c r="BK724"/>
  <c r="J724"/>
  <c r="J121"/>
  <c r="P724"/>
  <c r="T724"/>
  <c r="P727"/>
  <c r="R727"/>
  <c r="BK737"/>
  <c r="J737"/>
  <c r="J123"/>
  <c r="R737"/>
  <c i="4" r="BK127"/>
  <c r="J127"/>
  <c r="J98"/>
  <c r="R127"/>
  <c r="BK140"/>
  <c r="J140"/>
  <c r="J99"/>
  <c r="R140"/>
  <c r="BK152"/>
  <c r="J152"/>
  <c r="J100"/>
  <c r="R152"/>
  <c r="BK164"/>
  <c r="J164"/>
  <c r="J103"/>
  <c r="R164"/>
  <c r="R163"/>
  <c r="BK200"/>
  <c r="J200"/>
  <c r="J104"/>
  <c r="P200"/>
  <c r="T200"/>
  <c r="P208"/>
  <c r="T208"/>
  <c i="5" r="BK119"/>
  <c r="J119"/>
  <c r="J97"/>
  <c r="P119"/>
  <c r="P118"/>
  <c i="1" r="AU98"/>
  <c i="5" r="T119"/>
  <c r="T118"/>
  <c r="BK231"/>
  <c r="J231"/>
  <c r="J98"/>
  <c r="R231"/>
  <c i="6" r="P121"/>
  <c r="T121"/>
  <c r="R138"/>
  <c r="BK142"/>
  <c r="J142"/>
  <c r="J99"/>
  <c r="R142"/>
  <c r="BK147"/>
  <c r="J147"/>
  <c r="J100"/>
  <c r="P147"/>
  <c r="T147"/>
  <c i="7" r="BK126"/>
  <c r="J126"/>
  <c r="J97"/>
  <c r="T126"/>
  <c r="BK200"/>
  <c r="J200"/>
  <c r="J99"/>
  <c r="P200"/>
  <c r="R200"/>
  <c r="T200"/>
  <c r="BK223"/>
  <c r="J223"/>
  <c r="J100"/>
  <c r="P223"/>
  <c r="R223"/>
  <c r="T223"/>
  <c r="BK246"/>
  <c r="J246"/>
  <c r="J101"/>
  <c r="P246"/>
  <c r="R246"/>
  <c r="T246"/>
  <c r="BK269"/>
  <c r="J269"/>
  <c r="J102"/>
  <c r="P269"/>
  <c r="R269"/>
  <c r="T269"/>
  <c r="BK276"/>
  <c r="J276"/>
  <c r="J103"/>
  <c r="P276"/>
  <c r="R276"/>
  <c r="T276"/>
  <c r="P284"/>
  <c r="R284"/>
  <c r="T284"/>
  <c r="BK291"/>
  <c r="J291"/>
  <c r="J105"/>
  <c r="P291"/>
  <c r="R291"/>
  <c r="T291"/>
  <c i="3" r="BE409"/>
  <c r="BE415"/>
  <c i="2" r="J91"/>
  <c r="J138"/>
  <c r="BE151"/>
  <c r="BE153"/>
  <c r="BE159"/>
  <c r="BE170"/>
  <c r="BE183"/>
  <c r="BE188"/>
  <c r="BE196"/>
  <c r="BE203"/>
  <c r="BE217"/>
  <c r="BE220"/>
  <c r="BE222"/>
  <c r="BE223"/>
  <c r="BE225"/>
  <c r="BE232"/>
  <c r="BE238"/>
  <c r="BE241"/>
  <c r="BE242"/>
  <c r="BE245"/>
  <c r="BE276"/>
  <c r="BE282"/>
  <c r="BE295"/>
  <c r="BE308"/>
  <c r="BE323"/>
  <c r="BE334"/>
  <c r="BE340"/>
  <c r="BE349"/>
  <c r="BE351"/>
  <c r="BE357"/>
  <c r="BE366"/>
  <c r="BE376"/>
  <c r="BE385"/>
  <c r="BE386"/>
  <c r="BE389"/>
  <c r="BE393"/>
  <c r="BE394"/>
  <c r="BE397"/>
  <c r="BE400"/>
  <c r="BE403"/>
  <c r="BE404"/>
  <c r="BE412"/>
  <c r="BE413"/>
  <c r="BE417"/>
  <c r="BE421"/>
  <c r="BE423"/>
  <c r="BE425"/>
  <c r="BE435"/>
  <c r="BE438"/>
  <c r="BE441"/>
  <c r="BE447"/>
  <c r="BE450"/>
  <c r="BE454"/>
  <c r="BE464"/>
  <c r="BE466"/>
  <c r="BE473"/>
  <c r="BE498"/>
  <c r="BE505"/>
  <c r="BE507"/>
  <c r="BE540"/>
  <c r="BE543"/>
  <c r="BE549"/>
  <c r="BE556"/>
  <c r="BE563"/>
  <c r="BE567"/>
  <c r="BE573"/>
  <c r="BE578"/>
  <c r="BE603"/>
  <c r="BE634"/>
  <c r="BE659"/>
  <c r="BE663"/>
  <c r="BE679"/>
  <c r="BE681"/>
  <c r="BE688"/>
  <c r="BE693"/>
  <c r="BE698"/>
  <c r="BE704"/>
  <c r="BE705"/>
  <c r="BK304"/>
  <c r="J304"/>
  <c r="J103"/>
  <c i="3" r="J89"/>
  <c r="BE148"/>
  <c r="BE152"/>
  <c r="BE163"/>
  <c r="BE168"/>
  <c r="BE195"/>
  <c r="BE209"/>
  <c r="BE213"/>
  <c r="BE228"/>
  <c r="BE229"/>
  <c r="BE235"/>
  <c r="BE274"/>
  <c r="BE293"/>
  <c r="BE297"/>
  <c r="BE304"/>
  <c r="BE336"/>
  <c r="BE390"/>
  <c r="BE393"/>
  <c r="BE399"/>
  <c r="BE400"/>
  <c r="BE444"/>
  <c r="BE448"/>
  <c r="BE460"/>
  <c r="BE461"/>
  <c r="BE462"/>
  <c r="BE466"/>
  <c r="BE467"/>
  <c r="BE469"/>
  <c r="BE470"/>
  <c r="BE510"/>
  <c r="BE516"/>
  <c r="BE562"/>
  <c r="BE565"/>
  <c r="BE566"/>
  <c r="BE569"/>
  <c r="BE575"/>
  <c r="BE577"/>
  <c r="BE580"/>
  <c r="BE581"/>
  <c r="BE583"/>
  <c r="BE587"/>
  <c r="BE591"/>
  <c r="BE593"/>
  <c r="BE594"/>
  <c r="BE601"/>
  <c r="BE604"/>
  <c r="BE620"/>
  <c r="BE632"/>
  <c r="BE664"/>
  <c r="BE697"/>
  <c r="BE713"/>
  <c r="BE717"/>
  <c r="BE720"/>
  <c i="2" r="F92"/>
  <c r="BE147"/>
  <c r="BE152"/>
  <c r="BE156"/>
  <c r="BE168"/>
  <c r="BE172"/>
  <c r="BE202"/>
  <c r="BE209"/>
  <c r="BE224"/>
  <c r="BE226"/>
  <c r="BE274"/>
  <c r="BE285"/>
  <c r="BE290"/>
  <c r="BE294"/>
  <c r="BE298"/>
  <c r="BE320"/>
  <c r="BE345"/>
  <c r="BE353"/>
  <c r="BE356"/>
  <c r="BE359"/>
  <c r="BE362"/>
  <c r="BE364"/>
  <c r="BE371"/>
  <c r="BE383"/>
  <c r="BE384"/>
  <c r="BE388"/>
  <c r="BE390"/>
  <c r="BE392"/>
  <c r="BE395"/>
  <c r="BE398"/>
  <c r="BE401"/>
  <c r="BE407"/>
  <c r="BE409"/>
  <c r="BE414"/>
  <c r="BE415"/>
  <c r="BE419"/>
  <c r="BE427"/>
  <c r="BE429"/>
  <c r="BE436"/>
  <c r="BE440"/>
  <c r="BE443"/>
  <c r="BE444"/>
  <c r="BE448"/>
  <c r="BE458"/>
  <c r="BE461"/>
  <c r="BE468"/>
  <c r="BE489"/>
  <c r="BE500"/>
  <c r="BE534"/>
  <c r="BE539"/>
  <c r="BE544"/>
  <c r="BE547"/>
  <c r="BE550"/>
  <c r="BE552"/>
  <c r="BE557"/>
  <c r="BE558"/>
  <c r="BE561"/>
  <c r="BE564"/>
  <c r="BE566"/>
  <c r="BE585"/>
  <c r="BE599"/>
  <c r="BE602"/>
  <c r="BE605"/>
  <c r="BE636"/>
  <c r="BE661"/>
  <c r="BE666"/>
  <c r="BE668"/>
  <c r="BE670"/>
  <c r="BE691"/>
  <c r="BE697"/>
  <c r="BE700"/>
  <c r="BE703"/>
  <c i="3" r="F92"/>
  <c r="J139"/>
  <c r="BE150"/>
  <c r="BE154"/>
  <c r="BE204"/>
  <c r="BE214"/>
  <c r="BE216"/>
  <c r="BE230"/>
  <c r="BE234"/>
  <c r="BE236"/>
  <c r="BE275"/>
  <c r="BE277"/>
  <c r="BE289"/>
  <c r="BE290"/>
  <c r="BE291"/>
  <c r="BE292"/>
  <c r="BE296"/>
  <c r="BE301"/>
  <c r="BE302"/>
  <c r="BE307"/>
  <c r="BE310"/>
  <c r="BE322"/>
  <c r="BE323"/>
  <c r="BE349"/>
  <c r="BE353"/>
  <c r="BE355"/>
  <c r="BE357"/>
  <c r="BE360"/>
  <c r="BE363"/>
  <c r="BE365"/>
  <c r="BE368"/>
  <c r="BE371"/>
  <c r="BE374"/>
  <c r="BE376"/>
  <c r="BE381"/>
  <c r="BE383"/>
  <c r="BE386"/>
  <c r="BE395"/>
  <c r="BE397"/>
  <c r="BE401"/>
  <c r="BE402"/>
  <c r="BE403"/>
  <c r="BE405"/>
  <c r="BE408"/>
  <c r="BE411"/>
  <c r="BE413"/>
  <c r="BE422"/>
  <c r="BE425"/>
  <c r="BE426"/>
  <c r="BE429"/>
  <c r="BE436"/>
  <c r="BE437"/>
  <c r="BE439"/>
  <c r="BE441"/>
  <c r="BE445"/>
  <c r="BE450"/>
  <c r="BE452"/>
  <c r="BE454"/>
  <c r="BE457"/>
  <c r="BE507"/>
  <c r="BE509"/>
  <c r="BE561"/>
  <c r="BE567"/>
  <c r="BE570"/>
  <c r="BE571"/>
  <c r="BE574"/>
  <c r="BE576"/>
  <c r="BE586"/>
  <c r="BE589"/>
  <c r="BE592"/>
  <c r="BE619"/>
  <c r="BE621"/>
  <c r="BE624"/>
  <c r="BE630"/>
  <c r="BE633"/>
  <c r="BE663"/>
  <c r="BE667"/>
  <c r="BE703"/>
  <c r="BE715"/>
  <c r="BE722"/>
  <c r="BE723"/>
  <c r="BE725"/>
  <c r="BE728"/>
  <c r="BE730"/>
  <c r="BE731"/>
  <c r="BK306"/>
  <c r="J306"/>
  <c r="J102"/>
  <c i="4" r="J89"/>
  <c r="F92"/>
  <c r="E115"/>
  <c r="BE128"/>
  <c r="BE130"/>
  <c r="BE133"/>
  <c r="BE137"/>
  <c r="BE139"/>
  <c r="BE141"/>
  <c r="BE143"/>
  <c r="BE147"/>
  <c r="BE148"/>
  <c r="BE150"/>
  <c r="BE153"/>
  <c r="BE157"/>
  <c r="BE177"/>
  <c r="BE178"/>
  <c r="BE181"/>
  <c r="BE189"/>
  <c r="BE199"/>
  <c r="BE201"/>
  <c r="BE214"/>
  <c i="5" r="E85"/>
  <c r="J89"/>
  <c r="F92"/>
  <c r="BE120"/>
  <c r="BE122"/>
  <c r="BE123"/>
  <c r="BE124"/>
  <c r="BE125"/>
  <c r="BE126"/>
  <c r="BE133"/>
  <c r="BE134"/>
  <c r="BE135"/>
  <c r="BE136"/>
  <c r="BE137"/>
  <c r="BE138"/>
  <c r="BE142"/>
  <c r="BE147"/>
  <c r="BE155"/>
  <c r="BE158"/>
  <c r="BE159"/>
  <c r="BE160"/>
  <c r="BE202"/>
  <c r="BE208"/>
  <c r="BE218"/>
  <c r="BE220"/>
  <c r="BE221"/>
  <c r="BE224"/>
  <c r="BE225"/>
  <c r="BE228"/>
  <c r="BE229"/>
  <c r="BE232"/>
  <c r="BE233"/>
  <c r="BE236"/>
  <c r="BE239"/>
  <c r="BE241"/>
  <c r="BE242"/>
  <c r="BE243"/>
  <c r="BE253"/>
  <c r="BE258"/>
  <c r="BE260"/>
  <c r="BE263"/>
  <c r="BE265"/>
  <c r="BE266"/>
  <c r="BE271"/>
  <c r="BE272"/>
  <c i="6" r="E85"/>
  <c r="J89"/>
  <c r="F92"/>
  <c r="BE122"/>
  <c r="BE124"/>
  <c r="BE125"/>
  <c r="BE126"/>
  <c r="BE128"/>
  <c r="BE129"/>
  <c r="BE139"/>
  <c r="BE143"/>
  <c r="BE145"/>
  <c r="BE146"/>
  <c r="BE150"/>
  <c i="7" r="E85"/>
  <c r="J91"/>
  <c r="J119"/>
  <c r="F122"/>
  <c r="BE127"/>
  <c r="BE129"/>
  <c r="BE130"/>
  <c r="BE135"/>
  <c r="BE136"/>
  <c r="BE137"/>
  <c r="BE139"/>
  <c r="BE142"/>
  <c r="BE150"/>
  <c r="BE151"/>
  <c r="BE152"/>
  <c r="BE154"/>
  <c r="BE158"/>
  <c r="BE160"/>
  <c r="BE161"/>
  <c r="BE162"/>
  <c r="BE166"/>
  <c r="BE167"/>
  <c r="BE168"/>
  <c r="BE171"/>
  <c r="BE172"/>
  <c r="BE173"/>
  <c r="BE174"/>
  <c r="BE177"/>
  <c r="BE178"/>
  <c r="BE179"/>
  <c r="BE180"/>
  <c r="BE181"/>
  <c r="BE182"/>
  <c r="BE183"/>
  <c r="BE186"/>
  <c r="BE187"/>
  <c r="BE188"/>
  <c r="BE189"/>
  <c r="BE190"/>
  <c r="BE195"/>
  <c r="BE198"/>
  <c r="BE201"/>
  <c r="BE203"/>
  <c r="BE207"/>
  <c r="BE208"/>
  <c r="BE209"/>
  <c r="BE210"/>
  <c r="BE211"/>
  <c r="BE212"/>
  <c r="BE213"/>
  <c r="BE216"/>
  <c r="BE218"/>
  <c r="BE219"/>
  <c r="BE220"/>
  <c r="BE224"/>
  <c r="BE225"/>
  <c r="BE226"/>
  <c r="BE227"/>
  <c r="BE230"/>
  <c r="BE233"/>
  <c r="BE234"/>
  <c r="BE237"/>
  <c r="BE239"/>
  <c r="BE240"/>
  <c r="BE241"/>
  <c r="BE243"/>
  <c r="BE247"/>
  <c r="BE248"/>
  <c r="BE250"/>
  <c r="BE251"/>
  <c r="BE254"/>
  <c r="BE257"/>
  <c r="BE258"/>
  <c r="BE259"/>
  <c r="BE260"/>
  <c r="BE263"/>
  <c r="BE264"/>
  <c r="BE265"/>
  <c r="BE266"/>
  <c r="BE268"/>
  <c r="BE270"/>
  <c r="BE272"/>
  <c r="BE273"/>
  <c r="BE274"/>
  <c r="BE278"/>
  <c r="BE280"/>
  <c r="BE285"/>
  <c r="BE286"/>
  <c r="BE288"/>
  <c r="BE289"/>
  <c r="BE293"/>
  <c r="BE296"/>
  <c r="BE299"/>
  <c r="BE301"/>
  <c i="2" r="E85"/>
  <c r="BE155"/>
  <c r="BE158"/>
  <c r="BE162"/>
  <c r="BE181"/>
  <c r="BE186"/>
  <c r="BE218"/>
  <c r="BE236"/>
  <c r="BE237"/>
  <c r="BE239"/>
  <c r="BE240"/>
  <c r="BE244"/>
  <c r="BE246"/>
  <c r="BE271"/>
  <c r="BE272"/>
  <c r="BE283"/>
  <c r="BE291"/>
  <c r="BE292"/>
  <c r="BE296"/>
  <c r="BE300"/>
  <c r="BE301"/>
  <c r="BE303"/>
  <c r="BE305"/>
  <c r="BE317"/>
  <c r="BE319"/>
  <c r="BE332"/>
  <c r="BE335"/>
  <c r="BE338"/>
  <c r="BE361"/>
  <c r="BE365"/>
  <c r="BE374"/>
  <c r="BE378"/>
  <c r="BE381"/>
  <c r="BE387"/>
  <c r="BE391"/>
  <c r="BE396"/>
  <c r="BE399"/>
  <c r="BE402"/>
  <c r="BE405"/>
  <c r="BE406"/>
  <c r="BE408"/>
  <c r="BE411"/>
  <c r="BE418"/>
  <c r="BE422"/>
  <c r="BE424"/>
  <c r="BE426"/>
  <c r="BE434"/>
  <c r="BE437"/>
  <c r="BE439"/>
  <c r="BE445"/>
  <c r="BE452"/>
  <c r="BE456"/>
  <c r="BE460"/>
  <c r="BE462"/>
  <c r="BE465"/>
  <c r="BE474"/>
  <c r="BE532"/>
  <c r="BE536"/>
  <c r="BE538"/>
  <c r="BE546"/>
  <c r="BE548"/>
  <c r="BE551"/>
  <c r="BE554"/>
  <c r="BE559"/>
  <c r="BE560"/>
  <c r="BE562"/>
  <c r="BE565"/>
  <c r="BE571"/>
  <c r="BE577"/>
  <c r="BE579"/>
  <c r="BE581"/>
  <c r="BE588"/>
  <c r="BE601"/>
  <c r="BE616"/>
  <c r="BE617"/>
  <c r="BE633"/>
  <c r="BE635"/>
  <c r="BE637"/>
  <c r="BE640"/>
  <c r="BE641"/>
  <c r="BE657"/>
  <c r="BE667"/>
  <c r="BE685"/>
  <c r="BE687"/>
  <c r="BE690"/>
  <c r="BE694"/>
  <c r="BE696"/>
  <c r="BE699"/>
  <c i="3" r="E85"/>
  <c r="BE146"/>
  <c r="BE159"/>
  <c r="BE166"/>
  <c r="BE203"/>
  <c r="BE227"/>
  <c r="BE231"/>
  <c r="BE232"/>
  <c r="BE279"/>
  <c r="BE295"/>
  <c r="BE299"/>
  <c r="BE320"/>
  <c r="BE326"/>
  <c r="BE338"/>
  <c r="BE339"/>
  <c r="BE342"/>
  <c r="BE344"/>
  <c r="BE361"/>
  <c r="BE367"/>
  <c r="BE369"/>
  <c r="BE378"/>
  <c r="BE384"/>
  <c r="BE385"/>
  <c r="BE387"/>
  <c r="BE388"/>
  <c r="BE389"/>
  <c r="BE391"/>
  <c r="BE392"/>
  <c r="BE394"/>
  <c r="BE396"/>
  <c r="BE398"/>
  <c r="BE404"/>
  <c r="BE406"/>
  <c r="BE407"/>
  <c r="BE412"/>
  <c r="BE414"/>
  <c r="BE417"/>
  <c r="BE418"/>
  <c r="BE419"/>
  <c r="BE421"/>
  <c r="BE423"/>
  <c r="BE424"/>
  <c r="BE427"/>
  <c r="BE434"/>
  <c r="BE435"/>
  <c r="BE438"/>
  <c r="BE440"/>
  <c r="BE443"/>
  <c r="BE447"/>
  <c r="BE456"/>
  <c r="BE458"/>
  <c r="BE464"/>
  <c r="BE497"/>
  <c r="BE511"/>
  <c r="BE518"/>
  <c r="BE556"/>
  <c r="BE558"/>
  <c r="BE560"/>
  <c r="BE564"/>
  <c r="BE568"/>
  <c r="BE572"/>
  <c r="BE573"/>
  <c r="BE578"/>
  <c r="BE579"/>
  <c r="BE584"/>
  <c r="BE596"/>
  <c r="BE617"/>
  <c r="BE623"/>
  <c r="BE628"/>
  <c r="BE660"/>
  <c r="BE661"/>
  <c r="BE662"/>
  <c r="BE668"/>
  <c r="BE695"/>
  <c r="BE699"/>
  <c r="BE701"/>
  <c r="BE719"/>
  <c r="BE726"/>
  <c r="BE729"/>
  <c r="BE732"/>
  <c r="BE738"/>
  <c r="BE739"/>
  <c r="BE740"/>
  <c i="4" r="J91"/>
  <c r="BE131"/>
  <c r="BE138"/>
  <c r="BE145"/>
  <c r="BE149"/>
  <c r="BE151"/>
  <c r="BE154"/>
  <c r="BE155"/>
  <c r="BE159"/>
  <c r="BE162"/>
  <c r="BE165"/>
  <c r="BE171"/>
  <c r="BE172"/>
  <c r="BE173"/>
  <c r="BE175"/>
  <c r="BE180"/>
  <c r="BE184"/>
  <c r="BE190"/>
  <c r="BE193"/>
  <c r="BE196"/>
  <c r="BE197"/>
  <c r="BE207"/>
  <c r="BE209"/>
  <c r="BE210"/>
  <c r="BE212"/>
  <c r="BE213"/>
  <c r="BE215"/>
  <c r="BE216"/>
  <c r="BE217"/>
  <c r="BK161"/>
  <c r="J161"/>
  <c r="J101"/>
  <c i="5" r="J91"/>
  <c r="BE214"/>
  <c r="BE215"/>
  <c r="BE216"/>
  <c r="BE217"/>
  <c r="BE219"/>
  <c r="BE222"/>
  <c r="BE223"/>
  <c r="BE226"/>
  <c r="BE227"/>
  <c r="BE230"/>
  <c r="BE234"/>
  <c r="BE235"/>
  <c r="BE237"/>
  <c r="BE238"/>
  <c r="BE240"/>
  <c r="BE247"/>
  <c r="BE249"/>
  <c r="BE251"/>
  <c r="BE252"/>
  <c r="BE254"/>
  <c r="BE256"/>
  <c r="BE259"/>
  <c r="BE261"/>
  <c r="BE262"/>
  <c r="BE264"/>
  <c r="BE267"/>
  <c r="BE268"/>
  <c r="BE269"/>
  <c r="BE270"/>
  <c i="6" r="J91"/>
  <c r="BE127"/>
  <c r="BE130"/>
  <c r="BE131"/>
  <c r="BE132"/>
  <c r="BE133"/>
  <c r="BE134"/>
  <c r="BE135"/>
  <c r="BE136"/>
  <c r="BE140"/>
  <c r="BE141"/>
  <c r="BE148"/>
  <c r="BE149"/>
  <c i="7" r="BE128"/>
  <c r="BE131"/>
  <c r="BE132"/>
  <c r="BE133"/>
  <c r="BE134"/>
  <c r="BE138"/>
  <c r="BE140"/>
  <c r="BE141"/>
  <c r="BE143"/>
  <c r="BE144"/>
  <c r="BE145"/>
  <c r="BE146"/>
  <c r="BE147"/>
  <c r="BE148"/>
  <c r="BE149"/>
  <c r="BE153"/>
  <c r="BE155"/>
  <c r="BE156"/>
  <c r="BE157"/>
  <c r="BE159"/>
  <c r="BE163"/>
  <c r="BE164"/>
  <c r="BE165"/>
  <c r="BE169"/>
  <c r="BE170"/>
  <c r="BE175"/>
  <c r="BE176"/>
  <c r="BE184"/>
  <c r="BE185"/>
  <c r="BE191"/>
  <c r="BE192"/>
  <c r="BE193"/>
  <c r="BE194"/>
  <c r="BE196"/>
  <c r="BE197"/>
  <c r="BE202"/>
  <c r="BE204"/>
  <c r="BE205"/>
  <c r="BE206"/>
  <c r="BE214"/>
  <c r="BE215"/>
  <c r="BE217"/>
  <c r="BE221"/>
  <c r="BE222"/>
  <c r="BE228"/>
  <c r="BE229"/>
  <c r="BE231"/>
  <c r="BE232"/>
  <c r="BE235"/>
  <c r="BE236"/>
  <c r="BE238"/>
  <c r="BE242"/>
  <c r="BE244"/>
  <c r="BE245"/>
  <c r="BE249"/>
  <c r="BE252"/>
  <c r="BE253"/>
  <c r="BE255"/>
  <c r="BE256"/>
  <c r="BE261"/>
  <c r="BE262"/>
  <c r="BE267"/>
  <c r="BE271"/>
  <c r="BE275"/>
  <c r="BE277"/>
  <c r="BE279"/>
  <c r="BE281"/>
  <c r="BE282"/>
  <c r="BE283"/>
  <c r="BE287"/>
  <c r="BE290"/>
  <c r="BE292"/>
  <c r="BE294"/>
  <c r="BE295"/>
  <c r="BE297"/>
  <c r="BE298"/>
  <c i="8" r="E85"/>
  <c r="J89"/>
  <c r="J91"/>
  <c r="F92"/>
  <c r="BE123"/>
  <c r="BE126"/>
  <c r="BE129"/>
  <c r="BK122"/>
  <c r="J122"/>
  <c r="J98"/>
  <c r="BK125"/>
  <c r="J125"/>
  <c r="J99"/>
  <c r="BK128"/>
  <c r="J128"/>
  <c r="J100"/>
  <c i="2" r="F34"/>
  <c i="1" r="BA95"/>
  <c i="3" r="F37"/>
  <c i="1" r="BD96"/>
  <c i="4" r="F36"/>
  <c i="1" r="BC97"/>
  <c i="5" r="F37"/>
  <c i="1" r="BD98"/>
  <c i="6" r="F35"/>
  <c i="1" r="BB99"/>
  <c i="7" r="F36"/>
  <c i="1" r="BC100"/>
  <c i="3" r="J34"/>
  <c i="1" r="AW96"/>
  <c i="4" r="F37"/>
  <c i="1" r="BD97"/>
  <c i="5" r="F35"/>
  <c i="1" r="BB98"/>
  <c i="6" r="F36"/>
  <c i="1" r="BC99"/>
  <c i="7" r="F34"/>
  <c i="1" r="BA100"/>
  <c i="8" r="F36"/>
  <c i="1" r="BC101"/>
  <c i="8" r="F37"/>
  <c i="1" r="BD101"/>
  <c i="2" r="F37"/>
  <c i="1" r="BD95"/>
  <c i="2" r="F35"/>
  <c i="1" r="BB95"/>
  <c i="7" r="J34"/>
  <c i="1" r="AW100"/>
  <c i="6" r="J34"/>
  <c i="1" r="AW99"/>
  <c i="7" r="F35"/>
  <c i="1" r="BB100"/>
  <c i="8" r="F34"/>
  <c i="1" r="BA101"/>
  <c i="3" r="F35"/>
  <c i="1" r="BB96"/>
  <c i="5" r="J34"/>
  <c i="1" r="AW98"/>
  <c i="6" r="F37"/>
  <c i="1" r="BD99"/>
  <c i="2" r="F36"/>
  <c i="1" r="BC95"/>
  <c i="4" r="F35"/>
  <c i="1" r="BB97"/>
  <c i="5" r="F34"/>
  <c i="1" r="BA98"/>
  <c i="6" r="F34"/>
  <c i="1" r="BA99"/>
  <c i="8" r="J34"/>
  <c i="1" r="AW101"/>
  <c i="2" r="J34"/>
  <c i="1" r="AW95"/>
  <c i="3" r="F34"/>
  <c i="1" r="BA96"/>
  <c i="4" r="J34"/>
  <c i="1" r="AW97"/>
  <c i="3" r="F36"/>
  <c i="1" r="BC96"/>
  <c i="4" r="F34"/>
  <c i="1" r="BA97"/>
  <c i="5" r="F36"/>
  <c i="1" r="BC98"/>
  <c i="7" r="F37"/>
  <c i="1" r="BD100"/>
  <c i="8" r="F35"/>
  <c i="1" r="BB101"/>
  <c i="6" l="1" r="P120"/>
  <c i="1" r="AU99"/>
  <c i="4" r="R126"/>
  <c r="R125"/>
  <c i="2" r="T145"/>
  <c i="7" r="R199"/>
  <c i="6" r="T120"/>
  <c i="7" r="R125"/>
  <c i="4" r="P163"/>
  <c r="T126"/>
  <c i="3" r="T308"/>
  <c i="2" r="T306"/>
  <c r="P145"/>
  <c i="3" r="R308"/>
  <c r="T144"/>
  <c r="T143"/>
  <c r="P144"/>
  <c i="2" r="BK306"/>
  <c r="J306"/>
  <c r="J104"/>
  <c i="5" r="R118"/>
  <c i="4" r="T163"/>
  <c r="P126"/>
  <c r="P125"/>
  <c i="1" r="AU97"/>
  <c i="3" r="P308"/>
  <c r="R144"/>
  <c r="R143"/>
  <c r="BK144"/>
  <c r="J144"/>
  <c r="J97"/>
  <c i="7" r="T199"/>
  <c r="P199"/>
  <c r="P125"/>
  <c i="1" r="AU100"/>
  <c i="7" r="T125"/>
  <c i="2" r="R306"/>
  <c r="R145"/>
  <c i="6" r="R120"/>
  <c i="2" r="P306"/>
  <c r="J307"/>
  <c r="J105"/>
  <c i="3" r="J145"/>
  <c r="J98"/>
  <c r="BK308"/>
  <c r="J308"/>
  <c r="J103"/>
  <c i="5" r="BK118"/>
  <c r="J118"/>
  <c r="J96"/>
  <c i="6" r="BK120"/>
  <c r="J120"/>
  <c r="J96"/>
  <c i="2" r="BK145"/>
  <c r="BK144"/>
  <c r="J144"/>
  <c i="4" r="BK126"/>
  <c r="J126"/>
  <c r="J97"/>
  <c r="BK163"/>
  <c r="J163"/>
  <c r="J102"/>
  <c i="7" r="BK199"/>
  <c r="J199"/>
  <c r="J98"/>
  <c i="8" r="BK121"/>
  <c r="J121"/>
  <c r="J97"/>
  <c i="2" r="J30"/>
  <c i="1" r="AG95"/>
  <c r="BC94"/>
  <c r="W32"/>
  <c i="3" r="F33"/>
  <c i="1" r="AZ96"/>
  <c i="7" r="F33"/>
  <c i="1" r="AZ100"/>
  <c i="2" r="F33"/>
  <c i="1" r="AZ95"/>
  <c i="5" r="F33"/>
  <c i="1" r="AZ98"/>
  <c r="BB94"/>
  <c r="W31"/>
  <c i="5" r="J33"/>
  <c i="1" r="AV98"/>
  <c r="AT98"/>
  <c r="BD94"/>
  <c r="W33"/>
  <c i="2" r="J33"/>
  <c i="1" r="AV95"/>
  <c r="AT95"/>
  <c i="4" r="F33"/>
  <c i="1" r="AZ97"/>
  <c i="8" r="F33"/>
  <c i="1" r="AZ101"/>
  <c r="BA94"/>
  <c r="W30"/>
  <c i="4" r="J33"/>
  <c i="1" r="AV97"/>
  <c r="AT97"/>
  <c i="6" r="J33"/>
  <c i="1" r="AV99"/>
  <c r="AT99"/>
  <c i="7" r="J33"/>
  <c i="1" r="AV100"/>
  <c r="AT100"/>
  <c i="3" r="J33"/>
  <c i="1" r="AV96"/>
  <c r="AT96"/>
  <c i="6" r="F33"/>
  <c i="1" r="AZ99"/>
  <c i="8" r="J33"/>
  <c i="1" r="AV101"/>
  <c r="AT101"/>
  <c i="2" l="1" r="R144"/>
  <c r="T144"/>
  <c r="P144"/>
  <c i="1" r="AU95"/>
  <c i="4" r="T125"/>
  <c i="3" r="P143"/>
  <c i="1" r="AU96"/>
  <c i="2" r="J39"/>
  <c i="7" r="BK125"/>
  <c r="J125"/>
  <c i="2" r="J96"/>
  <c r="J145"/>
  <c r="J97"/>
  <c i="3" r="BK143"/>
  <c r="J143"/>
  <c i="4" r="BK125"/>
  <c r="J125"/>
  <c r="J96"/>
  <c i="8" r="BK120"/>
  <c r="J120"/>
  <c r="J96"/>
  <c i="1" r="AN95"/>
  <c r="AW94"/>
  <c r="AK30"/>
  <c r="AY94"/>
  <c i="5" r="J30"/>
  <c i="1" r="AG98"/>
  <c r="AN98"/>
  <c i="6" r="J30"/>
  <c i="1" r="AG99"/>
  <c r="AN99"/>
  <c r="AZ94"/>
  <c r="W29"/>
  <c i="3" r="J30"/>
  <c i="1" r="AG96"/>
  <c r="AN96"/>
  <c r="AX94"/>
  <c i="7" r="J30"/>
  <c i="1" r="AG100"/>
  <c r="AN100"/>
  <c i="3" l="1" r="J39"/>
  <c r="J96"/>
  <c i="7" r="J96"/>
  <c i="5" r="J39"/>
  <c i="6" r="J39"/>
  <c i="7" r="J39"/>
  <c i="1" r="AV94"/>
  <c r="AK29"/>
  <c i="4" r="J30"/>
  <c i="1" r="AG97"/>
  <c r="AN97"/>
  <c i="8" r="J30"/>
  <c i="1" r="AG101"/>
  <c r="AN101"/>
  <c r="AU94"/>
  <c i="4" l="1" r="J39"/>
  <c i="8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<sst xmlns="http://schemas.openxmlformats.org/spreadsheetml/2006/main">
  <si>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</si>
  <si>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</si>
  <si>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</si>
  <si>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</si>
  <si>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</si>
  <si>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{90c4c320-d05d-42ce-8527-420c6cc56b41}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</si>
  <si>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</si>
  <si>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</si>
  <si>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</si>
  <si>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</si>
  <si>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</si>
  <si>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</si>
  <si>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</si>
  <si>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</si>
  <si>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Pha_Vrsovice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</si>
  <si>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</si>
  <si>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</si>
  <si>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Praha Vršovice st. č. 6 - oprava</t>
  </si>
  <si>
    <t>KSO:</t>
  </si>
  <si>
    <t>CC-CZ:</t>
  </si>
  <si>
    <t>Místo:</t>
  </si>
  <si>
    <t>Praha Vršovice</t>
  </si>
  <si>
    <t>Datum:</t>
  </si>
  <si>
    <t>26. 3. 2020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</si>
  <si>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</si>
  <si>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</si>
  <si>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</si>
  <si>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</si>
  <si>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</si>
  <si>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</si>
  <si>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</si>
  <si>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</si>
  <si>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</si>
  <si>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</si>
  <si>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</si>
  <si>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</si>
  <si>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</si>
  <si>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</si>
  <si>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</si>
  <si>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</si>
  <si>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</si>
  <si>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</si>
  <si>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</si>
  <si>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</si>
  <si>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</si>
  <si>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</si>
  <si>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</si>
  <si>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</si>
  <si>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</si>
  <si>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</si>
  <si>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</si>
  <si>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</si>
  <si>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</si>
  <si>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</si>
  <si>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</si>
  <si>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</si>
  <si>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</si>
  <si>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</si>
  <si>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</si>
  <si>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</si>
  <si>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</si>
  <si>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</si>
  <si>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</si>
  <si>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</si>
  <si>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</si>
  <si>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</si>
  <si>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</si>
  <si>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</si>
  <si>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</si>
  <si>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</si>
  <si>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</si>
  <si>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</si>
  <si>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</si>
  <si>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</si>
  <si>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</si>
  <si>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</si>
  <si>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</si>
  <si>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</si>
  <si>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</si>
  <si>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</si>
  <si>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</si>
  <si>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</si>
  <si>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</si>
  <si>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</si>
  <si>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Stavební část 3NP</t>
  </si>
  <si>
    <t>STA</t>
  </si>
  <si>
    <t>1</t>
  </si>
  <si>
    <t>{9a78c14e-556c-4c02-adb0-c4dd1abdeadb}</t>
  </si>
  <si>
    <t>2</t>
  </si>
  <si>
    <t>002</t>
  </si>
  <si>
    <t>Stavební část 4NP</t>
  </si>
  <si>
    <t>{1f7fc075-96f9-46a7-92f4-39947068aafb}</t>
  </si>
  <si>
    <t>003</t>
  </si>
  <si>
    <t>Oprava schodiště</t>
  </si>
  <si>
    <t>{664e557b-914e-4835-8da0-84a12a51fdc8}</t>
  </si>
  <si>
    <t>004</t>
  </si>
  <si>
    <t>Slaboproud - data</t>
  </si>
  <si>
    <t>{11ad01b4-d7ce-4205-a1b5-95371d4c2948}</t>
  </si>
  <si>
    <t>005</t>
  </si>
  <si>
    <t>Slaboproud - napojení na infrastrukturu ve 2NP(1P25) a 1PP (1S05)</t>
  </si>
  <si>
    <t>{22a70247-d4ae-4d41-94c0-30718b7aeef0}</t>
  </si>
  <si>
    <t>006</t>
  </si>
  <si>
    <t>Silnoproudé rozvody</t>
  </si>
  <si>
    <t>{8df33b0b-9dd6-44db-af2b-f4dd50429497}</t>
  </si>
  <si>
    <t>007</t>
  </si>
  <si>
    <t>Vedlejší a ostatní náklady</t>
  </si>
  <si>
    <t>VON</t>
  </si>
  <si>
    <t>{db7b4d48-ed69-4fcf-b2c6-f2fe4f9162f0}</t>
  </si>
  <si>
    <t>KRYCÍ LIST SOUPISU PRACÍ</t>
  </si>
  <si>
    <t>Objekt:</t>
  </si>
  <si>
    <t>001 - Stavební část 3NP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</si>
  <si>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</si>
  <si>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</si>
  <si>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</si>
  <si>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</si>
  <si>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</si>
  <si>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</si>
  <si>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002 - Výměna stávajících zárubní</t>
  </si>
  <si>
    <t xml:space="preserve">    3 - Svislé a kompletní konstrukce</t>
  </si>
  <si>
    <t xml:space="preserve">    6 - Úpravy povrchů, podlahy a osazování výplní</t>
  </si>
  <si>
    <t xml:space="preserve">    9 - 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</si>
  <si>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</si>
  <si>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</si>
  <si>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</si>
  <si>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</si>
  <si>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</si>
  <si>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</si>
  <si>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</si>
  <si>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</si>
  <si>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</si>
  <si>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</si>
  <si>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</si>
  <si>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</si>
  <si>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07 -  Ostatní náklady, najetí, komplexní vyzkoušení, seřízení a zaregulování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</si>
  <si>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</si>
  <si>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</si>
  <si>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</si>
  <si>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</si>
  <si>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</si>
  <si>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</si>
  <si>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</si>
  <si>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</si>
  <si>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</si>
  <si>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</si>
  <si>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</si>
  <si>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</si>
  <si>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</si>
  <si>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</si>
  <si>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</si>
  <si>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</si>
  <si>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</si>
  <si>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</si>
  <si>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</si>
  <si>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</si>
  <si>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</si>
  <si>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</si>
  <si>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</si>
  <si>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</si>
  <si>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</si>
  <si>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</si>
  <si>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Výměna stávajících zárubní</t>
  </si>
  <si>
    <t>K</t>
  </si>
  <si>
    <t>968072455.1.1</t>
  </si>
  <si>
    <t>Vybourání dveřních zárubní vč. křídel a přípravy otvoru pro nové dveře</t>
  </si>
  <si>
    <t>m2</t>
  </si>
  <si>
    <t>4</t>
  </si>
  <si>
    <t>-388518703</t>
  </si>
  <si>
    <t>VV</t>
  </si>
  <si>
    <t>0,8*2"322 SS"</t>
  </si>
  <si>
    <t>1,25*2"321 SS"</t>
  </si>
  <si>
    <t>Součet</t>
  </si>
  <si>
    <t>317143431</t>
  </si>
  <si>
    <t>Překlad nosný z pórobetonu ve zdech tl do 200 mm dl do 1300 mm</t>
  </si>
  <si>
    <t>kus</t>
  </si>
  <si>
    <t>-1133037459</t>
  </si>
  <si>
    <t>3</t>
  </si>
  <si>
    <t>317143433</t>
  </si>
  <si>
    <t>Překlad nosný z pórobetonu ve zdech tl do 200 mm dl přes 1500 do 1800 mm</t>
  </si>
  <si>
    <t>-1939719497</t>
  </si>
  <si>
    <t>340238212</t>
  </si>
  <si>
    <t>Zazdívka otvorů pl do 1 m2 v příčkách nebo stěnách z cihel tl přes 100 mm</t>
  </si>
  <si>
    <t>-590667955</t>
  </si>
  <si>
    <t>1,2*3,3-0,8*2+1,5*3,3-1,25*2"vstupy 308,310 NS"</t>
  </si>
  <si>
    <t>5</t>
  </si>
  <si>
    <t>642944121</t>
  </si>
  <si>
    <t>Osazování ocelových zárubní dodatečné pl do 2,5 m2</t>
  </si>
  <si>
    <t>159711482</t>
  </si>
  <si>
    <t>6</t>
  </si>
  <si>
    <t>M</t>
  </si>
  <si>
    <t>55331350</t>
  </si>
  <si>
    <t>zárubeň ocelová pro běžné zdění a porobeton 100 levá/pravá 800 vč. povrchové úpravy</t>
  </si>
  <si>
    <t>8</t>
  </si>
  <si>
    <t>40276071</t>
  </si>
  <si>
    <t>1"310 NS"</t>
  </si>
  <si>
    <t>7</t>
  </si>
  <si>
    <t>642944221</t>
  </si>
  <si>
    <t>Osazování ocelových zárubní dodatečné pl přes 2,5 m2</t>
  </si>
  <si>
    <t>-791788617</t>
  </si>
  <si>
    <t>55331390R</t>
  </si>
  <si>
    <t>zárubeň ocelová pro běžné zdění a pórobeton 150 dvoukřídlá 1250 protipožární odolnost EI (EW) 30 DP3</t>
  </si>
  <si>
    <t>1004422510</t>
  </si>
  <si>
    <t>1"308 NS"</t>
  </si>
  <si>
    <t>Svislé a kompletní konstrukce</t>
  </si>
  <si>
    <t>9</t>
  </si>
  <si>
    <t>310279842</t>
  </si>
  <si>
    <t>Zazdívka otvorů pl do 4 m2 ve zdivu nadzákladovém z nepálených tvárnic tl do 300 mm</t>
  </si>
  <si>
    <t>m3</t>
  </si>
  <si>
    <t>-1420092248</t>
  </si>
  <si>
    <t>1,1*1,1*0,3"318 NS - zazdívka dveří ven"</t>
  </si>
  <si>
    <t>1*1,5*0,3"312 NS okno vrátnice"</t>
  </si>
  <si>
    <t>1,4*2*0,15"309 NS "</t>
  </si>
  <si>
    <t>1"ostatní nahodilé dozdívky"</t>
  </si>
  <si>
    <t>10</t>
  </si>
  <si>
    <t>317142420</t>
  </si>
  <si>
    <t>Překlad nenosný pórobetonový š 100 mm v do 250 mm na tenkovrstvou maltu dl do 1000 mm</t>
  </si>
  <si>
    <t>2115931400</t>
  </si>
  <si>
    <t>20"nové dveře 60-80 cm v nových příčkách"</t>
  </si>
  <si>
    <t>11</t>
  </si>
  <si>
    <t>317142424</t>
  </si>
  <si>
    <t>Překlad nenosný pórobetonový š 100 mm v do 250 mm na tenkovrstvou maltu dl do 1500 mm</t>
  </si>
  <si>
    <t>260379031</t>
  </si>
  <si>
    <t>2"2 křídlové dveře v nových příčkách"</t>
  </si>
  <si>
    <t>12</t>
  </si>
  <si>
    <t>342272225</t>
  </si>
  <si>
    <t>Příčka z pórobetonových hladkých tvárnic na tenkovrstvou maltu tl 100 mm</t>
  </si>
  <si>
    <t>1369176404</t>
  </si>
  <si>
    <t>18*3,3-4*0,8*2-0,9*2+4*6,4*3,3+2*0,3*3,3+3,5*3,3"kanceláře 322-329 NS"</t>
  </si>
  <si>
    <t>20,6*3,3-4*0,8*2-2*0,7*2+4*4,5*3,3+3,2*3,3+0,3*3,3"kanceláře 318-321 NS"</t>
  </si>
  <si>
    <t>(2*2,05+1,4)*2,5-3*0,6*2"polopříčky 314-317 NS"</t>
  </si>
  <si>
    <t>(2,55+1,6)*2,5-0,7*2-0,6*2"polopříčky 311-312 NS"</t>
  </si>
  <si>
    <t>(0,9+0,3+0,6)*3,3"dozdívky 311-312 NS"</t>
  </si>
  <si>
    <t>2*1,5*3,3-2*1,25*2"příčky 2 křídlových dveří chodba"</t>
  </si>
  <si>
    <t>(5,7+0,85+0,25+0,15+2,45+3,3+3,45+0,25+0,15)*3,3-2*0,8*2-0,9*2"kanceláře 305-307 NS"</t>
  </si>
  <si>
    <t>13</t>
  </si>
  <si>
    <t>342272245</t>
  </si>
  <si>
    <t>Příčka z pórobetonových hladkých tvárnic na tenkovrstvou maltu tl 150 mm</t>
  </si>
  <si>
    <t>-1244323102</t>
  </si>
  <si>
    <t>4,5*3,3+1,4*2,5"sociální zázemí"</t>
  </si>
  <si>
    <t>14</t>
  </si>
  <si>
    <t>342291121</t>
  </si>
  <si>
    <t>Ukotvení příček k cihelným konstrukcím plochými kotvami</t>
  </si>
  <si>
    <t>m</t>
  </si>
  <si>
    <t>1260910813</t>
  </si>
  <si>
    <t>34*3,3</t>
  </si>
  <si>
    <t>Úpravy povrchů, podlahy a osazování výplní</t>
  </si>
  <si>
    <t>629991011</t>
  </si>
  <si>
    <t>Zakrytí výplní otvorů a svislých ploch fólií přilepenou lepící páskou</t>
  </si>
  <si>
    <t>-1048727880</t>
  </si>
  <si>
    <t>8*1,5*1,8+2*1,5*2+2*1,2*1,8+3*0,6*0,9+2*2+8*1,5*0,9+4,5*0,9+2*0,9*0,9+4*1,2*1,8+2*1,2*2</t>
  </si>
  <si>
    <t>16</t>
  </si>
  <si>
    <t>612325413</t>
  </si>
  <si>
    <t>Oprava vnitřní vápenocementové hladké omítky stěn v rozsahu plochy do 50%</t>
  </si>
  <si>
    <t>-1619142776</t>
  </si>
  <si>
    <t>(4,6+20+12,5+18,5+6,5+8*1+4*2)*3,3"stávající stěny a sloupy 311-321+322-329 NS"</t>
  </si>
  <si>
    <t>2*2,4*3,3"stávající stěny 301 NS"</t>
  </si>
  <si>
    <t>(2*0,7+6,2+2,7+2*1,4)*3,3"stávající stěny 302 NS"</t>
  </si>
  <si>
    <t>(6,4+5,7+4,2+2,6+2,2)*3,3"stávající stěny 305-307 NS"</t>
  </si>
  <si>
    <t>(2*4,5+2*5,9+2*0,25)*3,3"stávající stěny 310 NS"</t>
  </si>
  <si>
    <t>(2*12,25+2*12,6+10*0,6+3,5+0,4+0,6+0,5+2,9+0,9)*3,3"stávající stěny a sloupy 308 NS"</t>
  </si>
  <si>
    <t>17</t>
  </si>
  <si>
    <t>612135001</t>
  </si>
  <si>
    <t>Vyrovnání podkladu vnitřních stěn maltou vápenocementovou tl do 10 mm</t>
  </si>
  <si>
    <t>-1858556160</t>
  </si>
  <si>
    <t>(0,5+5,6+0,5)*2"ponechávané stěny po odsekaných obkladech 308 SS"</t>
  </si>
  <si>
    <t>(2,2+0,5+0,6)*2"ponechávané stěny po odsekaných obkladech 304,305 SS"</t>
  </si>
  <si>
    <t>(6,4+8*0,5)*2"ponechávané stěny po odsekaných obkladech 307 SS"</t>
  </si>
  <si>
    <t>(1,5+0,25+1,7+1+0,5+0,9)*2"ponechávané stěny po odsekaných obkladech 314 SS"</t>
  </si>
  <si>
    <t>18</t>
  </si>
  <si>
    <t>612135091</t>
  </si>
  <si>
    <t>Příplatek k vyrovnání vnitřních stěn maltou vápenocementovou za každých dalších 5 mm tl</t>
  </si>
  <si>
    <t>706268436</t>
  </si>
  <si>
    <t>19</t>
  </si>
  <si>
    <t>612131121</t>
  </si>
  <si>
    <t>Penetrace akrylát-silikonová vnitřních stěn nanášená ručně</t>
  </si>
  <si>
    <t>1772948741</t>
  </si>
  <si>
    <t>4,81*2"zazdívky výměn zárubní"</t>
  </si>
  <si>
    <t>357,32*2"nové příčky 100mm"</t>
  </si>
  <si>
    <t>18,35*2"nové příčky 150mm"</t>
  </si>
  <si>
    <t>669,57"stávající ponechávané stěny"</t>
  </si>
  <si>
    <t>20</t>
  </si>
  <si>
    <t>612121112</t>
  </si>
  <si>
    <t>Zatření spár stěrkovou hmotou vnitřních stěn z pórobetonových tvárnic</t>
  </si>
  <si>
    <t>-442929536</t>
  </si>
  <si>
    <t>1,1*1,1*2"318 NS - zazdívka dveří ven"</t>
  </si>
  <si>
    <t>1*1,5*2"312 NS okno vrátnice"</t>
  </si>
  <si>
    <t>1,4*2*2"309 NS "</t>
  </si>
  <si>
    <t>612142001</t>
  </si>
  <si>
    <t>Potažení vnitřních stěn sklovláknitým pletivem vtlačeným do tenkovrstvé hmoty</t>
  </si>
  <si>
    <t>-1506755436</t>
  </si>
  <si>
    <t>22</t>
  </si>
  <si>
    <t>612311131</t>
  </si>
  <si>
    <t>Potažení vnitřních stěn vápenným štukem tloušťky do 3 mm ručně</t>
  </si>
  <si>
    <t>2127691054</t>
  </si>
  <si>
    <t>1430,53-89,75"odpočet obkladů"</t>
  </si>
  <si>
    <t>23</t>
  </si>
  <si>
    <t>622121111</t>
  </si>
  <si>
    <t>Zatření spár cementovou maltou vnějších stěn z tvárnic nebo kamene</t>
  </si>
  <si>
    <t>1558598683</t>
  </si>
  <si>
    <t>3"po zazdívce dveří - osazení nového okna 318 NS"</t>
  </si>
  <si>
    <t>24</t>
  </si>
  <si>
    <t>622131121</t>
  </si>
  <si>
    <t>Penetrační disperzní nátěr vnějších stěn nanášený ručně</t>
  </si>
  <si>
    <t>2145804103</t>
  </si>
  <si>
    <t>25</t>
  </si>
  <si>
    <t>622321121</t>
  </si>
  <si>
    <t>Vápenocementová omítka hladká jednovrstvá vnějších stěn nanášená ručně</t>
  </si>
  <si>
    <t>1278620006</t>
  </si>
  <si>
    <t>26</t>
  </si>
  <si>
    <t>622142001</t>
  </si>
  <si>
    <t>Potažení vnějších stěn sklovláknitým pletivem vtlačeným do tenkovrstvé hmoty</t>
  </si>
  <si>
    <t>-1594639049</t>
  </si>
  <si>
    <t>27</t>
  </si>
  <si>
    <t>622541001</t>
  </si>
  <si>
    <t xml:space="preserve">Omítka tenkovrstvá silikonsilikátová vnějších ploch  hydrofobní, se samočistícím účinkem probarvená, včetně penetrace podkladu zrnitá, tloušťky 1,0 mm stěn</t>
  </si>
  <si>
    <t>509974678</t>
  </si>
  <si>
    <t>28</t>
  </si>
  <si>
    <t>631312121</t>
  </si>
  <si>
    <t>Doplnění dosavadních mazanin betonem prostým plochy do 4 m2 tloušťky do 80 mm</t>
  </si>
  <si>
    <t>-1671574294</t>
  </si>
  <si>
    <t>(15+5,6+2,8+0,9+4+2+2,9+4,5+1,1+0,9+1,5+4+2,8+1,5)*0,1*0,08+4,5*0,15*0,08+ 1,1*0,3*0,08"po vybouraných příčkách 303-308 SS"</t>
  </si>
  <si>
    <t>(2,3+6,4+0,65+1,5+3+6,3+0,5+1,5+6,3+4,3+3,5+2+0,9+0,9+14,3)*0,1*0,08"po vybouraných příčkách 307-314 SS"</t>
  </si>
  <si>
    <t>2,2*0,1*0,08"po vybouraných dveřích 301 SS"</t>
  </si>
  <si>
    <t>(3,15+3+2,55+3,3+3,45+1,6+1,2)*0,1*0,08+1,6*0,15*0,08"po vybouraných příčkách 316-325 SS"</t>
  </si>
  <si>
    <t>29</t>
  </si>
  <si>
    <t>632451034</t>
  </si>
  <si>
    <t>Vyrovnávací potěr tl do 50 mm z MC 15 provedený v ploše</t>
  </si>
  <si>
    <t>1035867868</t>
  </si>
  <si>
    <t>3,6*2,9+2,7*2,9"vyspádovaná podlaha 307 SS"</t>
  </si>
  <si>
    <t>2,9*1,7" vyspádovaná podlaha 308 SS"</t>
  </si>
  <si>
    <t>30</t>
  </si>
  <si>
    <t>642942611</t>
  </si>
  <si>
    <t>Osazování zárubní nebo rámů dveřních kovových do 2,5 m2</t>
  </si>
  <si>
    <t>1292123804</t>
  </si>
  <si>
    <t>31</t>
  </si>
  <si>
    <t>55331346</t>
  </si>
  <si>
    <t>zárubeň ocelová pro běžné zdění a pórobeton 100 levá/pravá 600 vč. povrchové úpravy</t>
  </si>
  <si>
    <t>407505580</t>
  </si>
  <si>
    <t>32</t>
  </si>
  <si>
    <t>55331348</t>
  </si>
  <si>
    <t>zárubeň ocelová pro běžné zdění a porobeton 100 levá/pravá 700 vč. povrchové úpravy</t>
  </si>
  <si>
    <t>1767807363</t>
  </si>
  <si>
    <t>33</t>
  </si>
  <si>
    <t>-466806271</t>
  </si>
  <si>
    <t>34</t>
  </si>
  <si>
    <t>55331352</t>
  </si>
  <si>
    <t>zárubeň ocelová pro běžné zdění a pórobeton 100 levá/pravá 900 vč. povrchové úpravy</t>
  </si>
  <si>
    <t>1603480894</t>
  </si>
  <si>
    <t>35</t>
  </si>
  <si>
    <t>642942721</t>
  </si>
  <si>
    <t>Osazování zárubní nebo rámů dveřních kovových do 4 m2</t>
  </si>
  <si>
    <t>1138746896</t>
  </si>
  <si>
    <t>36</t>
  </si>
  <si>
    <t>1189634676</t>
  </si>
  <si>
    <t xml:space="preserve"> Ostatní konstrukce a práce-bourání</t>
  </si>
  <si>
    <t>37</t>
  </si>
  <si>
    <t>000000004</t>
  </si>
  <si>
    <t xml:space="preserve">D+M doplňků - větrací mřížky, konzole, průvětrníky aj. vč. demontáže stávajících </t>
  </si>
  <si>
    <t>kpl</t>
  </si>
  <si>
    <t>1625685331</t>
  </si>
  <si>
    <t>38</t>
  </si>
  <si>
    <t>21028000R</t>
  </si>
  <si>
    <t>Označení dveří - WC, kuchyňka, úklid, školící místnost, sklad</t>
  </si>
  <si>
    <t>64</t>
  </si>
  <si>
    <t>1860072665</t>
  </si>
  <si>
    <t>39</t>
  </si>
  <si>
    <t>949101111</t>
  </si>
  <si>
    <t>Lešení pomocné pro objekty pozemních staveb s lešeňovou podlahou v do 1,9 m zatížení do 150 kg/m2</t>
  </si>
  <si>
    <t>480592562</t>
  </si>
  <si>
    <t>5,28"301 NS"</t>
  </si>
  <si>
    <t>49,62+2,8"302 NS"</t>
  </si>
  <si>
    <t>10,73"305 NS"</t>
  </si>
  <si>
    <t>5,05"306 NS"</t>
  </si>
  <si>
    <t>15,1"307 NS"</t>
  </si>
  <si>
    <t>149,65"308 NS"</t>
  </si>
  <si>
    <t>25,31"310 NS"</t>
  </si>
  <si>
    <t>3,56"311 NS"</t>
  </si>
  <si>
    <t>5"312 NS"</t>
  </si>
  <si>
    <t>1,12"313 NS"</t>
  </si>
  <si>
    <t>3,08"314 NS"</t>
  </si>
  <si>
    <t>2,87"315 NS"</t>
  </si>
  <si>
    <t>1,12"316 NS"</t>
  </si>
  <si>
    <t>1,54"317 NS"</t>
  </si>
  <si>
    <t>15,18"318 NS"</t>
  </si>
  <si>
    <t>22,56"319 NS"</t>
  </si>
  <si>
    <t>13,57"320 NS"</t>
  </si>
  <si>
    <t>12,89"321 NS"</t>
  </si>
  <si>
    <t>19,73"322 NS"</t>
  </si>
  <si>
    <t>17,47"326 NS"</t>
  </si>
  <si>
    <t>18,67"327 NS"</t>
  </si>
  <si>
    <t>19,72"328 NS"</t>
  </si>
  <si>
    <t>34,98"329 NS"</t>
  </si>
  <si>
    <t>40</t>
  </si>
  <si>
    <t>952901111</t>
  </si>
  <si>
    <t>Vyčištění budov bytové a občanské výstavby při výšce podlaží do 4 m</t>
  </si>
  <si>
    <t>550008032</t>
  </si>
  <si>
    <t>41</t>
  </si>
  <si>
    <t>95290111R.1</t>
  </si>
  <si>
    <t xml:space="preserve">Vyklizení a odvoz zbytného  vybavení a zařízení pro provedení prací -  zbývající vybavení v místností (nábytek, nástěnky, šatní skříně, trezor aj.), věšáků, polic, zrcadel, dávkovačů, držáků a ost. doplňkových kcí</t>
  </si>
  <si>
    <t>-610124251</t>
  </si>
  <si>
    <t>P</t>
  </si>
  <si>
    <t>Poznámka k položce:_x000d_
Místo uskladnění případně likvidace bude upřesněno zástupcem investora v průběhu realizace</t>
  </si>
  <si>
    <t>42</t>
  </si>
  <si>
    <t>95290111R2</t>
  </si>
  <si>
    <t>Opatření nutná k ochraně a zabezpečení sdělovacího a ostatního zařízení vč. čidel, které bude nutné mít do doby vyřazení v provozu</t>
  </si>
  <si>
    <t>-194298147</t>
  </si>
  <si>
    <t>Poznámka k položce:_x000d_
jedná se zejména o úpravu stávající nevyřazené ale nefunkční EPS, která do doby oficiálního vyřazení musí zůstat v provozu. Jedná se tedy o přeložení kabeláže v lištách nad podhled a čidel ze stropů do nového podhledu.</t>
  </si>
  <si>
    <t>43</t>
  </si>
  <si>
    <t>962031133</t>
  </si>
  <si>
    <t>Bourání příček z cihel pálených na MVC tl do 150 mm</t>
  </si>
  <si>
    <t>1569336581</t>
  </si>
  <si>
    <t>(15+5,6+2,8+0,9+4+2+2,9+4,5+1,1+0,9+1,5+4+2,8+1,5+4,5)*3,3"303-308 SS"</t>
  </si>
  <si>
    <t>(2,3+6,4+0,65+1,5+3+6,3+0,5+1,5+6,3+4,3+3,5+2+0,9+0,9+14,3)*3,3"307-314 SS"</t>
  </si>
  <si>
    <t>(3,15+3+2,55+3,3+3,45+1,6+1,2+1,6)*3,3"316-325 SS"</t>
  </si>
  <si>
    <t>-8*0,6*2-2*0,7*2-9*0,8*2-3*0,9*2-4*1,25*2"odpočet dveří"</t>
  </si>
  <si>
    <t>44</t>
  </si>
  <si>
    <t>962032230</t>
  </si>
  <si>
    <t>Bourání zdiva z cihel pálených nebo vápenopískových na MV nebo MVC do 1 m3</t>
  </si>
  <si>
    <t>-585748838</t>
  </si>
  <si>
    <t>45</t>
  </si>
  <si>
    <t>965081213</t>
  </si>
  <si>
    <t>Bourání podlah z dlaždic keramických nebo xylolitových tl do 10 mm plochy přes 1 m2</t>
  </si>
  <si>
    <t>-96525901</t>
  </si>
  <si>
    <t>481,3-23,42-1,56-3,24</t>
  </si>
  <si>
    <t>46</t>
  </si>
  <si>
    <t>968072456</t>
  </si>
  <si>
    <t>Vybourání kovových dveřních zárubní vč. křídel</t>
  </si>
  <si>
    <t>-1780419004</t>
  </si>
  <si>
    <t>8*0,6*2+2*0,7*2+9*0,8*2+3*0,9*2+4*1,25*2"dveře SS"</t>
  </si>
  <si>
    <t>1,1*2,9"dveře ven 328 SS"</t>
  </si>
  <si>
    <t>2,2*3"301 SS"</t>
  </si>
  <si>
    <t>47</t>
  </si>
  <si>
    <t>978013161</t>
  </si>
  <si>
    <t>Otlučení vnitřní vápenné nebo vápenocementové omítky stěn v rozsahu do 50 %</t>
  </si>
  <si>
    <t>1283325946</t>
  </si>
  <si>
    <t>48</t>
  </si>
  <si>
    <t>978059541</t>
  </si>
  <si>
    <t>Odsekání a odebrání obkladů stěn z vnitřních obkládaček plochy přes 1 m2</t>
  </si>
  <si>
    <t>888346066</t>
  </si>
  <si>
    <t>49</t>
  </si>
  <si>
    <t>97805954R.1</t>
  </si>
  <si>
    <t>Stavební přípomoce pro elektroinstalaci, slaboproud a ZTI kompletní vč. zapravení a povrchové úpravy</t>
  </si>
  <si>
    <t>-869189782</t>
  </si>
  <si>
    <t>997</t>
  </si>
  <si>
    <t>Přesun sutě</t>
  </si>
  <si>
    <t>50</t>
  </si>
  <si>
    <t>997013111</t>
  </si>
  <si>
    <t>Vnitrostaveništní doprava suti a vybouraných hmot pro budovy v do 6 m</t>
  </si>
  <si>
    <t>t</t>
  </si>
  <si>
    <t>-58130670</t>
  </si>
  <si>
    <t>51</t>
  </si>
  <si>
    <t>997013501</t>
  </si>
  <si>
    <t>Odvoz suti na skládku a vybouraných hmot nebo meziskládku do 1 km se složením</t>
  </si>
  <si>
    <t>1778333172</t>
  </si>
  <si>
    <t>52</t>
  </si>
  <si>
    <t>997013509</t>
  </si>
  <si>
    <t>Příplatek k odvozu suti a vybouraných hmot na skládku ZKD 1 km přes 1 km</t>
  </si>
  <si>
    <t>663716156</t>
  </si>
  <si>
    <t>153,873*19 'Přepočtené koeficientem množství</t>
  </si>
  <si>
    <t>53</t>
  </si>
  <si>
    <t>997013631</t>
  </si>
  <si>
    <t>Poplatek za uložení na skládce (skládkovné) stavebního odpadu směsného kód odpadu 17 09 04</t>
  </si>
  <si>
    <t>-232774764</t>
  </si>
  <si>
    <t>153,873-0,758-117,062-13,391</t>
  </si>
  <si>
    <t>54</t>
  </si>
  <si>
    <t>997013813</t>
  </si>
  <si>
    <t>Poplatek za uložení na skládce (skládkovné) stavebního odpadu z plastických hmot kód odpadu 17 02 03</t>
  </si>
  <si>
    <t>-880976479</t>
  </si>
  <si>
    <t>55</t>
  </si>
  <si>
    <t>997013869</t>
  </si>
  <si>
    <t>Poplatek za uložení stavebního odpadu na recyklační skládce (skládkovné) ze směsí betonu, cihel a keramických výrobků kód odpadu 17 01 07</t>
  </si>
  <si>
    <t>44746656</t>
  </si>
  <si>
    <t>99,404+1,8+15,858</t>
  </si>
  <si>
    <t>56</t>
  </si>
  <si>
    <t>997223855</t>
  </si>
  <si>
    <t>Poplatek za uložení na skládce (skládkovné) - otlučená omítka</t>
  </si>
  <si>
    <t>-818849663</t>
  </si>
  <si>
    <t>998</t>
  </si>
  <si>
    <t>Přesun hmot</t>
  </si>
  <si>
    <t>57</t>
  </si>
  <si>
    <t>998011001</t>
  </si>
  <si>
    <t>Přesun hmot pro budovy zděné v do 6 m</t>
  </si>
  <si>
    <t>776643780</t>
  </si>
  <si>
    <t>PSV</t>
  </si>
  <si>
    <t>Práce a dodávky PSV</t>
  </si>
  <si>
    <t>711</t>
  </si>
  <si>
    <t>Izolace proti vodě, vlhkosti a plynům</t>
  </si>
  <si>
    <t>58</t>
  </si>
  <si>
    <t>711411001</t>
  </si>
  <si>
    <t>Provedení izolace proti vodě vodorovné za studena nátěrem penetračním</t>
  </si>
  <si>
    <t>950290092</t>
  </si>
  <si>
    <t>59</t>
  </si>
  <si>
    <t>590340140</t>
  </si>
  <si>
    <t>penetrace pod celoplošnou stěrku AQUAPANEL GRUNDIERUNG - INNEN kbelík 2,5 l</t>
  </si>
  <si>
    <t>litr</t>
  </si>
  <si>
    <t>-1353417880</t>
  </si>
  <si>
    <t>18,29*0,3 'Přepočtené koeficientem množství</t>
  </si>
  <si>
    <t>60</t>
  </si>
  <si>
    <t>711111012</t>
  </si>
  <si>
    <t>Provedení izolace proti zemní vlhkosti vodorovné za studena nátěrem tekutou lepenkou dvojnásobné</t>
  </si>
  <si>
    <t>-1178214835</t>
  </si>
  <si>
    <t>61</t>
  </si>
  <si>
    <t>245510310</t>
  </si>
  <si>
    <t>nátěr hydroizolační - tekutá lepenka, Duroflex bal. 15 kg izolace betonu, obkladů a dlažeb vč. bandáží</t>
  </si>
  <si>
    <t>kg</t>
  </si>
  <si>
    <t>-2120410060</t>
  </si>
  <si>
    <t>Poznámka k položce:_x000d_
Spotřeba: 1 vrstva 1,5 kg/m2</t>
  </si>
  <si>
    <t>18,29*3 'Přepočtené koeficientem množství</t>
  </si>
  <si>
    <t>62</t>
  </si>
  <si>
    <t>711412001</t>
  </si>
  <si>
    <t>Provedení izolace proti vodě svislé za studena nátěrem penetračním</t>
  </si>
  <si>
    <t>398648964</t>
  </si>
  <si>
    <t>8,1*0,15"311 NS"</t>
  </si>
  <si>
    <t>12,9*0,15"312 NS"</t>
  </si>
  <si>
    <t>4,4*0,15"313 NS"</t>
  </si>
  <si>
    <t>7,1*0,15"314 NS"</t>
  </si>
  <si>
    <t>6,9*0,15"315 NS"</t>
  </si>
  <si>
    <t>4,4*0,15"316 NS"</t>
  </si>
  <si>
    <t>5*0,15"317 NS"</t>
  </si>
  <si>
    <t>63</t>
  </si>
  <si>
    <t>-1096688123</t>
  </si>
  <si>
    <t>7,32*0,3 'Přepočtené koeficientem množství</t>
  </si>
  <si>
    <t>711112012</t>
  </si>
  <si>
    <t>Provedení izolace proti zemní vlhkosti svislé za studena nátěrem tekutou lepenkou dvojnásobné</t>
  </si>
  <si>
    <t>390545614</t>
  </si>
  <si>
    <t>65</t>
  </si>
  <si>
    <t>68361572</t>
  </si>
  <si>
    <t>7,32*3 'Přepočtené koeficientem množství</t>
  </si>
  <si>
    <t>66</t>
  </si>
  <si>
    <t>998711201</t>
  </si>
  <si>
    <t>Přesun hmot procentní pro izolace proti vodě, vlhkosti a plynům v objektech v do 6 m</t>
  </si>
  <si>
    <t>%</t>
  </si>
  <si>
    <t>-1199477123</t>
  </si>
  <si>
    <t>721</t>
  </si>
  <si>
    <t>Zdravotechnika - vnitřní kanalizace</t>
  </si>
  <si>
    <t>67</t>
  </si>
  <si>
    <t>72114080R</t>
  </si>
  <si>
    <t>Kompletní demontáž a odstranění stávajícího kanalizačního ležatého a stoupacího potrubí</t>
  </si>
  <si>
    <t>-1659302268</t>
  </si>
  <si>
    <t>Poznámka k položce:_x000d_
Jedná se o kompletní demontáž stávajícího kanalizačního stoupacího a ležatého potrubí (stoupací potrubí + vnitřní rozvody v rámci patra) včetně vybourání a přípravy pro osazení nového potrubí vč. zaslepení pro zachování funkčnosti všech navazujících stávajících zařízení i mimo rekonstruované prostory</t>
  </si>
  <si>
    <t>5*6"stoupací potrubí"</t>
  </si>
  <si>
    <t>45"ležaté potrubí"</t>
  </si>
  <si>
    <t>68</t>
  </si>
  <si>
    <t>72117400R.11</t>
  </si>
  <si>
    <t>Rozvody vnitřní kanalizace do DN 40 délky do 10m kompletní vč. osazení, upevnění, propojení, připojení, tlakové zkoušky, zednických přípomocí, potrubí, tvarovek, montážního materiálu a konečného zapravení</t>
  </si>
  <si>
    <t>soubor</t>
  </si>
  <si>
    <t>606754328</t>
  </si>
  <si>
    <t>1"umyvadla soc. zázemí"</t>
  </si>
  <si>
    <t>2"kuchyňky 318+308 NS"</t>
  </si>
  <si>
    <t>69</t>
  </si>
  <si>
    <t>72117400R02</t>
  </si>
  <si>
    <t>Rozvody vnitřní kanalizace do DN 70 délky do 5m kompletní vč. osazení, upevnění, propojení, připojení, tlakové zkoušky, zednických přípomocí vč. zapravení a začištění, potrubí,tvarovek, montážního materiálu a konečného zapravení</t>
  </si>
  <si>
    <t>-2116820579</t>
  </si>
  <si>
    <t>1"pisoáry soc. zázemí"</t>
  </si>
  <si>
    <t>70</t>
  </si>
  <si>
    <t>72117400R3</t>
  </si>
  <si>
    <t>Rozvody vnitřní kanalizace do DN 100 délky do 10m kompletní vč. osazení, upevnění, propojení, připojení tlakové zkoušky, zednických přípomocí vč. zapravení a začištění, potrubí, tvarovek a montážního materiálu</t>
  </si>
  <si>
    <t>964558991</t>
  </si>
  <si>
    <t>Poznámka k položce:_x000d_
Rozvody budou v rámci patra kompletně vhodně vyměněny tak, aby bylo možné při případné úpravě dalších pater napojení na tyto nové prostory bez zásahu do již nově opravených prostor. Na vhodném místě bude v nejbližším místě pod a nad upravovanými prostory osazeny revizní uzaviratelná dvířka a potrubí napojeno na stávající</t>
  </si>
  <si>
    <t>71</t>
  </si>
  <si>
    <t>72117402R.1</t>
  </si>
  <si>
    <t>Kompletní stoupací kanalizační potrubí potrubí z PP do DN 125 vč. napojení a zapravení dle popisu</t>
  </si>
  <si>
    <t>-463435693</t>
  </si>
  <si>
    <t>Poznámka k položce:_x000d_
Jedná se o kompletní výměnu kanalizačního stoupacího potrubí včetně úpravy a napojení stávajících funkčních rozvodů a odvětrání a následného zapravení. Stoupací potrubí bude vhodně mimo opravované prostory napojeno tak, aby byla možná výměna při opravě zbývajících prostor bez zásahu do již nově opravených. Na vhodném místě bude v nejbližším místě pod a nad upravovanými prostory osazeny revizní uzavíratelná dvířka a potrubí napojeno na stávající._x000d_
_x000d_
Ostatní funkční využívané rozvody budou dopojeny do tohoto potrubí. Veškeré vybourané části mimo opravované prostory budou zapraveny a začištěny dle stávajícího stavu (dozdívky, doplnění obkladů, přeštukování a výmalba v rámci stoupacího potrubí, případně dobetonávka podlahy a uzavírací nátěr).</t>
  </si>
  <si>
    <t>5*6</t>
  </si>
  <si>
    <t>72</t>
  </si>
  <si>
    <t>721211402</t>
  </si>
  <si>
    <t>Vpusť podlahová s vodorovným odtokem DN 40/50 s automatickým vztlakovým uzávěrem a nerezovou mřížkou</t>
  </si>
  <si>
    <t>-925315775</t>
  </si>
  <si>
    <t>73</t>
  </si>
  <si>
    <t>998721201</t>
  </si>
  <si>
    <t>Přesun hmot procentní pro vnitřní kanalizace v objektech v do 6 m</t>
  </si>
  <si>
    <t>-539231919</t>
  </si>
  <si>
    <t>722</t>
  </si>
  <si>
    <t>Zdravotechnika - vnitřní vodovod</t>
  </si>
  <si>
    <t>74</t>
  </si>
  <si>
    <t>72213080R.1</t>
  </si>
  <si>
    <t>Demontáž stávajících vnitřních rozvodů vč. zaslepení pro zachování funkčnosti všech navazujících stávajících zařízení i mimo rekonstruované prostory</t>
  </si>
  <si>
    <t>-1079735396</t>
  </si>
  <si>
    <t>75</t>
  </si>
  <si>
    <t>722131932</t>
  </si>
  <si>
    <t>Napojení na st. rozvody - hl. přívod</t>
  </si>
  <si>
    <t>1614386034</t>
  </si>
  <si>
    <t>76</t>
  </si>
  <si>
    <t>7221319R2</t>
  </si>
  <si>
    <t>Zřízení revizní niky s dvířky ve zdi pro podružné měření a možnosti uzavření</t>
  </si>
  <si>
    <t>-1856514480</t>
  </si>
  <si>
    <t xml:space="preserve">Poznámka k položce:_x000d_
Na vhodném místě dle vyjádření místního správce bude vysekána nika pro osazení podružného vodoměru s uzávěry  s uzamykatelnými dvířky.</t>
  </si>
  <si>
    <t>77</t>
  </si>
  <si>
    <t>722262211</t>
  </si>
  <si>
    <t>Vodoměr závitový jednovtokový suchoběžný do 40°C G 1/2 x 80 mm Qn 1,5 m3/h horizontální</t>
  </si>
  <si>
    <t>1727597787</t>
  </si>
  <si>
    <t>78</t>
  </si>
  <si>
    <t>722270101</t>
  </si>
  <si>
    <t>Sestava vodoměrová závitová do G 3/4</t>
  </si>
  <si>
    <t>-929010270</t>
  </si>
  <si>
    <t>79</t>
  </si>
  <si>
    <t>722174003R2</t>
  </si>
  <si>
    <t>Rozvody vnitřního vodovodu studené vody do 20m do DN 25 vč. osazení, upevnění, propojení, připojení, tlakové zkoušky, zednických přípomocí, potrubí, tvarovek, armatur, izolace a montážního materiálu a konečného zapravení</t>
  </si>
  <si>
    <t>-625212052</t>
  </si>
  <si>
    <t>1"soc. zázemí"</t>
  </si>
  <si>
    <t>1"319 NS"</t>
  </si>
  <si>
    <t>80</t>
  </si>
  <si>
    <t>722174003R</t>
  </si>
  <si>
    <t>Rozvody vnitřního vodovodu studené vody do 10m do DN 25 vč. osazení, upevnění, propojení, připojení, tlakové zkoušky, zednických přípomocí, potrubí, tvarovek, armatur, izolace a montážního materiálu a konečného zapravení</t>
  </si>
  <si>
    <t>-1004657791</t>
  </si>
  <si>
    <t>1"kuchyňka 308 NS"</t>
  </si>
  <si>
    <t>81</t>
  </si>
  <si>
    <t>722174022R</t>
  </si>
  <si>
    <t>Rozvody vnitřního vodovodu teplé vody do 15m do DN 20 vč. osazení, upevnění, propojení, připojení, tlakové zkoušky, zednických přípomocí, potrubí, tvarovek, armatur, izolace a montážního materiálu a konečného zapravení</t>
  </si>
  <si>
    <t>-1368528774</t>
  </si>
  <si>
    <t>82</t>
  </si>
  <si>
    <t>722174022R2</t>
  </si>
  <si>
    <t>Rozvody vnitřního vodovodu teplé vody do 10m do DN 20 vč. osazení, upevnění, propojení, připojení, tlakové zkoušky, zednických přípomocí, potrubí, tvarovek, armatur, izolace a montážního materiálu a konečného zapravení</t>
  </si>
  <si>
    <t>-1011984259</t>
  </si>
  <si>
    <t>83</t>
  </si>
  <si>
    <t>722-A-1112.3</t>
  </si>
  <si>
    <t>Hlavní stoupací vodovodní potrubí kompletní do DN 32 vč. osazení, upevnění, propojení, připojení, tlakové zkoušky, zednických přípomocí, průrazů, potrubí, tvarovek, armatur, izolace a montážního materiálu, začištění a konečné povrch. úpravy</t>
  </si>
  <si>
    <t>414358022</t>
  </si>
  <si>
    <t>Poznámka k položce:_x000d_
Jedná se o kompletní výměnu vodovodního stoupacího potrubí včetně úpravy a napojení stávajících funkčních rozvodů a následného zapravení. Stoupací potrubí bude vhodně mimo opravované prostory napojeno tak, aby byla možná výměna při opravě zbývajících prostor bez zásahu do již nově opravených. Na vhodném místě bude v nejbližším místě pod a nad upravovanými prostory osazeny revizní uzavíratelná dvířka a potrubí napojeno na stávající._x000d_
_x000d_
Ostatní funkční využívané rozvody budou dopojeny do tohoto potrubí. Veškeré vybourané části mimo opravované prostory budou zapraveny a začištěny dle stávajícího stavu (dozdívky, doplnění obkladů, přeštukování a výmalba v rámci stoupacího potrubí, případně dobetonávka podlahy a uzavírací nátěr).</t>
  </si>
  <si>
    <t>84</t>
  </si>
  <si>
    <t>998722201</t>
  </si>
  <si>
    <t>Přesun hmot procentní pro vnitřní vodovod v objektech v do 6 m</t>
  </si>
  <si>
    <t>-163124726</t>
  </si>
  <si>
    <t>725</t>
  </si>
  <si>
    <t>Zdravotechnika - zařizovací předměty</t>
  </si>
  <si>
    <t>85</t>
  </si>
  <si>
    <t>725110811</t>
  </si>
  <si>
    <t>Demontáž klozetů splachovací s nádrží</t>
  </si>
  <si>
    <t>-42330175</t>
  </si>
  <si>
    <t>86</t>
  </si>
  <si>
    <t>725112022</t>
  </si>
  <si>
    <t>Klozet keramický závěsný na nosné stěny s hlubokým splachováním odpad vodorovný</t>
  </si>
  <si>
    <t>2063978540</t>
  </si>
  <si>
    <t>87</t>
  </si>
  <si>
    <t>725122817</t>
  </si>
  <si>
    <t>Demontáž pisoárových stání bez nádrže a jedním záchodkem</t>
  </si>
  <si>
    <t>514283751</t>
  </si>
  <si>
    <t>88</t>
  </si>
  <si>
    <t>725121502</t>
  </si>
  <si>
    <t>Pisoárový záchodek keramický bez splachovací nádrže bez odsávání a s otvorem pro ventil</t>
  </si>
  <si>
    <t>1082559418</t>
  </si>
  <si>
    <t>89</t>
  </si>
  <si>
    <t>725291725</t>
  </si>
  <si>
    <t>Dělící stěna mezi pisoáry 400 x 700 mm bílá</t>
  </si>
  <si>
    <t>-588422093</t>
  </si>
  <si>
    <t>90</t>
  </si>
  <si>
    <t>725210821</t>
  </si>
  <si>
    <t>Demontáž umyvadel bez výtokových armatur</t>
  </si>
  <si>
    <t>484932408</t>
  </si>
  <si>
    <t>91</t>
  </si>
  <si>
    <t>725211601</t>
  </si>
  <si>
    <t>Umyvadlo keramické bílé šířky 500 mm bez krytu na sifon připevněné na stěnu šrouby</t>
  </si>
  <si>
    <t>-30913713</t>
  </si>
  <si>
    <t>92</t>
  </si>
  <si>
    <t>725240811</t>
  </si>
  <si>
    <t>Demontáž kabin sprchových bez výtokových armatur</t>
  </si>
  <si>
    <t>1330987219</t>
  </si>
  <si>
    <t>93</t>
  </si>
  <si>
    <t>725240812</t>
  </si>
  <si>
    <t>Demontáž vaniček sprchových bez výtokových armatur</t>
  </si>
  <si>
    <t>760296411</t>
  </si>
  <si>
    <t>94</t>
  </si>
  <si>
    <t>725311121</t>
  </si>
  <si>
    <t>Dřez jednoduchý nerezový se zápachovou uzávěrkou s odkapávací plochou 560x480 mm a miskou</t>
  </si>
  <si>
    <t>-1222581948</t>
  </si>
  <si>
    <t>95</t>
  </si>
  <si>
    <t>725330820</t>
  </si>
  <si>
    <t>Demontáž výlevka diturvitová</t>
  </si>
  <si>
    <t>-1581032532</t>
  </si>
  <si>
    <t>96</t>
  </si>
  <si>
    <t>725331111</t>
  </si>
  <si>
    <t>Výlevka bez výtokových armatur keramická se sklopnou plastovou mřížkou 425 mm</t>
  </si>
  <si>
    <t>796124089</t>
  </si>
  <si>
    <t>97</t>
  </si>
  <si>
    <t>725812301</t>
  </si>
  <si>
    <t>Ventil stojánkový samouzavírací tlačný s omezenou dobou výtoku 6 l/min G 1/2</t>
  </si>
  <si>
    <t>1251409955</t>
  </si>
  <si>
    <t>98</t>
  </si>
  <si>
    <t>725813111</t>
  </si>
  <si>
    <t>Ventil rohový bez připojovací trubičky nebo flexi hadičky G 1/2 - příprava pro myčku</t>
  </si>
  <si>
    <t>-935718856</t>
  </si>
  <si>
    <t>99</t>
  </si>
  <si>
    <t>725820801</t>
  </si>
  <si>
    <t>Demontáž baterie nástěnné do G 3 / 4</t>
  </si>
  <si>
    <t>862559892</t>
  </si>
  <si>
    <t>100</t>
  </si>
  <si>
    <t>725821311</t>
  </si>
  <si>
    <t>Baterie nástěnné pákové s otáčivým kulatým ústím a délkou ramínka 200 mm - výlevka</t>
  </si>
  <si>
    <t>-8244576</t>
  </si>
  <si>
    <t>101</t>
  </si>
  <si>
    <t>725821326</t>
  </si>
  <si>
    <t>Baterie dřezové stojánkové pákové s otáčivým kulatým ústím a délkou ramínka 265 mm</t>
  </si>
  <si>
    <t>2094140503</t>
  </si>
  <si>
    <t>102</t>
  </si>
  <si>
    <t>725822611</t>
  </si>
  <si>
    <t>Baterie umyvadlové stojánkové pákové bez výpusti</t>
  </si>
  <si>
    <t>-239812457</t>
  </si>
  <si>
    <t>103</t>
  </si>
  <si>
    <t>725860811</t>
  </si>
  <si>
    <t>Demontáž uzávěrů zápachu jednoduchých</t>
  </si>
  <si>
    <t>-2007233747</t>
  </si>
  <si>
    <t>104</t>
  </si>
  <si>
    <t>725861101</t>
  </si>
  <si>
    <t>Zápachová uzávěrka pro umyvadla DN 32</t>
  </si>
  <si>
    <t>-1566880952</t>
  </si>
  <si>
    <t>105</t>
  </si>
  <si>
    <t>725862113</t>
  </si>
  <si>
    <t>Zápachová uzávěrka pro dřezy s přípojkou pro pračku nebo myčku DN 40/50</t>
  </si>
  <si>
    <t>1411108270</t>
  </si>
  <si>
    <t>106</t>
  </si>
  <si>
    <t>725865411</t>
  </si>
  <si>
    <t>Zápachová uzávěrka pisoárová DN 32/40</t>
  </si>
  <si>
    <t>-652854548</t>
  </si>
  <si>
    <t>107</t>
  </si>
  <si>
    <t>SNL.SLO02E</t>
  </si>
  <si>
    <t>Nerezový bezdotykový osoušeč rukou</t>
  </si>
  <si>
    <t>925226831</t>
  </si>
  <si>
    <t>108</t>
  </si>
  <si>
    <t>554310792.1</t>
  </si>
  <si>
    <t>Souprava pro WC závěsná nerez (štětka s nádobou)</t>
  </si>
  <si>
    <t>-562623033</t>
  </si>
  <si>
    <t>109</t>
  </si>
  <si>
    <t>725291620.6</t>
  </si>
  <si>
    <t>Velkoobjemový zásobník toaletních papírů typu JUMBO nerez</t>
  </si>
  <si>
    <t>1608918822</t>
  </si>
  <si>
    <t>110</t>
  </si>
  <si>
    <t>725291511</t>
  </si>
  <si>
    <t>Dávkovač tekutého mýdla na 350 ml nerez</t>
  </si>
  <si>
    <t>858287037</t>
  </si>
  <si>
    <t>111</t>
  </si>
  <si>
    <t>725291620</t>
  </si>
  <si>
    <t>Zrcadlo v AL rámu nad umyvadlo</t>
  </si>
  <si>
    <t>-870672665</t>
  </si>
  <si>
    <t>2*0,5</t>
  </si>
  <si>
    <t>112</t>
  </si>
  <si>
    <t>725291620.4</t>
  </si>
  <si>
    <t>Věšák dvojitý, nerez</t>
  </si>
  <si>
    <t>-447021079</t>
  </si>
  <si>
    <t>113</t>
  </si>
  <si>
    <t>725291620.7</t>
  </si>
  <si>
    <t>Zásobník papírových ručníků nerez</t>
  </si>
  <si>
    <t>1064814214</t>
  </si>
  <si>
    <t>114</t>
  </si>
  <si>
    <t>554310820</t>
  </si>
  <si>
    <t>Koš odpadkový drátěný závěsný nerezový k umyvadlu</t>
  </si>
  <si>
    <t>-807699268</t>
  </si>
  <si>
    <t>115</t>
  </si>
  <si>
    <t>725980123</t>
  </si>
  <si>
    <t>Dvířka 30/30</t>
  </si>
  <si>
    <t>890795353</t>
  </si>
  <si>
    <t>116</t>
  </si>
  <si>
    <t>998725201</t>
  </si>
  <si>
    <t>Přesun hmot procentní pro zařizovací předměty v objektech v do 6 m</t>
  </si>
  <si>
    <t>-1013222374</t>
  </si>
  <si>
    <t>726</t>
  </si>
  <si>
    <t>Zdravotechnika - předstěnové instalace</t>
  </si>
  <si>
    <t>117</t>
  </si>
  <si>
    <t>726111031</t>
  </si>
  <si>
    <t>Instalační předstěna - klozet s ovládáním zepředu v 1080 mm závěsný do masivní zděné kce</t>
  </si>
  <si>
    <t>1272128800</t>
  </si>
  <si>
    <t>118</t>
  </si>
  <si>
    <t>726191002</t>
  </si>
  <si>
    <t>Souprava pro předstěnovou montáž</t>
  </si>
  <si>
    <t>-888507312</t>
  </si>
  <si>
    <t>119</t>
  </si>
  <si>
    <t>998726211</t>
  </si>
  <si>
    <t>Přesun hmot procentní pro instalační prefabrikáty v objektech v do 6 m</t>
  </si>
  <si>
    <t>-594338036</t>
  </si>
  <si>
    <t>727</t>
  </si>
  <si>
    <t>Zdravotechnika - požární ochrana</t>
  </si>
  <si>
    <t>120</t>
  </si>
  <si>
    <t>Pol136</t>
  </si>
  <si>
    <t>Protipožární utěsnění prostupů protipožárním jednosložkovým akrylovým tmelem</t>
  </si>
  <si>
    <t>-1619398453</t>
  </si>
  <si>
    <t>121</t>
  </si>
  <si>
    <t>Pol137</t>
  </si>
  <si>
    <t>Štítky pro označení protipožární ucpávky</t>
  </si>
  <si>
    <t>ks</t>
  </si>
  <si>
    <t>-112717922</t>
  </si>
  <si>
    <t>122</t>
  </si>
  <si>
    <t>727121108</t>
  </si>
  <si>
    <t>Protipožární manžeta D 125 mm z jedné strany dělící konstrukce požární odolnost EI 90</t>
  </si>
  <si>
    <t>-140603981</t>
  </si>
  <si>
    <t>123</t>
  </si>
  <si>
    <t>HZS4232</t>
  </si>
  <si>
    <t>Hodinová zúčtovací sazba technik odborný (montáž hasících přístrojů)</t>
  </si>
  <si>
    <t>hod</t>
  </si>
  <si>
    <t>512</t>
  </si>
  <si>
    <t>-1963928817</t>
  </si>
  <si>
    <t>124</t>
  </si>
  <si>
    <t>449321130</t>
  </si>
  <si>
    <t>přístroj hasicí ruční práškový s hasící schopností 21A - 6kg</t>
  </si>
  <si>
    <t>617519926</t>
  </si>
  <si>
    <t>125</t>
  </si>
  <si>
    <t>40483010R</t>
  </si>
  <si>
    <t>pomocný montážní materiál</t>
  </si>
  <si>
    <t>211342110</t>
  </si>
  <si>
    <t>126</t>
  </si>
  <si>
    <t>HZS423R</t>
  </si>
  <si>
    <t>Revize požární ochrany vč. vyhotovení zprávy</t>
  </si>
  <si>
    <t>1573266381</t>
  </si>
  <si>
    <t>733</t>
  </si>
  <si>
    <t>Ústřední vytápění - rozvodné potrubí</t>
  </si>
  <si>
    <t>127</t>
  </si>
  <si>
    <t>733110806</t>
  </si>
  <si>
    <t>Demontáž potrubí ocelového závitového do DN 32</t>
  </si>
  <si>
    <t>-1441222103</t>
  </si>
  <si>
    <t>2*41*2"ležaté rozvody"</t>
  </si>
  <si>
    <t>31*1"přípojné potrubí"</t>
  </si>
  <si>
    <t>20"rezerva"</t>
  </si>
  <si>
    <t>128</t>
  </si>
  <si>
    <t>733111424</t>
  </si>
  <si>
    <t>Potrubí ocelové závitové svařované zesílené nízkotlaké nebo středotlaké DN 20</t>
  </si>
  <si>
    <t>-2060865876</t>
  </si>
  <si>
    <t>129</t>
  </si>
  <si>
    <t>733190107</t>
  </si>
  <si>
    <t>Zkouška těsnosti potrubí ocelové závitové do DN 40</t>
  </si>
  <si>
    <t>-1990629179</t>
  </si>
  <si>
    <t>130</t>
  </si>
  <si>
    <t>733191914</t>
  </si>
  <si>
    <t>Zaslepení potrubí ocelového závitového zavařením a skováním DN 20</t>
  </si>
  <si>
    <t>-1985113972</t>
  </si>
  <si>
    <t>131</t>
  </si>
  <si>
    <t>733191924</t>
  </si>
  <si>
    <t>Navaření odbočky na potrubí ocelové závitové DN 20</t>
  </si>
  <si>
    <t>461816648</t>
  </si>
  <si>
    <t>132</t>
  </si>
  <si>
    <t>733191926</t>
  </si>
  <si>
    <t>Navaření odbočky na potrubí ocelové závitové DN 32</t>
  </si>
  <si>
    <t>207145064</t>
  </si>
  <si>
    <t>133</t>
  </si>
  <si>
    <t>73319192R</t>
  </si>
  <si>
    <t>Prostupy, chráničky</t>
  </si>
  <si>
    <t>-569733665</t>
  </si>
  <si>
    <t>134</t>
  </si>
  <si>
    <t>733890803</t>
  </si>
  <si>
    <t>Přemístění potrubí demontovaného vodorovně do 100 m v objektech výšky přes 6 do 24 m</t>
  </si>
  <si>
    <t>-1335405314</t>
  </si>
  <si>
    <t>135</t>
  </si>
  <si>
    <t>998733201</t>
  </si>
  <si>
    <t>Přesun hmot procentní pro rozvody potrubí v objektech v do 6 m</t>
  </si>
  <si>
    <t>-965820193</t>
  </si>
  <si>
    <t>734</t>
  </si>
  <si>
    <t>Ústřední vytápění - armatury</t>
  </si>
  <si>
    <t>136</t>
  </si>
  <si>
    <t>734221682</t>
  </si>
  <si>
    <t>Termostatická hlavice kapalinová PN 10 do 110°C otopných těles VK</t>
  </si>
  <si>
    <t>345505507</t>
  </si>
  <si>
    <t>137</t>
  </si>
  <si>
    <t>734261403</t>
  </si>
  <si>
    <t>Armatura připojovací rohová G 3/4x18 PN 10 do 110°C radiátorů typu VK</t>
  </si>
  <si>
    <t>1623962955</t>
  </si>
  <si>
    <t>138</t>
  </si>
  <si>
    <t>998734201</t>
  </si>
  <si>
    <t>Přesun hmot procentní pro armatury v objektech v do 6 m</t>
  </si>
  <si>
    <t>-489265845</t>
  </si>
  <si>
    <t>735</t>
  </si>
  <si>
    <t>Ústřední vytápění - otopná tělesa</t>
  </si>
  <si>
    <t>139</t>
  </si>
  <si>
    <t>735111810.1</t>
  </si>
  <si>
    <t>Demontáž otopného tělesa</t>
  </si>
  <si>
    <t>-1461534667</t>
  </si>
  <si>
    <t>140</t>
  </si>
  <si>
    <t>735152492</t>
  </si>
  <si>
    <t>Otopné těleso panelové VK dvoudeskové 1 přídavná přestupní plocha výška/délka 900/500 mm výkon 877 W</t>
  </si>
  <si>
    <t>112445476</t>
  </si>
  <si>
    <t>3" 313, 316, 317 NS"</t>
  </si>
  <si>
    <t>141</t>
  </si>
  <si>
    <t>735152496</t>
  </si>
  <si>
    <t>Otopné těleso panelové VK dvoudeskové 1 přídavná přestupní plocha výška/délka 900/900mm výkon 1579 W</t>
  </si>
  <si>
    <t>-1694093979</t>
  </si>
  <si>
    <t>1"312 NS"</t>
  </si>
  <si>
    <t>142</t>
  </si>
  <si>
    <t>735152591</t>
  </si>
  <si>
    <t>Otopné těleso panelové VK dvoudeskové 2 přídavné přestupní plochy výška/délka 900/400 mm výkon 925 W</t>
  </si>
  <si>
    <t>-303223318</t>
  </si>
  <si>
    <t>1"329 NS"</t>
  </si>
  <si>
    <t>143</t>
  </si>
  <si>
    <t>735152594</t>
  </si>
  <si>
    <t>Otopné těleso panelové VK dvoudeskové 2 přídavné přestupní plochy výška/délka 900/700mm výkon 1619 W</t>
  </si>
  <si>
    <t>-873701606</t>
  </si>
  <si>
    <t>2"329 NS"</t>
  </si>
  <si>
    <t>144</t>
  </si>
  <si>
    <t>735152597</t>
  </si>
  <si>
    <t>Otopné těleso panelové VK dvoudeskové 2 přídavné přestupní plochy výška/délka 900/1000mm výkon 2313W</t>
  </si>
  <si>
    <t>2124854449</t>
  </si>
  <si>
    <t>7"310, 318, 319, 320, 321"</t>
  </si>
  <si>
    <t>145</t>
  </si>
  <si>
    <t>735152599</t>
  </si>
  <si>
    <t>Otopné těleso panelové VK dvoudeskové 2 přídavné přestupní plochy výška/délka 900/1200mm výkon 2776W</t>
  </si>
  <si>
    <t>1534380714</t>
  </si>
  <si>
    <t xml:space="preserve">17"302, 307, 308, 322, 326, 327, 328 NS" </t>
  </si>
  <si>
    <t>146</t>
  </si>
  <si>
    <t>735494811</t>
  </si>
  <si>
    <t>Vypuštění vody z otopných těles</t>
  </si>
  <si>
    <t>-915253670</t>
  </si>
  <si>
    <t>147</t>
  </si>
  <si>
    <t>735890801</t>
  </si>
  <si>
    <t>Přemístění demontovaného otopného tělesa vodorovně 100 m v objektech výšky do 6 m</t>
  </si>
  <si>
    <t>-373709882</t>
  </si>
  <si>
    <t>148</t>
  </si>
  <si>
    <t>998735201</t>
  </si>
  <si>
    <t>Přesun hmot procentní pro otopná tělesa v objektech v do 6 m</t>
  </si>
  <si>
    <t>1121727915</t>
  </si>
  <si>
    <t>07</t>
  </si>
  <si>
    <t xml:space="preserve"> Ostatní náklady, najetí, komplexní vyzkoušení, seřízení a zaregulování</t>
  </si>
  <si>
    <t>149</t>
  </si>
  <si>
    <t>07.01</t>
  </si>
  <si>
    <t>topná zkouška dle ČSN 060310</t>
  </si>
  <si>
    <t>HZS</t>
  </si>
  <si>
    <t>-1662283106</t>
  </si>
  <si>
    <t>150</t>
  </si>
  <si>
    <t>07.02</t>
  </si>
  <si>
    <t>najetí, seřízení a zaregulování</t>
  </si>
  <si>
    <t>517436141</t>
  </si>
  <si>
    <t>151</t>
  </si>
  <si>
    <t>07.04</t>
  </si>
  <si>
    <t>napuštění a odvzdušnění</t>
  </si>
  <si>
    <t>1720110277</t>
  </si>
  <si>
    <t>763</t>
  </si>
  <si>
    <t>Konstrukce suché výstavby</t>
  </si>
  <si>
    <t>152</t>
  </si>
  <si>
    <t>763121431</t>
  </si>
  <si>
    <t>SDK stěna předsazená tl 62,5 mm profil CW+UW 50 deska 1xH2DF 12,5 TI 40 mm EI 30</t>
  </si>
  <si>
    <t>-539985811</t>
  </si>
  <si>
    <t>1,1*1,7"317 NS"</t>
  </si>
  <si>
    <t>0,85*1,7"316 NS"</t>
  </si>
  <si>
    <t>0,8*1,7"313 NS"</t>
  </si>
  <si>
    <t>153</t>
  </si>
  <si>
    <t>763121714</t>
  </si>
  <si>
    <t>SDK stěna předsazená základní penetrační nátěr</t>
  </si>
  <si>
    <t>1951771871</t>
  </si>
  <si>
    <t>154</t>
  </si>
  <si>
    <t>763131511</t>
  </si>
  <si>
    <t>SDK podhled deska 1xA 12,5 bez TI jednovrstvá spodní kce profil CD+UD</t>
  </si>
  <si>
    <t>228862098</t>
  </si>
  <si>
    <t>155</t>
  </si>
  <si>
    <t>763131551</t>
  </si>
  <si>
    <t>SDK podhled deska 1xH2 12,5 bez TI jednovrstvá spodní kce profil CD+UD</t>
  </si>
  <si>
    <t>-683017060</t>
  </si>
  <si>
    <t>156</t>
  </si>
  <si>
    <t>763131714</t>
  </si>
  <si>
    <t>SDK podhled základní penetrační nátěr</t>
  </si>
  <si>
    <t>801589717</t>
  </si>
  <si>
    <t>230,96+18,29</t>
  </si>
  <si>
    <t>157</t>
  </si>
  <si>
    <t>763431001</t>
  </si>
  <si>
    <t>Montáž minerálního podhledu s vyjímatelnými panely vel. do 0,36 m2 na zavěšený viditelný rošt</t>
  </si>
  <si>
    <t>2144602671</t>
  </si>
  <si>
    <t>158</t>
  </si>
  <si>
    <t>59030570</t>
  </si>
  <si>
    <t>podhled kazetový bez děrování viditelný rastr tl 10mm 600x600mm</t>
  </si>
  <si>
    <t>-991563414</t>
  </si>
  <si>
    <t>207,35*1,1 'Přepočtené koeficientem množství</t>
  </si>
  <si>
    <t>159</t>
  </si>
  <si>
    <t>763131713</t>
  </si>
  <si>
    <t>SDK podhled napojení na obvodové konstrukce profilem</t>
  </si>
  <si>
    <t>943815332</t>
  </si>
  <si>
    <t>9,2"301 NS"</t>
  </si>
  <si>
    <t>66,3"302 NS"</t>
  </si>
  <si>
    <t>17"305 NS"</t>
  </si>
  <si>
    <t>9,7"306 NS"</t>
  </si>
  <si>
    <t>17,4"307 NS"</t>
  </si>
  <si>
    <t>54,2"308 NS"</t>
  </si>
  <si>
    <t>21,3"310 NS"</t>
  </si>
  <si>
    <t>8,1"311 NS"</t>
  </si>
  <si>
    <t>12,9"312 NS"</t>
  </si>
  <si>
    <t>4,4"313 NS"</t>
  </si>
  <si>
    <t>7,1"314 NS"</t>
  </si>
  <si>
    <t>6,9"315 NS"</t>
  </si>
  <si>
    <t>4,4"316 NS"</t>
  </si>
  <si>
    <t>5"317 NS"</t>
  </si>
  <si>
    <t>15,9"318 NS"</t>
  </si>
  <si>
    <t>25,6"319 NS"</t>
  </si>
  <si>
    <t>15,1"320 NS"</t>
  </si>
  <si>
    <t>15,3"321 NS"</t>
  </si>
  <si>
    <t>19,1"322 NS"</t>
  </si>
  <si>
    <t>18,3"326 NS"</t>
  </si>
  <si>
    <t>18,6"327 NS"</t>
  </si>
  <si>
    <t>19,8"328 NS"</t>
  </si>
  <si>
    <t>24,1"329 NS"</t>
  </si>
  <si>
    <t>160</t>
  </si>
  <si>
    <t>998763401</t>
  </si>
  <si>
    <t>Přesun hmot procentní pro sádrokartonové konstrukce v objektech v do 6 m</t>
  </si>
  <si>
    <t>-1504640320</t>
  </si>
  <si>
    <t>764</t>
  </si>
  <si>
    <t>Konstrukce klempířské</t>
  </si>
  <si>
    <t>161</t>
  </si>
  <si>
    <t>764216604</t>
  </si>
  <si>
    <t>Oplechování rovných parapetů mechanicky kotvené z Pz s povrchovou úpravou rš 330 mm vč. přípravy a opravy podkladu</t>
  </si>
  <si>
    <t>649995941</t>
  </si>
  <si>
    <t>1,1"318 NS"</t>
  </si>
  <si>
    <t>162</t>
  </si>
  <si>
    <t>998764201</t>
  </si>
  <si>
    <t>Přesun hmot procentní pro konstrukce klempířské v objektech v do 6 m</t>
  </si>
  <si>
    <t>-2048639152</t>
  </si>
  <si>
    <t>766</t>
  </si>
  <si>
    <t>Konstrukce truhlářské</t>
  </si>
  <si>
    <t>163</t>
  </si>
  <si>
    <t>766432841</t>
  </si>
  <si>
    <t>Demontáž dřevěného obložení parapetů</t>
  </si>
  <si>
    <t>-1770855362</t>
  </si>
  <si>
    <t>164</t>
  </si>
  <si>
    <t>766691932R</t>
  </si>
  <si>
    <t>Revize a oprava stávajících oken 60/60 - 150/180cm - vyčištění, seřízení, promazání, kontrola kování a těsnení s případnou výměnou vadného</t>
  </si>
  <si>
    <t>568584903</t>
  </si>
  <si>
    <t>165</t>
  </si>
  <si>
    <t>766622132</t>
  </si>
  <si>
    <t>Montáž plastových oken plochy přes 1 m2 otevíravých výšky do 2,5 m s rámem do zdiva</t>
  </si>
  <si>
    <t>-1883611506</t>
  </si>
  <si>
    <t>Poznámka k položce:_x000d_
Vč. parotěsných či kompresních pásek dle ČSN.</t>
  </si>
  <si>
    <t>1,1*1,8"318 NS"</t>
  </si>
  <si>
    <t>166</t>
  </si>
  <si>
    <t>61140053</t>
  </si>
  <si>
    <t>okno plastové otevíravé/sklopné dvojsklo přes plochu 1m2 v 1,5-2,5m</t>
  </si>
  <si>
    <t>-55027364</t>
  </si>
  <si>
    <t>167</t>
  </si>
  <si>
    <t>766660001</t>
  </si>
  <si>
    <t>Montáž dveřních křídel otvíravých jednokřídlových š do 0,8 m do ocelové zárubně</t>
  </si>
  <si>
    <t>464080818</t>
  </si>
  <si>
    <t>12+2+4+3</t>
  </si>
  <si>
    <t>168</t>
  </si>
  <si>
    <t>MSN.0027226.URS</t>
  </si>
  <si>
    <t>dveře interiérové jednokřídlé plné, DTD, CPL standard, 80x197</t>
  </si>
  <si>
    <t>-1423924992</t>
  </si>
  <si>
    <t>169</t>
  </si>
  <si>
    <t>MSN.0027227.URS</t>
  </si>
  <si>
    <t>dveře interiérové jednokřídlé plné, DTD, CPL standard, 90x197</t>
  </si>
  <si>
    <t>-1665843978</t>
  </si>
  <si>
    <t>170</t>
  </si>
  <si>
    <t>MSN.0027225.URS</t>
  </si>
  <si>
    <t>dveře interiérové jednokřídlé plné, DTD, CPL standard, 70x197</t>
  </si>
  <si>
    <t>1398891807</t>
  </si>
  <si>
    <t>171</t>
  </si>
  <si>
    <t>MSN.0027224.URS</t>
  </si>
  <si>
    <t>dveře interiérové jednokřídlé plné, DTD, CPL standard, 60x197</t>
  </si>
  <si>
    <t>-1968139224</t>
  </si>
  <si>
    <t>172</t>
  </si>
  <si>
    <t>766660031</t>
  </si>
  <si>
    <t>Montáž dveřních křídel otvíravých 2křídlových požárních do ocelové zárubně</t>
  </si>
  <si>
    <t>215929611</t>
  </si>
  <si>
    <t>173</t>
  </si>
  <si>
    <t>SLD.0011306.URS</t>
  </si>
  <si>
    <t>dveře vnitřní požárně odolné, CPL,odolnost EI (EW) 30 D3, 2křídlové 125 x 197 cm</t>
  </si>
  <si>
    <t>1776189736</t>
  </si>
  <si>
    <t>174</t>
  </si>
  <si>
    <t>766660461</t>
  </si>
  <si>
    <t>Montáž vchodových dveří 2křídlových s nadsvětlíkem do zdiva</t>
  </si>
  <si>
    <t>-330380254</t>
  </si>
  <si>
    <t>175</t>
  </si>
  <si>
    <t>5534134R46</t>
  </si>
  <si>
    <t>dveře plastové vchodové bezpečnostní 2křídlové s proskleným fixním nadsvětlíkem otevíravé 180x290 cm, zasklení ze 2/3 - izolační bezpečnostní dvojsklo s vloženou fólií, kování bezp. celoobv. vícebodové,bílé vč. zámku, rámu a bezp. vložky</t>
  </si>
  <si>
    <t>944116481</t>
  </si>
  <si>
    <t>Poznámka k položce:_x000d_
Jedná se o orientační vnější rozměry otvoru, před realizací nutné přesné zaměření!_x000d_
_x000d_
Dveře budou dodány s dodatečným vyztužením ocelovými výztuhami a zpevněním rohů._x000d_
Výplň HPL z vyztužené lisované syntetické pryskyřice nepodléhající tepelné roztažnosti._x000d_
Vícebodové bezpečnostní kování._x000d_
_x000d_
Pozor - změna typu dveří, nutno přizpůsobit dle situace po vybourání původních dvojitých dveří!_x000d_
_x000d_
Zachovat členění dle stávajících dveří.</t>
  </si>
  <si>
    <t>176</t>
  </si>
  <si>
    <t>766660717</t>
  </si>
  <si>
    <t>Montáž dveřních křídel samozavírače na ocelovou zárubeň</t>
  </si>
  <si>
    <t>1322327120</t>
  </si>
  <si>
    <t>177</t>
  </si>
  <si>
    <t>54917265</t>
  </si>
  <si>
    <t>samozavírač dveří hydraulický K214 č.14 zlatá bronz</t>
  </si>
  <si>
    <t>1342873582</t>
  </si>
  <si>
    <t>178</t>
  </si>
  <si>
    <t>766660722</t>
  </si>
  <si>
    <t>Montáž dveřního kování</t>
  </si>
  <si>
    <t>189497271</t>
  </si>
  <si>
    <t>179</t>
  </si>
  <si>
    <t>549146240</t>
  </si>
  <si>
    <t>klika včetně štítu a montážního materiálu</t>
  </si>
  <si>
    <t>-506166149</t>
  </si>
  <si>
    <t>180</t>
  </si>
  <si>
    <t>54926045</t>
  </si>
  <si>
    <t>zámek stavební zadlabací vložkový 24026 s převodem pravý/levý</t>
  </si>
  <si>
    <t>-1300809289</t>
  </si>
  <si>
    <t>181</t>
  </si>
  <si>
    <t>549641100</t>
  </si>
  <si>
    <t>vložka zámková cylindrická oboustranná FAB 2015 + 4 klíče</t>
  </si>
  <si>
    <t>-407873108</t>
  </si>
  <si>
    <t>182</t>
  </si>
  <si>
    <t>766662811</t>
  </si>
  <si>
    <t>Demontáž truhlářských prahů dveří jednokřídlových</t>
  </si>
  <si>
    <t>391676453</t>
  </si>
  <si>
    <t>183</t>
  </si>
  <si>
    <t>766441821</t>
  </si>
  <si>
    <t>Demontáž parapetních desek dřevěných nebo plastových šířky do 30 cm délky přes 1,0 m</t>
  </si>
  <si>
    <t>342857502</t>
  </si>
  <si>
    <t>184</t>
  </si>
  <si>
    <t>766694113</t>
  </si>
  <si>
    <t>Montáž parapetních desek dřevěných, laminovaných šířky do 30 cm délky do 2,6 m</t>
  </si>
  <si>
    <t>745692508</t>
  </si>
  <si>
    <t>185</t>
  </si>
  <si>
    <t>61144402</t>
  </si>
  <si>
    <t>parapet plastový vnitřní komůrkový 305x20x1000mm</t>
  </si>
  <si>
    <t>-360625706</t>
  </si>
  <si>
    <t>186</t>
  </si>
  <si>
    <t>611444150</t>
  </si>
  <si>
    <t>koncovka k parapetu plastovému vnitřnímu 1 pár</t>
  </si>
  <si>
    <t>sada</t>
  </si>
  <si>
    <t>1340525531</t>
  </si>
  <si>
    <t>187</t>
  </si>
  <si>
    <t>76681111R</t>
  </si>
  <si>
    <t>Kuchyňská linka sektorová (skládaná) vč. horních skříněk a pracovní desky</t>
  </si>
  <si>
    <t>1408302121</t>
  </si>
  <si>
    <t>2"308 NS"</t>
  </si>
  <si>
    <t>3"319 NS"</t>
  </si>
  <si>
    <t>188</t>
  </si>
  <si>
    <t>998766201</t>
  </si>
  <si>
    <t>Přesun hmot procentní pro konstrukce truhlářské v objektech v do 6 m</t>
  </si>
  <si>
    <t>-1769793829</t>
  </si>
  <si>
    <t>767</t>
  </si>
  <si>
    <t>Konstrukce zámečnické</t>
  </si>
  <si>
    <t>189</t>
  </si>
  <si>
    <t>767581802</t>
  </si>
  <si>
    <t>Demontáž podhledu lamel</t>
  </si>
  <si>
    <t>-334170145</t>
  </si>
  <si>
    <t>149,65"321 SS"</t>
  </si>
  <si>
    <t>25,3"322 SS"</t>
  </si>
  <si>
    <t>190</t>
  </si>
  <si>
    <t>767582800</t>
  </si>
  <si>
    <t>Demontáž roštu podhledu</t>
  </si>
  <si>
    <t>341065595</t>
  </si>
  <si>
    <t>191</t>
  </si>
  <si>
    <t>767996701</t>
  </si>
  <si>
    <t>Demontáž atypických zámečnických konstrukcí řezáním hmotnosti jednotlivých dílů do 50 kg</t>
  </si>
  <si>
    <t>1541784112</t>
  </si>
  <si>
    <t>192</t>
  </si>
  <si>
    <t>998767201</t>
  </si>
  <si>
    <t>Přesun hmot procentní pro zámečnické konstrukce v objektech v do 6 m</t>
  </si>
  <si>
    <t>-585994361</t>
  </si>
  <si>
    <t>771</t>
  </si>
  <si>
    <t>Podlahy z dlaždic</t>
  </si>
  <si>
    <t>193</t>
  </si>
  <si>
    <t>771474142</t>
  </si>
  <si>
    <t>Montáž soklíků z dlaždic keramických s požlábkem flexibilní lepidlo v do 120 mm</t>
  </si>
  <si>
    <t>-707666458</t>
  </si>
  <si>
    <t>194</t>
  </si>
  <si>
    <t>597614060.1</t>
  </si>
  <si>
    <t>dlaždice keramické slinuté neglazované, úprava protiskluz min. R10 - odstín dle výběru investora 29,8 x 29,8 x 0,9 cm</t>
  </si>
  <si>
    <t>433879745</t>
  </si>
  <si>
    <t>75,5*0,1</t>
  </si>
  <si>
    <t>7,55*1,1 'Přepočtené koeficientem množství</t>
  </si>
  <si>
    <t>195</t>
  </si>
  <si>
    <t>771574113</t>
  </si>
  <si>
    <t>Montáž podlah keramických režných hladkých lepených flexibilním lepidlem do 12 ks/m2</t>
  </si>
  <si>
    <t>-296035466</t>
  </si>
  <si>
    <t>196</t>
  </si>
  <si>
    <t>-1757170271</t>
  </si>
  <si>
    <t>75,99*1,1 'Přepočtené koeficientem množství</t>
  </si>
  <si>
    <t>197</t>
  </si>
  <si>
    <t>771591111</t>
  </si>
  <si>
    <t>Podlahy penetrace podkladu</t>
  </si>
  <si>
    <t>-149896260</t>
  </si>
  <si>
    <t>198</t>
  </si>
  <si>
    <t>771151014</t>
  </si>
  <si>
    <t>Samonivelační stěrka podlah pevnosti 20 MPa tl 10 mm</t>
  </si>
  <si>
    <t>-2021976248</t>
  </si>
  <si>
    <t>199</t>
  </si>
  <si>
    <t>998771201</t>
  </si>
  <si>
    <t>Přesun hmot procentní pro podlahy z dlaždic v objektech v do 6 m</t>
  </si>
  <si>
    <t>-16341869</t>
  </si>
  <si>
    <t>776</t>
  </si>
  <si>
    <t>Podlahy povlakové</t>
  </si>
  <si>
    <t>200</t>
  </si>
  <si>
    <t>776201812</t>
  </si>
  <si>
    <t>Demontáž lepených povlakových podlah vícevrstvých s podložkou ručně</t>
  </si>
  <si>
    <t>1346543526</t>
  </si>
  <si>
    <t>7,51"317 SS"</t>
  </si>
  <si>
    <t>7,35"318 SS"</t>
  </si>
  <si>
    <t>4,23"320 SS"</t>
  </si>
  <si>
    <t>11,55"316 SS"</t>
  </si>
  <si>
    <t>7,71"303 SS"</t>
  </si>
  <si>
    <t>5,21"306 SS"</t>
  </si>
  <si>
    <t>11,1"312 SS"</t>
  </si>
  <si>
    <t>201</t>
  </si>
  <si>
    <t>776991821</t>
  </si>
  <si>
    <t>Odstranění lepidla ručně z podlah</t>
  </si>
  <si>
    <t>1131400014</t>
  </si>
  <si>
    <t>202</t>
  </si>
  <si>
    <t>776111311</t>
  </si>
  <si>
    <t>Vysátí podkladu povlakových podlah</t>
  </si>
  <si>
    <t>-928043072</t>
  </si>
  <si>
    <t>203</t>
  </si>
  <si>
    <t>632902111</t>
  </si>
  <si>
    <t>Lokální vysprávky podkladu, příprava pro pokládku nové povlakové krytiny</t>
  </si>
  <si>
    <t>-1714382372</t>
  </si>
  <si>
    <t>204</t>
  </si>
  <si>
    <t>776121111</t>
  </si>
  <si>
    <t>Penetrace podkladu povlakových podlah</t>
  </si>
  <si>
    <t>659156217</t>
  </si>
  <si>
    <t>205</t>
  </si>
  <si>
    <t>776141113</t>
  </si>
  <si>
    <t>Vyrovnání podkladu povlakových podlah stěrkou pevnosti 20 MPa tl 8 mm</t>
  </si>
  <si>
    <t>-1258093075</t>
  </si>
  <si>
    <t>206</t>
  </si>
  <si>
    <t>776251111</t>
  </si>
  <si>
    <t>Lepení pásů z přírodního linolea (marmolea) standardním lepidlem</t>
  </si>
  <si>
    <t>61093442</t>
  </si>
  <si>
    <t>207</t>
  </si>
  <si>
    <t>284110690R</t>
  </si>
  <si>
    <t>linoleum přírodní ze 100% dřevité moučky, tl. 2,50 mm, protiskluz, Topshield 2, zátěž 34/43, R9, Cfl S1</t>
  </si>
  <si>
    <t>-1874351236</t>
  </si>
  <si>
    <t>Poznámka k položce:_x000d_
Topshield 2, zátěž 34/43, R9, Cfl S1_x000d_
_x000d_
Konečné provedení a odstín bude vybrán a odsouhlasen zástupcem investora po předložení vzorníku.</t>
  </si>
  <si>
    <t>380,61*1,1 'Přepočtené koeficientem množství</t>
  </si>
  <si>
    <t>208</t>
  </si>
  <si>
    <t>776401800</t>
  </si>
  <si>
    <t>Odstranění soklíků a lišt pryžových nebo plastových</t>
  </si>
  <si>
    <t>1937325615</t>
  </si>
  <si>
    <t>209</t>
  </si>
  <si>
    <t>776411111</t>
  </si>
  <si>
    <t>Montáž obvodových soklíků výšky do 80 mm</t>
  </si>
  <si>
    <t>-1893751291</t>
  </si>
  <si>
    <t>210</t>
  </si>
  <si>
    <t>284110100</t>
  </si>
  <si>
    <t>lišta speciální soklová krytiny z přírodního linolea</t>
  </si>
  <si>
    <t>-1547486146</t>
  </si>
  <si>
    <t>291,4*1,1 'Přepočtené koeficientem množství</t>
  </si>
  <si>
    <t>211</t>
  </si>
  <si>
    <t>776421312</t>
  </si>
  <si>
    <t>Montáž přechodových šroubovaných lišt</t>
  </si>
  <si>
    <t>142658780</t>
  </si>
  <si>
    <t>12*0,8+2*0,9</t>
  </si>
  <si>
    <t>212</t>
  </si>
  <si>
    <t>55343120</t>
  </si>
  <si>
    <t>profil přechodový Al vrtaný 30mm stříbro</t>
  </si>
  <si>
    <t>-1315489932</t>
  </si>
  <si>
    <t>11,4*1,02 'Přepočtené koeficientem množství</t>
  </si>
  <si>
    <t>213</t>
  </si>
  <si>
    <t>776261111</t>
  </si>
  <si>
    <t>Montáž čistící zóny</t>
  </si>
  <si>
    <t>-1435312139</t>
  </si>
  <si>
    <t>Poznámka k položce:_x000d_
Čistící zóna celoplošná v 1.06</t>
  </si>
  <si>
    <t>2*2</t>
  </si>
  <si>
    <t>214</t>
  </si>
  <si>
    <t>697521000</t>
  </si>
  <si>
    <t>rohož textilní SHATWEL provedení 100% PP, zatavený do měkčeného PVC</t>
  </si>
  <si>
    <t>-33359978</t>
  </si>
  <si>
    <t>215</t>
  </si>
  <si>
    <t>697521520</t>
  </si>
  <si>
    <t>rámy náběhové - náběh úzký - 45 mm - Al</t>
  </si>
  <si>
    <t>-523667694</t>
  </si>
  <si>
    <t>216</t>
  </si>
  <si>
    <t>998776201</t>
  </si>
  <si>
    <t>Přesun hmot procentní pro podlahy povlakové v objektech v do 6 m</t>
  </si>
  <si>
    <t>-577879096</t>
  </si>
  <si>
    <t>781</t>
  </si>
  <si>
    <t>Dokončovací práce - obklady</t>
  </si>
  <si>
    <t>217</t>
  </si>
  <si>
    <t>781474113</t>
  </si>
  <si>
    <t>Montáž obkladů vnitřních keramických hladkých do 19 ks/m2 lepených flexibilním lepidlem</t>
  </si>
  <si>
    <t>76954276</t>
  </si>
  <si>
    <t>(2*1,5+2*2,55)*2-2*0,7*2"311 NS"</t>
  </si>
  <si>
    <t>(2,55+1,5+0,3+1,4+1,3+1,9+0,6+0,1+1,55+0,9)*2-0,6*2-0,7*2"312 NS"</t>
  </si>
  <si>
    <t>(2*0,8+2*1,4)*2-0,6*2"313 NS"</t>
  </si>
  <si>
    <t>(2*2,05+2*1,5)*2-0,7*2-0,6*2"314 NS"</t>
  </si>
  <si>
    <t>(2*1,4+2*2,05)*2-3*0,6*2"315 NS"</t>
  </si>
  <si>
    <t>(2*1,4+2*0,85)*2-0,6*2"316 NS"</t>
  </si>
  <si>
    <t>(2*1,4+2*1,1)*2-0,6*2"317 NS"</t>
  </si>
  <si>
    <t>218</t>
  </si>
  <si>
    <t>LSS.WAAMB201</t>
  </si>
  <si>
    <t>obkládačka ColorONE matné barevné hladké, 198 x 398 x 7 mm- barva dle výběru investora</t>
  </si>
  <si>
    <t>833849012</t>
  </si>
  <si>
    <t>81*1,1 'Přepočtené koeficientem množství</t>
  </si>
  <si>
    <t>219</t>
  </si>
  <si>
    <t>781474118</t>
  </si>
  <si>
    <t>Montáž obkladů vnitřních keramických hladkých do 50 ks/m2 lepených flexibilním lepidlem</t>
  </si>
  <si>
    <t>1080497957</t>
  </si>
  <si>
    <t>(4,5+2*0,6)*0,7"kuch. linka 319 NS"</t>
  </si>
  <si>
    <t>(5,6+2*0,6)*0,7"kuch. linka 308 NS"</t>
  </si>
  <si>
    <t>220</t>
  </si>
  <si>
    <t>597612550</t>
  </si>
  <si>
    <t xml:space="preserve">obkladačky keramické - kuchyně  (barevné) 15 x 15 x 0,6 cm I. j.</t>
  </si>
  <si>
    <t>245221435</t>
  </si>
  <si>
    <t>8,75*1,1 'Přepočtené koeficientem množství</t>
  </si>
  <si>
    <t>221</t>
  </si>
  <si>
    <t>781479191</t>
  </si>
  <si>
    <t>Příplatek k montáži obkladů vnitřních keramických hladkých za plochu do 10 m2 jednotlivě</t>
  </si>
  <si>
    <t>59575312</t>
  </si>
  <si>
    <t>222</t>
  </si>
  <si>
    <t>781479195</t>
  </si>
  <si>
    <t>Příplatek k montáži obkladů vnitřních keramických hladkých za spárování bílým cementem</t>
  </si>
  <si>
    <t>-1989446760</t>
  </si>
  <si>
    <t>81+8,75</t>
  </si>
  <si>
    <t>223</t>
  </si>
  <si>
    <t>781495111</t>
  </si>
  <si>
    <t>Penetrace podkladu vnitřních obkladů</t>
  </si>
  <si>
    <t>-1123017273</t>
  </si>
  <si>
    <t>224</t>
  </si>
  <si>
    <t>998781201</t>
  </si>
  <si>
    <t>Přesun hmot procentní pro obklady keramické v objektech v do 6 m</t>
  </si>
  <si>
    <t>-653269079</t>
  </si>
  <si>
    <t>783</t>
  </si>
  <si>
    <t>Dokončovací práce - nátěry</t>
  </si>
  <si>
    <t>225</t>
  </si>
  <si>
    <t>783102801</t>
  </si>
  <si>
    <t>Odstranění nátěrů z KDK konstrukcí</t>
  </si>
  <si>
    <t>926487087</t>
  </si>
  <si>
    <t>226</t>
  </si>
  <si>
    <t>783221112</t>
  </si>
  <si>
    <t>Nátěry syntetické KDK 1x antikorozní, 1x základní, 2x email</t>
  </si>
  <si>
    <t>1916916628</t>
  </si>
  <si>
    <t>784</t>
  </si>
  <si>
    <t>Dokončovací práce - malby</t>
  </si>
  <si>
    <t>227</t>
  </si>
  <si>
    <t>784171121</t>
  </si>
  <si>
    <t xml:space="preserve">Zakrytí vnitřních ploch, konstrukcí nebo prvků  v místnostech výšky do 3,80 m</t>
  </si>
  <si>
    <t>-262082695</t>
  </si>
  <si>
    <t>228</t>
  </si>
  <si>
    <t>784121001</t>
  </si>
  <si>
    <t>Oškrabání malby v mísnostech výšky do 3,80 m</t>
  </si>
  <si>
    <t>1511909233</t>
  </si>
  <si>
    <t>229</t>
  </si>
  <si>
    <t>784121011</t>
  </si>
  <si>
    <t>Rozmývání podkladu po oškrabání malby v místnostech výšky do 3,80 m</t>
  </si>
  <si>
    <t>887319260</t>
  </si>
  <si>
    <t>230</t>
  </si>
  <si>
    <t>784181101</t>
  </si>
  <si>
    <t>Základní akrylátová jednonásobná penetrace podkladu v místnostech výšky do 3,80m</t>
  </si>
  <si>
    <t>126485674</t>
  </si>
  <si>
    <t>231</t>
  </si>
  <si>
    <t>784221101</t>
  </si>
  <si>
    <t>Dvojnásobné bílé malby ze směsí za sucha dobře otěruvzdorných v místnostech do 3,80 m</t>
  </si>
  <si>
    <t>191189007</t>
  </si>
  <si>
    <t>1340,78+249,25</t>
  </si>
  <si>
    <t>786</t>
  </si>
  <si>
    <t>Dokončovací práce - čalounické úpravy</t>
  </si>
  <si>
    <t>232</t>
  </si>
  <si>
    <t>786624111</t>
  </si>
  <si>
    <t>Montáž lamelové žaluzie do oken zdvojených otevíravých, sklápěcích a vyklápěcích</t>
  </si>
  <si>
    <t>1561923502</t>
  </si>
  <si>
    <t>233</t>
  </si>
  <si>
    <t>553462000</t>
  </si>
  <si>
    <t>žaluzie horizontální interiérové</t>
  </si>
  <si>
    <t>-1212166895</t>
  </si>
  <si>
    <t>234</t>
  </si>
  <si>
    <t>998786202</t>
  </si>
  <si>
    <t>Přesun hmot procentní pro čalounické úpravy v objektech v do 12 m</t>
  </si>
  <si>
    <t>-1567117277</t>
  </si>
  <si>
    <t>002 - Stavební část 4NP</t>
  </si>
  <si>
    <t xml:space="preserve">    775 - Podlahy skládané</t>
  </si>
  <si>
    <t>2"drobné dozdívky"</t>
  </si>
  <si>
    <t>7"nové dveře 80 cm v nových příčkách"</t>
  </si>
  <si>
    <t>317142440</t>
  </si>
  <si>
    <t>Překlad nenosný pórobetonový š 150 mm v do 250 mm na tenkovrstvou maltu dl do 1000 mm</t>
  </si>
  <si>
    <t>-1156378436</t>
  </si>
  <si>
    <t>3"nové dveře 80 cm v nových příčkách"</t>
  </si>
  <si>
    <t>2*1,5*3,3-2*1,25*2"401 NS"</t>
  </si>
  <si>
    <t>(5,9+4,5+6,1+6+0,35+0,3+4,01+4,15+2*3,25+7,75)*3,3-6*0,8*2"403-415 NS"</t>
  </si>
  <si>
    <t>2,9*3,3-0,8*2"435 NS"</t>
  </si>
  <si>
    <t>5,9*3,3-3*0,8*2"403 NS"</t>
  </si>
  <si>
    <t>4,6*3,3"410 NS"</t>
  </si>
  <si>
    <t>15*3,3</t>
  </si>
  <si>
    <t>16*1,5*1,8+4*1,2*1,8+3*0,6*0,9+4*0,9*1,8+0,9*0,9+2*5,4*1,8+2*0,9*1,8"stávající okna"</t>
  </si>
  <si>
    <t>"stávající ponechávané stěny"</t>
  </si>
  <si>
    <t>(28,9+6,4+0,7+0,7+18,5+2*0,25+1,5)*3,3-14*0,8*2-3*0,6*2-0,7*2"401, 402, 434, 435 SS"</t>
  </si>
  <si>
    <t>(2,2+2,55+1,7+0,3+2,6+3,15+4,2+2,2+0,3+1,2)*3,3-0,8*2"416 SS"</t>
  </si>
  <si>
    <t>(2*6,4+2,7+0,3+2,4)*3,3-0,8*2"417 SS"</t>
  </si>
  <si>
    <t>(6,5+0,7+1,45+13+8+10*0,4)*3,3-2*5,4*1,8-2*0,9*1,8"410,412 SS"</t>
  </si>
  <si>
    <t>(6,1+12+4,6+2*0,5)*3,3"424-427 SS"</t>
  </si>
  <si>
    <t>(2*4,5+2*1,75)*3,3-0,7*2"423 SS"</t>
  </si>
  <si>
    <t>7*1,3"nad obklady 418 SS"</t>
  </si>
  <si>
    <t>7,9*1,3"nad obklady 419 SS"</t>
  </si>
  <si>
    <t>6,6*1,3"nad obklady 420 SS"</t>
  </si>
  <si>
    <t>(7,6+2*4,4)*1,3"nad obklady 421 SS"</t>
  </si>
  <si>
    <t>(8,2+4,4)*1,3"nad obklady 422 SS"</t>
  </si>
  <si>
    <t>(2*4,5+2*4,2)*3,3-0,8*2"409 SS"</t>
  </si>
  <si>
    <t>(2*3,6+2*4,5)*3,3-0,8*2"408 SS"</t>
  </si>
  <si>
    <t>(2*2,2+2*4,5)*3,3-0,8*2"415 SS"</t>
  </si>
  <si>
    <t>(2*3,2+2*4,5)*3,3-0,8*2"414 SS"</t>
  </si>
  <si>
    <t>(2*2,9+2*4,5)*3,3-0,8*2"413 SS"</t>
  </si>
  <si>
    <t>(2*2,9+2*4,5)*3,3-0,8*2"431 SS"</t>
  </si>
  <si>
    <t>(2*3+2*4,5)*3,3-0,8*2"430 SS"</t>
  </si>
  <si>
    <t>(2*3+2*6,1)*3,3-0,8*2"432 SS"</t>
  </si>
  <si>
    <t>(2*2,9+2*6,1)*3,3-0,8*2"433 SS"</t>
  </si>
  <si>
    <t>(2*2,9+2*6,4)*3,3-0,7*2"404, 428, 429 SS"</t>
  </si>
  <si>
    <t>(2*2,8+2*6,4)*3,3-0,8*2"405 SS"</t>
  </si>
  <si>
    <t>(2*6,4+2*3,4)*3,3-0,8*2"406 SS"</t>
  </si>
  <si>
    <t>(2*2,4+2*6,4)*3,3-0,8*2"407 SS"</t>
  </si>
  <si>
    <t>"ponechávané stěny po odsekaných obkladech"</t>
  </si>
  <si>
    <t>7*2-2*0,6*2"418 SS"</t>
  </si>
  <si>
    <t>7,9*2-0,6*2"419 SS"</t>
  </si>
  <si>
    <t>6,6*2-2*0,6*2"420 SS"</t>
  </si>
  <si>
    <t>(7,6+2*4,4)*2-5*0,6*2"421 SS"</t>
  </si>
  <si>
    <t>(8,2+4,4)*2-3*0,6*2"422 SS"</t>
  </si>
  <si>
    <t>153,618*2"nové příčky 100mm"</t>
  </si>
  <si>
    <t>29,85*2"nové příčky 150mm"</t>
  </si>
  <si>
    <t>1254,435+85,4"stávající ponechávané stěny"</t>
  </si>
  <si>
    <t>1706,771-87,5"odpočet obkladů"</t>
  </si>
  <si>
    <t>"po vybouraných příčkách"</t>
  </si>
  <si>
    <t>(2,8+3,3)*0,1*0,08"412 SS"</t>
  </si>
  <si>
    <t>(5,6+0,35+0,3)*0,1*0,08+5,6*0,15*0,08"410 SS"</t>
  </si>
  <si>
    <t>(3,2+0,6+2+0,6+0,9)*0,1*0,08"427 SS"</t>
  </si>
  <si>
    <t>9,2*0,1*0,08"403 SS"</t>
  </si>
  <si>
    <t>(3,5+1,7+0,5)*0,1*0,08"425 SS"</t>
  </si>
  <si>
    <t>4,5*0,1*0,08"424 SS"</t>
  </si>
  <si>
    <t>(4*1,5+1,75+1,5)*0,1*0,08"401, 402, 434 SS"</t>
  </si>
  <si>
    <t>(2,9+3+2,9)*0,1*0,08"404, 428, 429 SS"</t>
  </si>
  <si>
    <t>-2068898177</t>
  </si>
  <si>
    <t>642944121R</t>
  </si>
  <si>
    <t>Revize a úprava stávajících zárubní pro osazení nových dveřních křídel</t>
  </si>
  <si>
    <t>-444318663</t>
  </si>
  <si>
    <t>Označení dveří - WC, kuchyňka, úklid, sklad, tisk, zasedací místnost</t>
  </si>
  <si>
    <t>44+4*0,7"401 NS"</t>
  </si>
  <si>
    <t>8,85"403 NS"</t>
  </si>
  <si>
    <t>16,58"405 NS"</t>
  </si>
  <si>
    <t>15,74"406 NS"</t>
  </si>
  <si>
    <t>5,93"407 NS"</t>
  </si>
  <si>
    <t>5,52"408 NS"</t>
  </si>
  <si>
    <t>12,96"409 NS"</t>
  </si>
  <si>
    <t>27,49"410 NS"</t>
  </si>
  <si>
    <t>25,32"411 NS"</t>
  </si>
  <si>
    <t>16,51"412 NS"</t>
  </si>
  <si>
    <t>36,4"413 NS"</t>
  </si>
  <si>
    <t>7,95"414 NS"</t>
  </si>
  <si>
    <t>18"415 NS"</t>
  </si>
  <si>
    <t>7,72"416 NS"</t>
  </si>
  <si>
    <t>2,13"417 NS"</t>
  </si>
  <si>
    <t>3,9"418 NS"</t>
  </si>
  <si>
    <t>1,12"419 NS"</t>
  </si>
  <si>
    <t>2,68"420 NS"</t>
  </si>
  <si>
    <t>2,44"421 NS"</t>
  </si>
  <si>
    <t>2,97"422 NS"</t>
  </si>
  <si>
    <t>1,12"423 NS"</t>
  </si>
  <si>
    <t>1,12"424 NS"</t>
  </si>
  <si>
    <t>18,57"425 NS"</t>
  </si>
  <si>
    <t>15,87"426 NS"</t>
  </si>
  <si>
    <t>9,9"427 NS"</t>
  </si>
  <si>
    <t>14,07"428 NS"</t>
  </si>
  <si>
    <t>12,9"429 NS"</t>
  </si>
  <si>
    <t>12,86"430 NS"</t>
  </si>
  <si>
    <t>12,97"431 NS"</t>
  </si>
  <si>
    <t>3,01"432 NS"</t>
  </si>
  <si>
    <t>18,04"433 NS"</t>
  </si>
  <si>
    <t>17,45"434 NS"</t>
  </si>
  <si>
    <t>17,77"435 NS"</t>
  </si>
  <si>
    <t>17,8"436 NS"</t>
  </si>
  <si>
    <t>21,56"437 NS"</t>
  </si>
  <si>
    <t>15,05"438 NS"</t>
  </si>
  <si>
    <t>(2,8+3,3)*3,3"412 SS"</t>
  </si>
  <si>
    <t>(5,6+0,35+0,3+5,6)*3,3"410 SS"</t>
  </si>
  <si>
    <t>(3,2+0,6+2+0,6+0,9)*3,3"427 SS"</t>
  </si>
  <si>
    <t>9,2*3,3"403 SS"</t>
  </si>
  <si>
    <t>(3,5+1,7+0,5)*3,3"425 SS"</t>
  </si>
  <si>
    <t>4,5*3,3"424 SS"</t>
  </si>
  <si>
    <t>(4*1,5+1,75+1,5)*3,3"401, 402, 434 SS"</t>
  </si>
  <si>
    <t>(2,9+3+2,9)*3,3"404, 428, 429 SS"</t>
  </si>
  <si>
    <t>127,15*19 'Přepočtené koeficientem množství</t>
  </si>
  <si>
    <t>127,15-0,811-61,611-25,089</t>
  </si>
  <si>
    <t>54,004+1,8+5,807</t>
  </si>
  <si>
    <t>25,089</t>
  </si>
  <si>
    <t>17,48*0,3 'Přepočtené koeficientem množství</t>
  </si>
  <si>
    <t>17,48*3 'Přepočtené koeficientem množství</t>
  </si>
  <si>
    <t>6,6*0,15"417 NS"</t>
  </si>
  <si>
    <t>8,2*0,15"418 NS"</t>
  </si>
  <si>
    <t>4,4*0,15"419 NS"</t>
  </si>
  <si>
    <t>7,9*0,15"420 NS"</t>
  </si>
  <si>
    <t>7*0,15"421 NS"</t>
  </si>
  <si>
    <t>7,6*0,15"422 NS"</t>
  </si>
  <si>
    <t>4,4*0,15"423 NS"</t>
  </si>
  <si>
    <t>4,4*0,15"424 NS"</t>
  </si>
  <si>
    <t>7,575*0,3 'Přepočtené koeficientem množství</t>
  </si>
  <si>
    <t>7,575*3 'Přepočtené koeficientem množství</t>
  </si>
  <si>
    <t>35"ležaté potrubí"</t>
  </si>
  <si>
    <t>1"kuchyňka 416"</t>
  </si>
  <si>
    <t>Poznámka k položce:_x000d_
Na vhodném místě dle vyjádření místního správce bude vysekána nika pro osazení podružného vodoměru s uzávěry (sekce WC, sklad) s uzamykatelnými dvířky.</t>
  </si>
  <si>
    <t>1"kuchyňka 416 NS"</t>
  </si>
  <si>
    <t>-779384931</t>
  </si>
  <si>
    <t>3*0,5</t>
  </si>
  <si>
    <t>-940659930</t>
  </si>
  <si>
    <t>-250598261</t>
  </si>
  <si>
    <t>523672760</t>
  </si>
  <si>
    <t>33*1"přípojné potrubí"</t>
  </si>
  <si>
    <t>3" 418, 424, 422 NS"</t>
  </si>
  <si>
    <t>6"410, 411, 412, 414, 416 NS"</t>
  </si>
  <si>
    <t>8"430, 429, 428, 427, 425, 415"</t>
  </si>
  <si>
    <t xml:space="preserve">16"433, 434, 435, 436, 437, 438, 405, 406, 410, 411, 413, 426, 431 NS" </t>
  </si>
  <si>
    <t>763111432</t>
  </si>
  <si>
    <t>SDK příčka tl 150 mm profil CW+UW 100 desky 2xDF 12,5 bez izolace EI 90</t>
  </si>
  <si>
    <t>317857306</t>
  </si>
  <si>
    <t>1,75*3,3"432 NS"</t>
  </si>
  <si>
    <t>763111717</t>
  </si>
  <si>
    <t>SDK příčka základní penetrační nátěr (oboustranně)</t>
  </si>
  <si>
    <t>607022945</t>
  </si>
  <si>
    <t>3*0,8*1,7"419, 423, 424 NS"</t>
  </si>
  <si>
    <t>400,93+17,48</t>
  </si>
  <si>
    <t>763183111</t>
  </si>
  <si>
    <t>Montáž pouzdra posuvných dveří s jednou kapsou pro jedno křídlo šířky do 800 mm do SDK příčky</t>
  </si>
  <si>
    <t>1203824172</t>
  </si>
  <si>
    <t>55331610</t>
  </si>
  <si>
    <t>pouzdro stavební posuvných dveří jednopouzdrové 600mm standardní rozměr</t>
  </si>
  <si>
    <t>1230896057</t>
  </si>
  <si>
    <t>58,66*1,1 'Přepočtené koeficientem množství</t>
  </si>
  <si>
    <t>59,3"401 NS"</t>
  </si>
  <si>
    <t>14,8"403 NS"</t>
  </si>
  <si>
    <t>20,3"405 NS"</t>
  </si>
  <si>
    <t>18,2"406 NS"</t>
  </si>
  <si>
    <t>10,2"407 NS"</t>
  </si>
  <si>
    <t>9,9"408 NS"</t>
  </si>
  <si>
    <t>15,2"409 NS"</t>
  </si>
  <si>
    <t>22,4"410 NS"</t>
  </si>
  <si>
    <t>23,1"411 NS"</t>
  </si>
  <si>
    <t>16,3"412 NS"</t>
  </si>
  <si>
    <t>24,2"413 NS"</t>
  </si>
  <si>
    <t>12,6"414 NS"</t>
  </si>
  <si>
    <t>17"415 NS"</t>
  </si>
  <si>
    <t>12,5"416 NS"</t>
  </si>
  <si>
    <t>6,6"417 NS"</t>
  </si>
  <si>
    <t>8,2"418 NS"</t>
  </si>
  <si>
    <t>4,4"419 NS"</t>
  </si>
  <si>
    <t>7,9"420 NS"</t>
  </si>
  <si>
    <t>7"421 NS"</t>
  </si>
  <si>
    <t>7,6"422 NS"</t>
  </si>
  <si>
    <t>4,4"423 NS"</t>
  </si>
  <si>
    <t>4,4"424 NS"</t>
  </si>
  <si>
    <t>17,4"425 NS"</t>
  </si>
  <si>
    <t>16,2"426 NS"</t>
  </si>
  <si>
    <t>13,4"427 NS"</t>
  </si>
  <si>
    <t>15,4"428 NS"</t>
  </si>
  <si>
    <t>14,8"429 NS"</t>
  </si>
  <si>
    <t>14,7"430 NS"</t>
  </si>
  <si>
    <t>14,8"431 NS"</t>
  </si>
  <si>
    <t>7,2"432 NS"</t>
  </si>
  <si>
    <t>18,2"433 NS"</t>
  </si>
  <si>
    <t>17,9"434 NS"</t>
  </si>
  <si>
    <t>19"435 NS"</t>
  </si>
  <si>
    <t>18,5"436NS"</t>
  </si>
  <si>
    <t>19,6"437 NS"</t>
  </si>
  <si>
    <t>17,6"438 NS"</t>
  </si>
  <si>
    <t>3+2,9+2,9+3,2+2,2+3,6+4,2+1,75+4+3,5+1,5+2,1+2,7+3,15+2,4+3,4+2,8+2,8+2,9+3</t>
  </si>
  <si>
    <t>766691915</t>
  </si>
  <si>
    <t>Vyvěšení nebo zavěšení dřevěných křídel dveří pl přes 2 m2</t>
  </si>
  <si>
    <t>-541760298</t>
  </si>
  <si>
    <t>Revize a oprava stávajících oken 60/90 - 150/180cm - vyčištění, seřízení, promazání, kontrola kování a těsnení s případnou výměnou vadného</t>
  </si>
  <si>
    <t>10+1+14+1+8</t>
  </si>
  <si>
    <t>-1431450464</t>
  </si>
  <si>
    <t>MSN.0027224.URS2</t>
  </si>
  <si>
    <t>dveře interiérové jednokřídlé plné, DTD, CPL standard, 60x197 - do posuvného pouzdra</t>
  </si>
  <si>
    <t>993255331</t>
  </si>
  <si>
    <t>MSN.0027226.URS1</t>
  </si>
  <si>
    <t>dveře interiérové jednokřídlé plné, DTD, CPL standard, 80x197 - upravené pro stávající zárubně</t>
  </si>
  <si>
    <t>1708774688</t>
  </si>
  <si>
    <t>MSN.0027225.URS1</t>
  </si>
  <si>
    <t>dveře interiérové jednokřídlé plné, DTD, CPL standard, 70x197 - upravené pro stávající zárubně</t>
  </si>
  <si>
    <t>1913204875</t>
  </si>
  <si>
    <t>MSN.0027224.URS1</t>
  </si>
  <si>
    <t>dveře interiérové jednokřídlé plné, DTD, CPL standard, 60x197 - upravené pro stávající zárubně</t>
  </si>
  <si>
    <t>-615309021</t>
  </si>
  <si>
    <t>-1841097293</t>
  </si>
  <si>
    <t>158009725</t>
  </si>
  <si>
    <t>16*1,5+4*1,2+3*0,6+4*0,9+0,9+2*5,4+2*0,9"stávající okna"</t>
  </si>
  <si>
    <t>2,4"416 NS"</t>
  </si>
  <si>
    <t>766825821</t>
  </si>
  <si>
    <t>Demontáž truhlářských vestavěných skříní dvoukřídlových</t>
  </si>
  <si>
    <t>1133407348</t>
  </si>
  <si>
    <t>767541182</t>
  </si>
  <si>
    <t>Demontáž nosné konstrukce zdvojených podlah s lehkým provozem modulu 600x600mm z kovových rektifikačních stojek výšky do 1 000 mm</t>
  </si>
  <si>
    <t>-1063675959</t>
  </si>
  <si>
    <t>88,2+8,8"410, 412 SS"</t>
  </si>
  <si>
    <t>767541781</t>
  </si>
  <si>
    <t>Demontáž desek zdvojených podlah rozměru do 600 x 600 mm do suti</t>
  </si>
  <si>
    <t>-1798594710</t>
  </si>
  <si>
    <t>767661811</t>
  </si>
  <si>
    <t>Demontáž mříží pevných nebo otevíravých</t>
  </si>
  <si>
    <t>1846360682</t>
  </si>
  <si>
    <t>81,3*0,1</t>
  </si>
  <si>
    <t>8,13*1,1 'Přepočtené koeficientem množství</t>
  </si>
  <si>
    <t>76,14*1,1 'Přepočtené koeficientem množství</t>
  </si>
  <si>
    <t>775</t>
  </si>
  <si>
    <t>Podlahy skládané</t>
  </si>
  <si>
    <t>775411820</t>
  </si>
  <si>
    <t>Demontáž soklíků nebo lišt dřevěných připevňovaných vruty</t>
  </si>
  <si>
    <t>597563847</t>
  </si>
  <si>
    <t>775541811</t>
  </si>
  <si>
    <t>Demontáž podlah plovoucích laminátových lepených do suti</t>
  </si>
  <si>
    <t>-1327370237</t>
  </si>
  <si>
    <t>3,6*4,5"408 SS"</t>
  </si>
  <si>
    <t>6,1*3"432 SS"</t>
  </si>
  <si>
    <t>998775201</t>
  </si>
  <si>
    <t>Přesun hmot procentní pro podlahy dřevěné v objektech v do 6 m</t>
  </si>
  <si>
    <t>-541242857</t>
  </si>
  <si>
    <t>477,07-34,5-76,14-87,18-8,8</t>
  </si>
  <si>
    <t>400,93*1,1 'Přepočtené koeficientem množství</t>
  </si>
  <si>
    <t>419,4*1,1 'Přepočtené koeficientem množství</t>
  </si>
  <si>
    <t>22*0,8"přechod dlažba/linoleum"</t>
  </si>
  <si>
    <t>17,6*1,02 'Přepočtené koeficientem množství</t>
  </si>
  <si>
    <t>6,6*2-2*0,6*2"417 NS"</t>
  </si>
  <si>
    <t>8,2*2-2*0,6*2"418 NS"</t>
  </si>
  <si>
    <t>4,4*2-0,6*2"419 NS"</t>
  </si>
  <si>
    <t>7,9*2-0,6*2"420 NS"</t>
  </si>
  <si>
    <t>7*2-2*0,6*2"421 NS"</t>
  </si>
  <si>
    <t>7,6*2-3*0,6*2"422 NS"</t>
  </si>
  <si>
    <t>4,4*2-0,6*2"423 NS"</t>
  </si>
  <si>
    <t>4,4*2-0,6*2"424 NS"</t>
  </si>
  <si>
    <t>85,4*1,1 'Přepočtené koeficientem množství</t>
  </si>
  <si>
    <t>(2,4+0,6)*0,7"kuch. linka 416 NS"</t>
  </si>
  <si>
    <t>2,1*1,1 'Přepočtené koeficientem množství</t>
  </si>
  <si>
    <t>85,4+2,1</t>
  </si>
  <si>
    <t>1619,271"štuky stěny"</t>
  </si>
  <si>
    <t>5,775*2"SDK stěna 432"</t>
  </si>
  <si>
    <t>418,41"podhledy SDK"</t>
  </si>
  <si>
    <t>003 - Oprava schodiště</t>
  </si>
  <si>
    <t>611131125</t>
  </si>
  <si>
    <t>Penetrační disperzní nátěr vnitřních schodišťových konstrukcí nanášený ručně</t>
  </si>
  <si>
    <t>-467414762</t>
  </si>
  <si>
    <t>6*7,2*4"strop+stropy schodišťových ramen s podestami"</t>
  </si>
  <si>
    <t>611325421</t>
  </si>
  <si>
    <t>Oprava vnitřní vápenocementové štukové omítky stropů v rozsahu plochy do 10%</t>
  </si>
  <si>
    <t>-900983710</t>
  </si>
  <si>
    <t>1982002323</t>
  </si>
  <si>
    <t>(2*6,5+4)*21,5</t>
  </si>
  <si>
    <t>188953531</t>
  </si>
  <si>
    <t>2*11*0,3*0,15+2*12*0,3*0,15"po odsekaném soklu schodišťové stupně 3NP-4NP"</t>
  </si>
  <si>
    <t>(2*2,5+4)*0,15"mezipodesta 3NP-4NP"</t>
  </si>
  <si>
    <t>-1309655990</t>
  </si>
  <si>
    <t>612325422</t>
  </si>
  <si>
    <t>Oprava vnitřní vápenocementové štukové omítky stěn v rozsahu plochy do 30%</t>
  </si>
  <si>
    <t>-1880524423</t>
  </si>
  <si>
    <t>-1445570900</t>
  </si>
  <si>
    <t>915331111.1</t>
  </si>
  <si>
    <t>Předformátované vodorovné dopravní značení čára šířky 50mm - hrana nástupních a výstupních stupňů</t>
  </si>
  <si>
    <t>1700603980</t>
  </si>
  <si>
    <t>20*1,5"nástupní a výstupní stupně celé schodiště"</t>
  </si>
  <si>
    <t>943211112</t>
  </si>
  <si>
    <t>Montáž lešení prostorového rámového lehkého s podlahami zatížení do 200 kg/m2 v do 25 m</t>
  </si>
  <si>
    <t>-1848821761</t>
  </si>
  <si>
    <t>6,5*4*21,5</t>
  </si>
  <si>
    <t>943211212</t>
  </si>
  <si>
    <t>Příplatek k lešení prostorovému rámovému lehkému s podlahami v do 25 m za první a ZKD den použití</t>
  </si>
  <si>
    <t>-737729860</t>
  </si>
  <si>
    <t>559*15 'Přepočtené koeficientem množství</t>
  </si>
  <si>
    <t>943211812</t>
  </si>
  <si>
    <t>Demontáž lešení prostorového rámového lehkého s podlahami zatížení do 200 kg/m2 v do 25 m</t>
  </si>
  <si>
    <t>-1942552875</t>
  </si>
  <si>
    <t>772913671</t>
  </si>
  <si>
    <t>978011121</t>
  </si>
  <si>
    <t>Otlučení (osekání) vnitřní vápenné nebo vápenocementové omítky stropů v rozsahu do 10 %</t>
  </si>
  <si>
    <t>-852948096</t>
  </si>
  <si>
    <t>978013141</t>
  </si>
  <si>
    <t>Otlučení (osekání) vnitřní vápenné nebo vápenocementové omítky stěn v rozsahu do 30 %</t>
  </si>
  <si>
    <t>1272942655</t>
  </si>
  <si>
    <t>1298277925</t>
  </si>
  <si>
    <t>997013116</t>
  </si>
  <si>
    <t>Vnitrostaveništní doprava suti a vybouraných hmot pro budovy v do 21 m</t>
  </si>
  <si>
    <t>-118982340</t>
  </si>
  <si>
    <t>1966931400</t>
  </si>
  <si>
    <t>1454289820</t>
  </si>
  <si>
    <t>7,397*19 'Přepočtené koeficientem množství</t>
  </si>
  <si>
    <t>425391634</t>
  </si>
  <si>
    <t>7,397-4,346</t>
  </si>
  <si>
    <t>-1510586530</t>
  </si>
  <si>
    <t>3,655+0,691</t>
  </si>
  <si>
    <t>998011003</t>
  </si>
  <si>
    <t>Přesun hmot pro budovy zděné v do 24 m</t>
  </si>
  <si>
    <t>-1162210966</t>
  </si>
  <si>
    <t>771111011</t>
  </si>
  <si>
    <t>Vysátí podkladu před pokládkou dlažby</t>
  </si>
  <si>
    <t>-262643307</t>
  </si>
  <si>
    <t>Poznámka k položce:_x000d_
výměra dlažby a soklu k 1. schodišťovému stupni je součástí výkazu podlah chodby každého patra oddílu stavebních úprav</t>
  </si>
  <si>
    <t>(2*11*0,3)*1,5"stupnice 3NP-4NP"</t>
  </si>
  <si>
    <t>(2*12*0,2)*1,5"podstupnice 3NP-4NP"</t>
  </si>
  <si>
    <t>2,5*4"mezipodesta 3NP-4NP"</t>
  </si>
  <si>
    <t>771121011</t>
  </si>
  <si>
    <t>Nátěr penetrační na podlahu</t>
  </si>
  <si>
    <t>-402867994</t>
  </si>
  <si>
    <t>771151013</t>
  </si>
  <si>
    <t>Samonivelační stěrka podlah pevnosti 20 MPa tl 8 mm</t>
  </si>
  <si>
    <t>867872847</t>
  </si>
  <si>
    <t>771271812</t>
  </si>
  <si>
    <t>Demontáž obkladů stupnic z dlaždic keramických kladených do malty š do 350 mm</t>
  </si>
  <si>
    <t>-213026126</t>
  </si>
  <si>
    <t>2*11*1,5"3NP-4NP"</t>
  </si>
  <si>
    <t>771271832</t>
  </si>
  <si>
    <t>Demontáž obkladů podstupnic z dlaždic keramických kladených do malty v do 250 mm</t>
  </si>
  <si>
    <t>1593345288</t>
  </si>
  <si>
    <t>2*12*1,5"3NP-4NP"</t>
  </si>
  <si>
    <t>771274124</t>
  </si>
  <si>
    <t>Montáž obkladů stupnic z dlaždic protiskluzných keramických flexibilní lepidlo š do 350 mm</t>
  </si>
  <si>
    <t>719417423</t>
  </si>
  <si>
    <t>59761331</t>
  </si>
  <si>
    <t>schodovka protiskluzná šířky 400mm</t>
  </si>
  <si>
    <t>-1255689936</t>
  </si>
  <si>
    <t>33*1,1 'Přepočtené koeficientem množství</t>
  </si>
  <si>
    <t>771274232</t>
  </si>
  <si>
    <t>Montáž obkladů podstupnic z dlaždic hladkých keramických flexibilní lepidlo v do 200 mm</t>
  </si>
  <si>
    <t>194928964</t>
  </si>
  <si>
    <t>181934577</t>
  </si>
  <si>
    <t>36*0,2</t>
  </si>
  <si>
    <t>7,2*1,1 'Přepočtené koeficientem množství</t>
  </si>
  <si>
    <t>771471810</t>
  </si>
  <si>
    <t>Demontáž soklíků z dlaždic keramických kladených do malty rovných</t>
  </si>
  <si>
    <t>456286434</t>
  </si>
  <si>
    <t>2*11*0,3+2*12*0,3"sokl schodišťové stupně 3NP-4NP"</t>
  </si>
  <si>
    <t>2*2,5+4"mezipodesta 3NP-4NP"</t>
  </si>
  <si>
    <t>1152699045</t>
  </si>
  <si>
    <t>-1278872145</t>
  </si>
  <si>
    <t>22,8*0,1</t>
  </si>
  <si>
    <t>2,28*1,1 'Přepočtené koeficientem množství</t>
  </si>
  <si>
    <t>771571810</t>
  </si>
  <si>
    <t>Demontáž podlah z dlaždic keramických kladených do malty</t>
  </si>
  <si>
    <t>444951069</t>
  </si>
  <si>
    <t>775760680</t>
  </si>
  <si>
    <t>-1756711465</t>
  </si>
  <si>
    <t>10*1,1 'Přepočtené koeficientem množství</t>
  </si>
  <si>
    <t>1536236393</t>
  </si>
  <si>
    <t>418540636</t>
  </si>
  <si>
    <t>10*4*1,2+10*1,1*1,2+2,5*1,2"zábradlí celé schodiště"</t>
  </si>
  <si>
    <t>5*4*1,2"zábradlí mezipodesty"</t>
  </si>
  <si>
    <t>4*0,2*21,5"nosné profily zábradlí"</t>
  </si>
  <si>
    <t>20"ostatní doplňkové kce, radiátory aj."</t>
  </si>
  <si>
    <t>2078323486</t>
  </si>
  <si>
    <t>-1109675601</t>
  </si>
  <si>
    <t>784111009</t>
  </si>
  <si>
    <t>Oprášení (ometení ) podkladu na schodišti o výšce podlaží do 5,00 m</t>
  </si>
  <si>
    <t>-968890538</t>
  </si>
  <si>
    <t>172,8+365,5</t>
  </si>
  <si>
    <t>784111039</t>
  </si>
  <si>
    <t>Omytí podkladu na schodišti o výšce podlaží do 5,00 m</t>
  </si>
  <si>
    <t>917168305</t>
  </si>
  <si>
    <t>784121009</t>
  </si>
  <si>
    <t>Oškrabání malby na schodišti o výšce podlaží do 5,00 m</t>
  </si>
  <si>
    <t>756913101</t>
  </si>
  <si>
    <t>784121019</t>
  </si>
  <si>
    <t>Rozmývání podkladu po oškrabání malby na schodišti o výšce podlaží do 5,00 m</t>
  </si>
  <si>
    <t>-442352468</t>
  </si>
  <si>
    <t>784151019</t>
  </si>
  <si>
    <t>Dvojnásobné izolování vodou ředitelnými barvami na schodišti o výšce podlaží do 5,00 m</t>
  </si>
  <si>
    <t>-114473478</t>
  </si>
  <si>
    <t>784181129</t>
  </si>
  <si>
    <t>Hloubková jednonásobná penetrace podkladu na schodišti o výšce podlaží do 5,00 m</t>
  </si>
  <si>
    <t>318810317</t>
  </si>
  <si>
    <t>784211109</t>
  </si>
  <si>
    <t>Dvojnásobné bílé malby ze směsí za mokra výborně otěruvzdorných na schodišti výšky do 5,00 m</t>
  </si>
  <si>
    <t>1144404027</t>
  </si>
  <si>
    <t>004 - Slaboproud - data</t>
  </si>
  <si>
    <t>D1 - Systém strukturované kabeláže (SSK)</t>
  </si>
  <si>
    <t>D7 - Hlavní kabelové trasy pro SLB systémy</t>
  </si>
  <si>
    <t>D1</t>
  </si>
  <si>
    <t>Systém strukturované kabeláže (SSK)</t>
  </si>
  <si>
    <t>Pol101</t>
  </si>
  <si>
    <t>19" datový rozvaděč, výška 42U, šíře 800, hloubka 800</t>
  </si>
  <si>
    <t>-78942551</t>
  </si>
  <si>
    <t>Poznámka k položce:_x000d_
19" datový rozvaděč, výška 42U, šíře 800, hloubka 800, 2 páry vertikálních 19" posuvných lišt L, značení jednotlivých instalačních pozic včetně čísla pozice, 1 pár bočních panelů se zámkem, přední skleněné dveře s pákovým jednobodovým zámkem, univerzální klíč 333, zadní plechový panel s kabelovým vstupem pro vstup kabelů, univerzální klíč, plechové vylamovací záslepky kabelových vstupů a otvorů pro ventilační jednotky, zemnící sada, 4x nastavitelné nožičky, 28x montážní sada</t>
  </si>
  <si>
    <t>Pol102</t>
  </si>
  <si>
    <t>Vertikální vyvazovací panel 42U,pro rozvaděče 800x800mm</t>
  </si>
  <si>
    <t>381264319</t>
  </si>
  <si>
    <t>Pol103</t>
  </si>
  <si>
    <t xml:space="preserve">Ventilační jednotka - 6 ventilátorů, Teplotní rozmezí -10°C - 55°C,  Termostat s rozpětím 0°C - 60°C, Napětí 230V/50Hz (možno 48V DC), Krytí IP20 (dle EN 60 529)</t>
  </si>
  <si>
    <t>165581381</t>
  </si>
  <si>
    <t>Pol104</t>
  </si>
  <si>
    <t>Rám s filtrem pro instalaci ventilační jednotky do horního nebo spodního rámu</t>
  </si>
  <si>
    <t>1389112626</t>
  </si>
  <si>
    <t>Pol105</t>
  </si>
  <si>
    <t>Podstavec rozvaděče, 100mm, boční panely s perforací a otvory pro filtry</t>
  </si>
  <si>
    <t>-1548721360</t>
  </si>
  <si>
    <t>Pol106</t>
  </si>
  <si>
    <t>19" napájecí panel, 8x UTE, vypínač</t>
  </si>
  <si>
    <t>-546650889</t>
  </si>
  <si>
    <t>Poznámka k položce:_x000d_
Napajení technologie datových racků bude na samostatném napájecím panelu se samostatným jištěním</t>
  </si>
  <si>
    <t>1"technologie rack 3NP"</t>
  </si>
  <si>
    <t>1"provoz rack 3NP"</t>
  </si>
  <si>
    <t>1"technologie rack 4NP"</t>
  </si>
  <si>
    <t>1"provoz rack 4NP"</t>
  </si>
  <si>
    <t>Pol107</t>
  </si>
  <si>
    <t>19" vyvazovací panel 2U jednostranný, kanál 40x40mm</t>
  </si>
  <si>
    <t>2003606923</t>
  </si>
  <si>
    <t>Pol108</t>
  </si>
  <si>
    <t>19“ panel se zemnicí lištou a 5-ti svorkami</t>
  </si>
  <si>
    <t>-721775664</t>
  </si>
  <si>
    <t>Pol109</t>
  </si>
  <si>
    <t>19" výsuvná polička,hloubka 550mm,max.zatížení 20kg,výška 1U</t>
  </si>
  <si>
    <t>1339655967</t>
  </si>
  <si>
    <t>Pol110</t>
  </si>
  <si>
    <t xml:space="preserve">19", 1U, výsuvná vana pro 12x  duplex SM E2000 konektory, včetně 12x adaptér E2000, duplex, APC, SM, 2x optická kazeta, ochrana svárů</t>
  </si>
  <si>
    <t>1773457275</t>
  </si>
  <si>
    <t>Pol111</t>
  </si>
  <si>
    <t>Pigtail optický E2000/APC, SM, OS2, 9/125, 2m</t>
  </si>
  <si>
    <t>1930018275</t>
  </si>
  <si>
    <t>Pol112</t>
  </si>
  <si>
    <t>19" metalický patch panel 24xRJ45 kat.6, plně osazený, nestíněný pro moduly Mini-Jack Panduit</t>
  </si>
  <si>
    <t>743293737</t>
  </si>
  <si>
    <t>5"3NP"</t>
  </si>
  <si>
    <t>7"4NP"</t>
  </si>
  <si>
    <t>Pol114</t>
  </si>
  <si>
    <t>Datová zásuvka pod omítku, nosná maska pro možnost instalace 2 keystonů, rámeček, design dle výběru investora</t>
  </si>
  <si>
    <t>1585661981</t>
  </si>
  <si>
    <t>Poznámka k položce:_x000d_
Zásuvka datová Panduit C2PAW, UTP 2-portová zásuvka pod omítku, arktická bílá</t>
  </si>
  <si>
    <t>40"3NP"</t>
  </si>
  <si>
    <t>52"4NP"</t>
  </si>
  <si>
    <t>Pol116</t>
  </si>
  <si>
    <t>Datová zásuvka modul 45x45 do podlahové krabice pro možnost instalace 2 keystonů Panduit</t>
  </si>
  <si>
    <t>-2111733423</t>
  </si>
  <si>
    <t>3"425, 426, 415 NS"</t>
  </si>
  <si>
    <t>4"410 ns"</t>
  </si>
  <si>
    <t>4"411 NS"</t>
  </si>
  <si>
    <t>8"413 NS"</t>
  </si>
  <si>
    <t>Pol117</t>
  </si>
  <si>
    <t>Keystone 1xRJ45 kat.6, nestíněný</t>
  </si>
  <si>
    <t>-464265832</t>
  </si>
  <si>
    <t>Poznámka k položce:_x000d_
Modul UTP Pandurit CJ588BL, RJ-45, C5E, Mini-Jack</t>
  </si>
  <si>
    <t>(92+22)*2+8</t>
  </si>
  <si>
    <t>Pol118</t>
  </si>
  <si>
    <t>Přístrojová krabice pod omítku</t>
  </si>
  <si>
    <t>-1306849179</t>
  </si>
  <si>
    <t>Pol118_2</t>
  </si>
  <si>
    <t>Podlahová krabice</t>
  </si>
  <si>
    <t>-699041495</t>
  </si>
  <si>
    <t>Pol122</t>
  </si>
  <si>
    <t>Instalační datový kabel nestíněný U/UTP Cat.6 (třída E -250 MHz) 4 x 2 x AWG23/1 Belden</t>
  </si>
  <si>
    <t>2116848734</t>
  </si>
  <si>
    <t>Poznámka k položce:_x000d_
PVC, plně odpovídajíc požadavkům na třídu E (např. 1000Base-T, 100Base-TX, ATM), VoIP a PoE, maximální přenosová rychlost podle ČSN EN 50173-1: 1 Gbit/s, NVP - 0,70c, třída reakce na oheň - Eca, pro instalaci ve vnitřním prostředí.</t>
  </si>
  <si>
    <t>2*40+2*4"331 NS"</t>
  </si>
  <si>
    <t>6*40+6*7+6*4"322 NS"</t>
  </si>
  <si>
    <t>6*37+6*7+6*4"326 NS"</t>
  </si>
  <si>
    <t>6*35+6*7+6*4"327 NS"</t>
  </si>
  <si>
    <t>4*33+4*7+4*4"328 NS"</t>
  </si>
  <si>
    <t>10*30+10*7+10*4"329 NS"</t>
  </si>
  <si>
    <t>6*20+6*7+6*4"307 NS"</t>
  </si>
  <si>
    <t>2*17+2*4+2*4"306 NS"</t>
  </si>
  <si>
    <t>4*9+6*18+6*24+4*28+2*32+22*4"308 NS"</t>
  </si>
  <si>
    <t>8*20+8*6+8*4"310 NS"</t>
  </si>
  <si>
    <t>6*30+6*6+6*4"318 NS"</t>
  </si>
  <si>
    <t>4*37+4*6+4*4"320 NS"</t>
  </si>
  <si>
    <t>4*40+4*6+4*4"321 NS"</t>
  </si>
  <si>
    <t>Mezisoučet 3NP</t>
  </si>
  <si>
    <t>6*40+6*7+6*4"433 NS"</t>
  </si>
  <si>
    <t>6*37+6*7+6*4"434 NS"</t>
  </si>
  <si>
    <t>6*35+6*7+6*4"435 NS"</t>
  </si>
  <si>
    <t>6*33+6*7+6*4"436 NS"</t>
  </si>
  <si>
    <t>6*30+6*7+6*4"437 NS"</t>
  </si>
  <si>
    <t>6*30+6*7+6*4"438 NS"</t>
  </si>
  <si>
    <t>4*14+4*7+4*4"405 NS"</t>
  </si>
  <si>
    <t>4*11+4*7+4*4"406 NS"</t>
  </si>
  <si>
    <t>12*12+12*4"410 NS"</t>
  </si>
  <si>
    <t>12*20+12*4"411 NS"</t>
  </si>
  <si>
    <t>2*10+2*4"407 NS"</t>
  </si>
  <si>
    <t>2*12+2*4+2*4"409 NS"</t>
  </si>
  <si>
    <t>6*18+6*4+6*4"412 NS"</t>
  </si>
  <si>
    <t>20*12+20*9+20*4"413 NS"</t>
  </si>
  <si>
    <t>8*12+8*5+8*4"415 NS"</t>
  </si>
  <si>
    <t>10*18+10*6+10*4"425 NS"</t>
  </si>
  <si>
    <t>10*22+10*6+10*4"426 NS"</t>
  </si>
  <si>
    <t>4*30+4*6+4*4"427 NS"</t>
  </si>
  <si>
    <t>4*33+4*6+4*4"428 NS"</t>
  </si>
  <si>
    <t>4*35+4*6+4*4"429 NS"</t>
  </si>
  <si>
    <t>4*37+4*6+4*4"430 NS"</t>
  </si>
  <si>
    <t>4*40+4*6+4*4"431 NS"</t>
  </si>
  <si>
    <t>2*40+2*4"432 NS"</t>
  </si>
  <si>
    <t>Mezisoučet 4NP</t>
  </si>
  <si>
    <t>7974*0,1"kabelová rezerva"</t>
  </si>
  <si>
    <t>Pol123</t>
  </si>
  <si>
    <t>Singlemodový optický kabel OS2, 12 vláken, 9/125µm,LS0H,Dca, nekovové prvky, ochrana proti hlodavcům, černý plášť, 6mm, 1250N včetně chráničky</t>
  </si>
  <si>
    <t>1327693679</t>
  </si>
  <si>
    <t>Poznámka k položce:_x000d_
Optický kabel bude zatažen dle potřeby pro propojení se stávající technologií dle vyjádření odpovědných zástupců na místě. Práce musí být koordinovány se zástupci správce a provozovatele drážní sítě ČD-Telematika a.s. a TÚDC._x000d_
_x000d_
Propoj musí umožňovat propojení datových racků ve 3NP a 4NP jak se sdělovací místnosti 1P25 ve 2NP, tak s kabelovnou 1S05 v 1PP</t>
  </si>
  <si>
    <t>50"3NP-2NP"</t>
  </si>
  <si>
    <t>60"4NP-2NP"</t>
  </si>
  <si>
    <t>60"kabelová rezerva"</t>
  </si>
  <si>
    <t>Pol123_1</t>
  </si>
  <si>
    <t xml:space="preserve">Rezervní chránička DN 40 pro možnost propoje technologie do místnosti s datovými Racky v 3NP a 4NP s 2NP </t>
  </si>
  <si>
    <t>-228334742</t>
  </si>
  <si>
    <t>Poznámka k položce:_x000d_
Chránička bude zatažena dle potřeby pro propojení se stávající technologií dle vyjádření odpovědných zástupců na místě. Práce musí být koordinovány se zástupci správce a provozovatele drážní sítě ČD-Telematika a.s. a TÚDC._x000d_
_x000d_
Propoj musí umožňovat propojení datových racků ve 3NP a 4NP jak se sdělovací místnosti 1P25 ve 2NP, tak s kabelovnou 1S05 v 1PP</t>
  </si>
  <si>
    <t>Pol124</t>
  </si>
  <si>
    <t>Žlutozelený zemnící vodič CYA, 16 mm</t>
  </si>
  <si>
    <t>993984440</t>
  </si>
  <si>
    <t>Pol125</t>
  </si>
  <si>
    <t>Štítky pro označení kabelů (100ks)</t>
  </si>
  <si>
    <t>bal</t>
  </si>
  <si>
    <t>239686146</t>
  </si>
  <si>
    <t>Pol126</t>
  </si>
  <si>
    <t>Propojovací metalický kabel, kat.6 nestíněný,2xRJ-45,délka 0,5m</t>
  </si>
  <si>
    <t>559309862</t>
  </si>
  <si>
    <t>Pol127</t>
  </si>
  <si>
    <t>Propojovací metalický kabel, kat.6 nestíněný,2xRJ-45,délka 1,0m</t>
  </si>
  <si>
    <t>818747134</t>
  </si>
  <si>
    <t>Pol128</t>
  </si>
  <si>
    <t>Propojovací metalický kabel, kat.6 nestíněný,2xRJ-45,délka 2,0m</t>
  </si>
  <si>
    <t>-469865542</t>
  </si>
  <si>
    <t>Pol129</t>
  </si>
  <si>
    <t>Propojovací kabel optický SM, duplex, 9/125, E2000/APC-LC/PC, 1m</t>
  </si>
  <si>
    <t>2018745356</t>
  </si>
  <si>
    <t>Pol130</t>
  </si>
  <si>
    <t>Elektroinstalační chránička ohebná, pr. 25mm, 750N/5cm</t>
  </si>
  <si>
    <t>456663267</t>
  </si>
  <si>
    <t>Pol132</t>
  </si>
  <si>
    <t>Elektroinstalační chránička ohebná, pr. 40mm, 750N/5cm</t>
  </si>
  <si>
    <t>-1579853317</t>
  </si>
  <si>
    <t>Pol133</t>
  </si>
  <si>
    <t>Kovová kabelová příchytky pro kabel s pr. 6mm, včetně upevňovacího šroubu</t>
  </si>
  <si>
    <t>-2023033874</t>
  </si>
  <si>
    <t>Pol134</t>
  </si>
  <si>
    <t>Rozbočovací krabice pod omítku, 150x150x77mm, s víčkem</t>
  </si>
  <si>
    <t>36141496</t>
  </si>
  <si>
    <t>-2074400915</t>
  </si>
  <si>
    <t>1901080638</t>
  </si>
  <si>
    <t>Pol138</t>
  </si>
  <si>
    <t>Drobný elektroinstalační materiál</t>
  </si>
  <si>
    <t>321714936</t>
  </si>
  <si>
    <t>Pol139</t>
  </si>
  <si>
    <t>Proměření metalické kabeláže dle zásad ISO 11801</t>
  </si>
  <si>
    <t>-789948271</t>
  </si>
  <si>
    <t>Pol142</t>
  </si>
  <si>
    <t>Revize NN</t>
  </si>
  <si>
    <t>-811012429</t>
  </si>
  <si>
    <t>Pol143</t>
  </si>
  <si>
    <t>Dokumentace skutečného provedení, dodávka</t>
  </si>
  <si>
    <t>465796569</t>
  </si>
  <si>
    <t>Pol144</t>
  </si>
  <si>
    <t>Vedlejší náklady, doprava, nakládání s odpady</t>
  </si>
  <si>
    <t>-1561127391</t>
  </si>
  <si>
    <t>D7</t>
  </si>
  <si>
    <t>Hlavní kabelové trasy pro SLB systémy</t>
  </si>
  <si>
    <t>Pol229</t>
  </si>
  <si>
    <t>Plechový žlab 62/50, bez perforace</t>
  </si>
  <si>
    <t>-749210708</t>
  </si>
  <si>
    <t>Pol230</t>
  </si>
  <si>
    <t>Víko žlabu 62</t>
  </si>
  <si>
    <t>-1777022489</t>
  </si>
  <si>
    <t>Pol231</t>
  </si>
  <si>
    <t>Pružný uzávěr víka</t>
  </si>
  <si>
    <t>2085510991</t>
  </si>
  <si>
    <t>Pol232</t>
  </si>
  <si>
    <t>Závěs 62, pro uchycení kabelových žlabů v kombinaci se závitovou tyčí M8, při montáži do prostoru pod strop</t>
  </si>
  <si>
    <t>239195500</t>
  </si>
  <si>
    <t>Pol233</t>
  </si>
  <si>
    <t>Závit.tyč M8 - 1m</t>
  </si>
  <si>
    <t>-512290748</t>
  </si>
  <si>
    <t>Pol234</t>
  </si>
  <si>
    <t>Matice M8</t>
  </si>
  <si>
    <t>-1417247638</t>
  </si>
  <si>
    <t>Pol235</t>
  </si>
  <si>
    <t>Podložka velkoplošná M8</t>
  </si>
  <si>
    <t>-1877789941</t>
  </si>
  <si>
    <t>Pol236</t>
  </si>
  <si>
    <t>Stropní držák závitové tyče</t>
  </si>
  <si>
    <t>-559762821</t>
  </si>
  <si>
    <t>Pol237</t>
  </si>
  <si>
    <t>Spojka 50</t>
  </si>
  <si>
    <t>1659128319</t>
  </si>
  <si>
    <t>Pol238</t>
  </si>
  <si>
    <t>Spojovací mat. M6 vrat. (100ks)</t>
  </si>
  <si>
    <t>794547569</t>
  </si>
  <si>
    <t>Pol239</t>
  </si>
  <si>
    <t>Koleno žlabu 62/50 PL</t>
  </si>
  <si>
    <t>1828009362</t>
  </si>
  <si>
    <t>Pol240</t>
  </si>
  <si>
    <t>Drátěný žlab 400/50</t>
  </si>
  <si>
    <t>1978198920</t>
  </si>
  <si>
    <t>40"hlavní trasa 3NP"</t>
  </si>
  <si>
    <t>40"hlavní trasa 4NP"</t>
  </si>
  <si>
    <t>Pol241</t>
  </si>
  <si>
    <t>Závěs 400, pro uchycení kabelových žlabů v kombinaci se závitovou tyčí M8, při montáži do prostoru pod strop</t>
  </si>
  <si>
    <t>824255397</t>
  </si>
  <si>
    <t>2*37</t>
  </si>
  <si>
    <t>-954187810</t>
  </si>
  <si>
    <t>2*73</t>
  </si>
  <si>
    <t>-796716587</t>
  </si>
  <si>
    <t>835826998</t>
  </si>
  <si>
    <t>Pol242</t>
  </si>
  <si>
    <t>Kotva kovová M8</t>
  </si>
  <si>
    <t>-540399761</t>
  </si>
  <si>
    <t>Pol243</t>
  </si>
  <si>
    <t>Spojka</t>
  </si>
  <si>
    <t>-1803734917</t>
  </si>
  <si>
    <t>77*2</t>
  </si>
  <si>
    <t>Pol244</t>
  </si>
  <si>
    <t>Přepážka 50</t>
  </si>
  <si>
    <t>650867530</t>
  </si>
  <si>
    <t>42*2</t>
  </si>
  <si>
    <t>Pol245</t>
  </si>
  <si>
    <t>Drátěný žlab 200/50</t>
  </si>
  <si>
    <t>-1046170395</t>
  </si>
  <si>
    <t>Pol246</t>
  </si>
  <si>
    <t>Závěs 200, pro uchycení kabelových žlabů v kombinaci se závitovou tyčí M8, při montáži do prostoru pod strop</t>
  </si>
  <si>
    <t>-1759880639</t>
  </si>
  <si>
    <t>1678178865</t>
  </si>
  <si>
    <t>413418988</t>
  </si>
  <si>
    <t>-412872505</t>
  </si>
  <si>
    <t>1038362471</t>
  </si>
  <si>
    <t>2137601669</t>
  </si>
  <si>
    <t>-1769100316</t>
  </si>
  <si>
    <t>Pol247</t>
  </si>
  <si>
    <t>Žebřík 400/60</t>
  </si>
  <si>
    <t>-528729543</t>
  </si>
  <si>
    <t>Pol248</t>
  </si>
  <si>
    <t>Stoupací úchyt žebříku</t>
  </si>
  <si>
    <t>-981633644</t>
  </si>
  <si>
    <t>Pol249</t>
  </si>
  <si>
    <t>Spojka 60</t>
  </si>
  <si>
    <t>-1792679125</t>
  </si>
  <si>
    <t>Pol250</t>
  </si>
  <si>
    <t>Spojovací mat. M8 vrat. (100ks)</t>
  </si>
  <si>
    <t>1639233679</t>
  </si>
  <si>
    <t>Pol251</t>
  </si>
  <si>
    <t>Kloubový oblouk žebříku 400/60</t>
  </si>
  <si>
    <t>1778229442</t>
  </si>
  <si>
    <t>Pol253</t>
  </si>
  <si>
    <t>Protipožární utěsnění prostupů protipožární maltou</t>
  </si>
  <si>
    <t>1980647584</t>
  </si>
  <si>
    <t>1803056343</t>
  </si>
  <si>
    <t>005 - Slaboproud - napojení na infrastrukturu ve 2NP(1P25) a 1PP (1S05)</t>
  </si>
  <si>
    <t>D1 - Technologie ve sdělovací místnosti 1P25</t>
  </si>
  <si>
    <t>D8 - Aktivní prvky pro 3NP+4NP</t>
  </si>
  <si>
    <t>D8_1 - Metalický propoj - telefonní pobočky</t>
  </si>
  <si>
    <t>D7 - Ostatní</t>
  </si>
  <si>
    <t>Technologie ve sdělovací místnosti 1P25</t>
  </si>
  <si>
    <t>-1872273888</t>
  </si>
  <si>
    <t>367892211</t>
  </si>
  <si>
    <t>-1814557816</t>
  </si>
  <si>
    <t>-1906559107</t>
  </si>
  <si>
    <t>1289490787</t>
  </si>
  <si>
    <t>39362051</t>
  </si>
  <si>
    <t>1744928149</t>
  </si>
  <si>
    <t>1552031414</t>
  </si>
  <si>
    <t>-1633286935</t>
  </si>
  <si>
    <t>184245118</t>
  </si>
  <si>
    <t>1726124873</t>
  </si>
  <si>
    <t>19" metalický patch panel 24xRJ45 kat.6, plně osazený, nestíněný</t>
  </si>
  <si>
    <t>-1941310399</t>
  </si>
  <si>
    <t>1785427403</t>
  </si>
  <si>
    <t>Pol129R</t>
  </si>
  <si>
    <t>Zprovoznění a propojení datové sítě ve sdělovací místnosti včetně proměření a vyhotovení protokolů</t>
  </si>
  <si>
    <t>-1430795815</t>
  </si>
  <si>
    <t>Poznámka k položce:_x000d_
Veškeré práce na zařízení musí být koordinovány s dotčenými správci ČD - Telematika a.s., TÚDC, SSZT aj.</t>
  </si>
  <si>
    <t>D8</t>
  </si>
  <si>
    <t>Aktivní prvky pro 3NP+4NP</t>
  </si>
  <si>
    <t>Pol137_1</t>
  </si>
  <si>
    <t>SFP optický modul, Cisco kompatibilní</t>
  </si>
  <si>
    <t>55245429</t>
  </si>
  <si>
    <t>Pol137_2</t>
  </si>
  <si>
    <t>Switch Catalyst 9200L 48-port PoE+, 4 x 1G, Network Essentials, C9200L-48P-4G-E</t>
  </si>
  <si>
    <t>-529886122</t>
  </si>
  <si>
    <t>Pol137_3</t>
  </si>
  <si>
    <t>Licence Cisco C9200-DNA-E-48-3Y</t>
  </si>
  <si>
    <t>-1819866372</t>
  </si>
  <si>
    <t>D8_1</t>
  </si>
  <si>
    <t>Metalický propoj - telefonní pobočky</t>
  </si>
  <si>
    <t>Pol137_23</t>
  </si>
  <si>
    <t>metalický propoj SYKFY 25x2x0,5 pro možnost připojení drážních telefoních poboček včetně chráničky a ukončení na LSA páscích</t>
  </si>
  <si>
    <t>-1079699092</t>
  </si>
  <si>
    <t>Poznámka k položce:_x000d_
jedná se o metalický propoj jednotlivých datových Racků 3NP+4NP (telefonních Patch panelů) s infrastrukturou v kabelovně 1S05 (1PP), který bude zakončen na LSA páscích poblíž zakončení stávajících kabelů (kabel 316 z ústředny v žst. Praha Vršovice) _x000d_
_x000d_
Práce musí být koordinovány se zástupci správce a provozovatele drážní sítě ČD-Telematika a.s. a TÚDC._x000d_
_x000d_
Propoj musí umožňovat propojení datových racků ve 3NP a 4NP s kabelovnou 1S05 v 1PP</t>
  </si>
  <si>
    <t>Pol137_24</t>
  </si>
  <si>
    <t>Patch panel telefonní 19” 1U, 25 portový, 1U dle standardů TÚDC pro použití v drážní síti - 3NP</t>
  </si>
  <si>
    <t>1853857829</t>
  </si>
  <si>
    <t>Pol137_24_2</t>
  </si>
  <si>
    <t>Patch panel telefonní 19” 1U, 50 portový dle standardů TÚDC pro použití v drážní síti - 4NP</t>
  </si>
  <si>
    <t>-799466125</t>
  </si>
  <si>
    <t>Ostatní</t>
  </si>
  <si>
    <t>-1582597814</t>
  </si>
  <si>
    <t>-738147121</t>
  </si>
  <si>
    <t>Pol2535</t>
  </si>
  <si>
    <t>Ostatní podružné práce a materiál</t>
  </si>
  <si>
    <t>-1587209868</t>
  </si>
  <si>
    <t>006 - Silnoproudé rozvody</t>
  </si>
  <si>
    <t>SEE</t>
  </si>
  <si>
    <t>D1 - Dodávky, Elektromontáže, Přidružené výkony k elektropracím</t>
  </si>
  <si>
    <t>D2 - Dodávky a výroba rozvaděčů</t>
  </si>
  <si>
    <t xml:space="preserve">    D4 - Rozvaděč R3.1,  3.NP</t>
  </si>
  <si>
    <t xml:space="preserve">    D6 - Rozvaděč R3.2 (pro zasedací místnost)</t>
  </si>
  <si>
    <t xml:space="preserve">    D8 - Rozvaděč R4,  4.NP</t>
  </si>
  <si>
    <t>D10 - Demontáže</t>
  </si>
  <si>
    <t>D11 - Hromosvod a uzemnění</t>
  </si>
  <si>
    <t>D12 - Ostatní náklady</t>
  </si>
  <si>
    <t>D13 - Revize, zkoušky, měření</t>
  </si>
  <si>
    <t>Dodávky, Elektromontáže, Přidružené výkony k elektropracím</t>
  </si>
  <si>
    <t>341101212</t>
  </si>
  <si>
    <t>CYKY 5x10 , kabel silový, izolace 1kV</t>
  </si>
  <si>
    <t>1146138993</t>
  </si>
  <si>
    <t>34111080</t>
  </si>
  <si>
    <t>CYKY 5x16 , kabel silový, izolace 1kV</t>
  </si>
  <si>
    <t>-731977433</t>
  </si>
  <si>
    <t>34111060</t>
  </si>
  <si>
    <t>CYKY 4x1,5 , kabel silový, izolace 1kV</t>
  </si>
  <si>
    <t>-1272967712</t>
  </si>
  <si>
    <t>34111036</t>
  </si>
  <si>
    <t>CYKY 3x2,5, kabel silový, izolace 1kV</t>
  </si>
  <si>
    <t>1358093000</t>
  </si>
  <si>
    <t>34111030</t>
  </si>
  <si>
    <t>CYKY 3x1,5, kabel silový, izolace 1kV</t>
  </si>
  <si>
    <t>804868079</t>
  </si>
  <si>
    <t>34111005</t>
  </si>
  <si>
    <t>CYKY 2x1,5, kabel silový, izolace 1kV</t>
  </si>
  <si>
    <t>-60794772</t>
  </si>
  <si>
    <t>199512</t>
  </si>
  <si>
    <t>štítek kabelový 40x15mm střední</t>
  </si>
  <si>
    <t>2068334049</t>
  </si>
  <si>
    <t>34142158.PKB</t>
  </si>
  <si>
    <t>CYA vodič izolovaný s Cu, poddajný, jádrem 4mm2</t>
  </si>
  <si>
    <t>-104744669</t>
  </si>
  <si>
    <t>34142159.PKB</t>
  </si>
  <si>
    <t>CYA vodič izolovaný s Cu, poddajný, jádrem 16mm2</t>
  </si>
  <si>
    <t>-438783170</t>
  </si>
  <si>
    <t>34142160.PKB</t>
  </si>
  <si>
    <t>CYA vodič izolovaný s Cu, poddajný, jádrem 25mm2</t>
  </si>
  <si>
    <t>-1305414217</t>
  </si>
  <si>
    <t>210810041</t>
  </si>
  <si>
    <t>kabel Cu(-CYKY) pevně ulož do 2x1,5…2x6 mm2</t>
  </si>
  <si>
    <t>-154977130</t>
  </si>
  <si>
    <t>210810045</t>
  </si>
  <si>
    <t>kabel Cu(-CYKY) pevně ulož 3x1,5 až 6 mm2</t>
  </si>
  <si>
    <t>786904814</t>
  </si>
  <si>
    <t>210810049</t>
  </si>
  <si>
    <t>kabel Cu(-CYKY) pevně ulož 4x1,5 až 4 mm2</t>
  </si>
  <si>
    <t>185476986</t>
  </si>
  <si>
    <t>210810057</t>
  </si>
  <si>
    <t>kabel Cu(-CYKY) pevně ulož 5x4 až 6mm2</t>
  </si>
  <si>
    <t>1017674783</t>
  </si>
  <si>
    <t>210810054</t>
  </si>
  <si>
    <t>kabel Cu(-CYKY) pevně ulož do 5x16</t>
  </si>
  <si>
    <t>-1692219573</t>
  </si>
  <si>
    <t>21 080 046</t>
  </si>
  <si>
    <t>vodič Cu(-CY,CYA) volně uložený do 1x6</t>
  </si>
  <si>
    <t>1164515276</t>
  </si>
  <si>
    <t>21 080 048</t>
  </si>
  <si>
    <t>vodič Cu(-CY,CYA) volně uložený do 1x16</t>
  </si>
  <si>
    <t>1394052033</t>
  </si>
  <si>
    <t>21 080 049</t>
  </si>
  <si>
    <t>vodič Cu(-CY,CYA) volně uložený do 1x25</t>
  </si>
  <si>
    <t>42910926</t>
  </si>
  <si>
    <t>210950101</t>
  </si>
  <si>
    <t>označovací štítek na kabel</t>
  </si>
  <si>
    <t>150500727</t>
  </si>
  <si>
    <t>210100001</t>
  </si>
  <si>
    <t>ukončení v rozvaděči vč.zapojení vodiče do 2,5mm2</t>
  </si>
  <si>
    <t>-1491359742</t>
  </si>
  <si>
    <t>210100002</t>
  </si>
  <si>
    <t>ukončení v rozvaděči vč.zapojení vodiče do 6mm2</t>
  </si>
  <si>
    <t>-393780793</t>
  </si>
  <si>
    <t>210100003</t>
  </si>
  <si>
    <t>ukončení v rozvaděči vč.zapojení vodiče do 16mm2</t>
  </si>
  <si>
    <t>-1525336820</t>
  </si>
  <si>
    <t>210100108</t>
  </si>
  <si>
    <t>ukončení na svorkovnici vodič do 25mm2</t>
  </si>
  <si>
    <t>1078766407</t>
  </si>
  <si>
    <t>7491201150</t>
  </si>
  <si>
    <t xml:space="preserve">K100, IP65,  odbočná krabice pro povrchovou montáž</t>
  </si>
  <si>
    <t>1051140375</t>
  </si>
  <si>
    <t>409011</t>
  </si>
  <si>
    <t>spínač 10A/250Vstř Classic 3553-01289 řaz.1, barva dle provozu</t>
  </si>
  <si>
    <t>-473140632</t>
  </si>
  <si>
    <t>409021</t>
  </si>
  <si>
    <t xml:space="preserve">přepínač 10A/250Vstř Classic 3553-05289 řaz.5,  barva dle provozu</t>
  </si>
  <si>
    <t>-580186267</t>
  </si>
  <si>
    <t>409023</t>
  </si>
  <si>
    <t xml:space="preserve">přepínač 10A/250Vstř Classic 3553-06289 řaz.6,  barva dle provozu</t>
  </si>
  <si>
    <t>-523442522</t>
  </si>
  <si>
    <t>345551030</t>
  </si>
  <si>
    <t xml:space="preserve">5517-2389, ABB, zásuvka 1násobná 16A/250Vac,   barva dle provozu</t>
  </si>
  <si>
    <t>-723608310</t>
  </si>
  <si>
    <t>345551040</t>
  </si>
  <si>
    <t xml:space="preserve">5512C-2349, zásuvka dvojitá, 16A/250Vac,  barva dle provozu</t>
  </si>
  <si>
    <t>1827851740</t>
  </si>
  <si>
    <t>R01</t>
  </si>
  <si>
    <t>SVD-335-1N-AS, OEZ, svodič přepětí pro montáž do zásuvkových krabic</t>
  </si>
  <si>
    <t>1969036895</t>
  </si>
  <si>
    <t>7491204990</t>
  </si>
  <si>
    <t>5518-2929, zásuvka 16A/250Vstř, ABB Praktik, P44</t>
  </si>
  <si>
    <t>-425151842</t>
  </si>
  <si>
    <t>R02</t>
  </si>
  <si>
    <t>Eglo 96452 Detect Me 1, Pohybový a osvitový senzor, vestavný, 6A, 230V, 50Hz, IP54, dosah 30m</t>
  </si>
  <si>
    <t>-719503809</t>
  </si>
  <si>
    <t>R311317</t>
  </si>
  <si>
    <t xml:space="preserve">KU 68-1901 KA,  KOPOS, Krabice univerzální šedá</t>
  </si>
  <si>
    <t>1455703590</t>
  </si>
  <si>
    <t>R03</t>
  </si>
  <si>
    <t>KU 68-1903 KA, KOPOS , Krabice univerzální šedá s víčkem a svorkovnicí</t>
  </si>
  <si>
    <t>170738080</t>
  </si>
  <si>
    <t>R04</t>
  </si>
  <si>
    <t>KO 97/5 KA, Krabice KOPOS</t>
  </si>
  <si>
    <t>-752611105</t>
  </si>
  <si>
    <t>R7491201150</t>
  </si>
  <si>
    <t>6455-11 P/2 , Krabice ACIDUR světle šedá</t>
  </si>
  <si>
    <t>-68826634</t>
  </si>
  <si>
    <t>7491600110</t>
  </si>
  <si>
    <t>DEHN K12, Svorka ekvipotenciální, 10x připojení do 95mm2, s krytem</t>
  </si>
  <si>
    <t>2028081229</t>
  </si>
  <si>
    <t>R05</t>
  </si>
  <si>
    <t>Bernard, svorka na potrubí</t>
  </si>
  <si>
    <t>-133998298</t>
  </si>
  <si>
    <t>210110041</t>
  </si>
  <si>
    <t>spínač zapuštěný vč.zapojení 1pólový/řazení 1, šroubkové připojení</t>
  </si>
  <si>
    <t>-2069200133</t>
  </si>
  <si>
    <t>210110043</t>
  </si>
  <si>
    <t>přepínač zapuštěný vč.zapojení sériový/řazení 5-5A</t>
  </si>
  <si>
    <t>994363129</t>
  </si>
  <si>
    <t>210110045</t>
  </si>
  <si>
    <t>přepínač zapuštěný vč.zapojení střídavý/řazení 6</t>
  </si>
  <si>
    <t>99135622</t>
  </si>
  <si>
    <t>210111011</t>
  </si>
  <si>
    <t>zásuvka domovní zapuštěná 2P+PE, šroubové svorky</t>
  </si>
  <si>
    <t>-717518481</t>
  </si>
  <si>
    <t>210111012</t>
  </si>
  <si>
    <t>zásuvka domovní zapuštěná 2P+PE, šroubové svorky, průběžná montáž</t>
  </si>
  <si>
    <t>1223273796</t>
  </si>
  <si>
    <t>210111016</t>
  </si>
  <si>
    <t>zásuvka domovní zapuštěná 2P+PE, šroubové svorky, dvojitá</t>
  </si>
  <si>
    <t>1934765909</t>
  </si>
  <si>
    <t>210010301</t>
  </si>
  <si>
    <t>krabice přístrojová KU68, bez zapojení</t>
  </si>
  <si>
    <t>-1538010352</t>
  </si>
  <si>
    <t>210010312</t>
  </si>
  <si>
    <t>krabice odbočná bez svorkovnice a zapojení(-KO97)</t>
  </si>
  <si>
    <t>1947349012</t>
  </si>
  <si>
    <t>210010321</t>
  </si>
  <si>
    <t>krabice odbočná se svorkovnice vč. zapojení KU68…</t>
  </si>
  <si>
    <t>817250871</t>
  </si>
  <si>
    <t>2122-0452</t>
  </si>
  <si>
    <t>ochranné pospojování , pevně</t>
  </si>
  <si>
    <t>646104821</t>
  </si>
  <si>
    <t>R7491209610</t>
  </si>
  <si>
    <t xml:space="preserve">M2  100/50 Gz, kabelový drátěný žlab  , délka 2m, pozinkovaný vč. víka, spojek, závitových tyčí a zhávěsů</t>
  </si>
  <si>
    <t>-1099312484</t>
  </si>
  <si>
    <t>R7491209610.1</t>
  </si>
  <si>
    <t xml:space="preserve">M2  50/50 Gz, kabelový drátěný žlab  , délka 2m, pozinkovaný vč. víka, spojek</t>
  </si>
  <si>
    <t>622257747</t>
  </si>
  <si>
    <t>7491100280</t>
  </si>
  <si>
    <t>1516E , trubka pevná, pr.16 320N šedá HF, délka 3m</t>
  </si>
  <si>
    <t>-1707139324</t>
  </si>
  <si>
    <t>7491100020</t>
  </si>
  <si>
    <t>1216E, trubka oheb. pr.16 750N SUPERFL PP</t>
  </si>
  <si>
    <t>-1259770320</t>
  </si>
  <si>
    <t>7492300140</t>
  </si>
  <si>
    <t>5316E_FB Příchytka PVC, černá/RAL9005, D16mm</t>
  </si>
  <si>
    <t>-589660787</t>
  </si>
  <si>
    <t>R06</t>
  </si>
  <si>
    <t>drobný montážní a pomocný materiál</t>
  </si>
  <si>
    <t>497532926</t>
  </si>
  <si>
    <t>21001-0015</t>
  </si>
  <si>
    <t>trubka ohebná, do průměru 16mm,voně uložená</t>
  </si>
  <si>
    <t>-1522207158</t>
  </si>
  <si>
    <t>21001-0022</t>
  </si>
  <si>
    <t>trubka pevná, do průměru 23mm, pevně uložená</t>
  </si>
  <si>
    <t>1692426544</t>
  </si>
  <si>
    <t>21002-0302</t>
  </si>
  <si>
    <t xml:space="preserve">drátěný  žlab do 100/100</t>
  </si>
  <si>
    <t>1918938395</t>
  </si>
  <si>
    <t>R07</t>
  </si>
  <si>
    <t xml:space="preserve">L2 -BARBET-LED-SQ-BAP-D-7500-4K,  55 W /5162 lm, zdroj LED, ELMAT matná mřížka, IP40 , do podhledu 595x595x55mm, Vyrtych</t>
  </si>
  <si>
    <t>-974742324</t>
  </si>
  <si>
    <t>R08</t>
  </si>
  <si>
    <t xml:space="preserve">L2N -BARBET-LED-SQ-BAP-D-7500-4KN,  55 W /5162 lm, zdroj LED, ELMAT matná mřížka, IP40 , do podhledu 595x595x55mm, s modulem pro nouz. Provoz,  Vyrtych</t>
  </si>
  <si>
    <t>440688187</t>
  </si>
  <si>
    <t>R09</t>
  </si>
  <si>
    <t xml:space="preserve">L3-BARBET-LED-SQ-OP-T-4050-4K ,  55 W /5162 lm, zdroj LED, ELMAT prizmatický kryt, IP40 , do podhledu 595x595x55mm, Vyrtych</t>
  </si>
  <si>
    <t>1063093975</t>
  </si>
  <si>
    <t>R10</t>
  </si>
  <si>
    <t>Z5 -FOX-136-EP, 1x36W , zářivkové stropní 1x36 W / 3350 lm, zdroj T8, čirý kryt, EP elektronický před., IP40 , 1300x210x77mm, Vyrtych</t>
  </si>
  <si>
    <t>-1820381155</t>
  </si>
  <si>
    <t>R11</t>
  </si>
  <si>
    <t xml:space="preserve">L8-CORSO-II-PC max 1x60W,přisazené s paticí E27,  IP54/20,zdroj LED 12W/960lm, Vyrtych</t>
  </si>
  <si>
    <t>-100259495</t>
  </si>
  <si>
    <t>R12</t>
  </si>
  <si>
    <t xml:space="preserve">L7-CORSO-LED-1850-4K, Svítidlo přisazené  IP65/20,zdroj LED 13W/1150lm, Vyrtych</t>
  </si>
  <si>
    <t>-389189321</t>
  </si>
  <si>
    <t>348381000</t>
  </si>
  <si>
    <t>N1-Svítidlo nouzové s piktogramem a vlastním bateriovým zdrojem, U1 lighting CZE s.r.o</t>
  </si>
  <si>
    <t>-929582376</t>
  </si>
  <si>
    <t>R13</t>
  </si>
  <si>
    <t>LED žárovka - E27 - 12W - 960lm - teple bílá</t>
  </si>
  <si>
    <t>-2123695743</t>
  </si>
  <si>
    <t>R14</t>
  </si>
  <si>
    <t>LED žárovka - E27 - 18W - 1650lm - teple bílá</t>
  </si>
  <si>
    <t>-1451398027</t>
  </si>
  <si>
    <t>R15</t>
  </si>
  <si>
    <t xml:space="preserve">E3 - LEDMED PLAFONIERA s čidlem  LED 15W-NW-SE s pohybovým čidlem, 1250lm, venkovní , nástěnné</t>
  </si>
  <si>
    <t>672233798</t>
  </si>
  <si>
    <t>210203003</t>
  </si>
  <si>
    <t>svítidlo žárovkové, přisazené, s krytem, jeden zdroj, se zapojením vodičů</t>
  </si>
  <si>
    <t>786601597</t>
  </si>
  <si>
    <t>210201069</t>
  </si>
  <si>
    <t>svítidlo zářivkové, přisazené, s krytem, jeden zdroj, se zapojením vodičů</t>
  </si>
  <si>
    <t>1583205364</t>
  </si>
  <si>
    <t>R210201073</t>
  </si>
  <si>
    <t>svítidlo LED do podhledů s modulem 600x600, s krytem, se zapojením vodičů</t>
  </si>
  <si>
    <t>1592404395</t>
  </si>
  <si>
    <t>R210190002</t>
  </si>
  <si>
    <t>rozvodnice oceloplechová 20…50kg</t>
  </si>
  <si>
    <t>-89936066</t>
  </si>
  <si>
    <t>R210190004</t>
  </si>
  <si>
    <t>rozvodnice oceloplechová 100…150kg</t>
  </si>
  <si>
    <t>-527586009</t>
  </si>
  <si>
    <t>D2</t>
  </si>
  <si>
    <t>Dodávky a výroba rozvaděčů</t>
  </si>
  <si>
    <t>D4</t>
  </si>
  <si>
    <t xml:space="preserve">Rozvaděč R3.1,  3.NP</t>
  </si>
  <si>
    <t>R17</t>
  </si>
  <si>
    <t xml:space="preserve">Rozvodnice pro zapuštěnou montáž, modulární zástavba Rozměry:   510x830x185mm (šxvxh), Velikost:     4x18 M Barva:        Dle požadavku investora Krytí :         IP40/20, Vývody:      Horem</t>
  </si>
  <si>
    <t>-73643550</t>
  </si>
  <si>
    <t>R BZ900243</t>
  </si>
  <si>
    <t>MSO-40-3, vypínač 40A/400Vac</t>
  </si>
  <si>
    <t>-605904401</t>
  </si>
  <si>
    <t>R 435052</t>
  </si>
  <si>
    <t xml:space="preserve">LTN-32B-3, jistič  3pól/ch.B/50A/10kA</t>
  </si>
  <si>
    <t>-967752294</t>
  </si>
  <si>
    <t>R 434323.1</t>
  </si>
  <si>
    <t>LTE-10B-1, jistič , 1pól/ch.B/ 10A/6kA</t>
  </si>
  <si>
    <t>-197627162</t>
  </si>
  <si>
    <t>R 434323.2</t>
  </si>
  <si>
    <t>LTE-6B-1, jistič , 1pól/ch.B/ 6A/6kA</t>
  </si>
  <si>
    <t>-833479517</t>
  </si>
  <si>
    <t>R 434323.3</t>
  </si>
  <si>
    <t>LTE-2B-1, jistič , 1pól/ch.B/ 2A/10kA</t>
  </si>
  <si>
    <t>883851639</t>
  </si>
  <si>
    <t>R 35821104</t>
  </si>
  <si>
    <t>MQA-16-100-A230, spínač schodišťový 16A 230V 0,5-10 min. - 1x zapínací kontakt OEZ</t>
  </si>
  <si>
    <t>-753804722</t>
  </si>
  <si>
    <t>R 35821104.1</t>
  </si>
  <si>
    <t>RSI-20-11-X230-M, instalační stykač, 20A/250vac, řazení 1/1</t>
  </si>
  <si>
    <t>2095654040</t>
  </si>
  <si>
    <t>R 438811</t>
  </si>
  <si>
    <t>OLI-16B-1N 030AC-G, proud chránič 2-pól. kombinovaný 16A/230V, 30mA, 10kA</t>
  </si>
  <si>
    <t>-137356890</t>
  </si>
  <si>
    <t>R 438811.1</t>
  </si>
  <si>
    <t>OLI-10B-1N 030AC-G, proud chránič 2-pól. kombinovaný 10A/230V, 30mA, 10kA</t>
  </si>
  <si>
    <t>1770067401</t>
  </si>
  <si>
    <t>7494003770</t>
  </si>
  <si>
    <t>NOARK 103820, propojovací lišta, 3L, 35mm2, 125A</t>
  </si>
  <si>
    <t>2019773344</t>
  </si>
  <si>
    <t>345101020</t>
  </si>
  <si>
    <t>Cu 12x5, 1m, přípojnice vč. držáků</t>
  </si>
  <si>
    <t>-1910061160</t>
  </si>
  <si>
    <t>7494010530</t>
  </si>
  <si>
    <t>1000011 N 7, můstek Nulovací a rozbočovací můstek 7x16mm2</t>
  </si>
  <si>
    <t>-74680535</t>
  </si>
  <si>
    <t>345721080</t>
  </si>
  <si>
    <t>1000710 TS35/2-7,5 P Nosná lišta - děrovaná nízká, hloubka 7,5mm, 2m, pozinkovaná</t>
  </si>
  <si>
    <t>-1063429013</t>
  </si>
  <si>
    <t>R18</t>
  </si>
  <si>
    <t>drobný instalační materiál (vodiče, vývodky , svorky..</t>
  </si>
  <si>
    <t>-1454989592</t>
  </si>
  <si>
    <t>741210112</t>
  </si>
  <si>
    <t>rozvaděč do hmotnosti 50kg</t>
  </si>
  <si>
    <t>1552891809</t>
  </si>
  <si>
    <t>210120465</t>
  </si>
  <si>
    <t>jistič vč.zapojení 3pól. Do 63A</t>
  </si>
  <si>
    <t>-1355774213</t>
  </si>
  <si>
    <t>210120401</t>
  </si>
  <si>
    <t>jistič vč.zapojení 1pól. Do 25A</t>
  </si>
  <si>
    <t>1140001755</t>
  </si>
  <si>
    <t>210120431</t>
  </si>
  <si>
    <t>jistič vč.zapojení 2pól. Do 25A</t>
  </si>
  <si>
    <t>-1504776444</t>
  </si>
  <si>
    <t>210160683</t>
  </si>
  <si>
    <t>příprava pro instalaci 3. fáz. Přímého elektroměru</t>
  </si>
  <si>
    <t>-2051240536</t>
  </si>
  <si>
    <t>210160901</t>
  </si>
  <si>
    <t>příprava pro instalaci převodníku RS485/Ethernet</t>
  </si>
  <si>
    <t>-168754387</t>
  </si>
  <si>
    <t>7498151015</t>
  </si>
  <si>
    <t>průvodní dokumentace (prohlášení o schodě, protokol o kusové zkoušce …)</t>
  </si>
  <si>
    <t>943530544</t>
  </si>
  <si>
    <t>D6</t>
  </si>
  <si>
    <t>Rozvaděč R3.2 (pro zasedací místnost)</t>
  </si>
  <si>
    <t>R715346</t>
  </si>
  <si>
    <t xml:space="preserve">Rozvodnice pro zapuštěnou montáž, modulární zástavba Rozměry:   400x550x151mm (šxvxh), Velikost:     3x18 M Barva:        Dle požadavku investora Krytí :         IP40/20, Vývody:      Horem</t>
  </si>
  <si>
    <t>-2039142535</t>
  </si>
  <si>
    <t>893288425</t>
  </si>
  <si>
    <t>R 435052.2</t>
  </si>
  <si>
    <t xml:space="preserve">LTE-20B-3, jistič  3pól/ch.B/ 20A/6kA</t>
  </si>
  <si>
    <t>-2012734609</t>
  </si>
  <si>
    <t>R 434323</t>
  </si>
  <si>
    <t>LTE-16B-1, jistič , 1pól/ch.B/ 16A/6kA</t>
  </si>
  <si>
    <t>-363219880</t>
  </si>
  <si>
    <t>-73548313</t>
  </si>
  <si>
    <t>1905846544</t>
  </si>
  <si>
    <t>-1240276048</t>
  </si>
  <si>
    <t>-940528280</t>
  </si>
  <si>
    <t>-1618890341</t>
  </si>
  <si>
    <t>1106391539</t>
  </si>
  <si>
    <t>1940921273</t>
  </si>
  <si>
    <t>740764005</t>
  </si>
  <si>
    <t>182841915</t>
  </si>
  <si>
    <t>-1120552076</t>
  </si>
  <si>
    <t>R19</t>
  </si>
  <si>
    <t>408946570</t>
  </si>
  <si>
    <t>-1965315667</t>
  </si>
  <si>
    <t>383465714</t>
  </si>
  <si>
    <t>41175578</t>
  </si>
  <si>
    <t>-2079124426</t>
  </si>
  <si>
    <t>410489766</t>
  </si>
  <si>
    <t>640729474</t>
  </si>
  <si>
    <t>-563885474</t>
  </si>
  <si>
    <t xml:space="preserve">Rozvaděč R4,  4.NP</t>
  </si>
  <si>
    <t>R20</t>
  </si>
  <si>
    <t>-1899793111</t>
  </si>
  <si>
    <t>-1558574755</t>
  </si>
  <si>
    <t>-1109700672</t>
  </si>
  <si>
    <t>1279116164</t>
  </si>
  <si>
    <t>48995829</t>
  </si>
  <si>
    <t>-560938730</t>
  </si>
  <si>
    <t>2072378198</t>
  </si>
  <si>
    <t>-656331699</t>
  </si>
  <si>
    <t>-705530833</t>
  </si>
  <si>
    <t>624549801</t>
  </si>
  <si>
    <t>651491599</t>
  </si>
  <si>
    <t>-1632127700</t>
  </si>
  <si>
    <t>298327024</t>
  </si>
  <si>
    <t>281370183</t>
  </si>
  <si>
    <t>R21</t>
  </si>
  <si>
    <t>1045858268</t>
  </si>
  <si>
    <t>577442217</t>
  </si>
  <si>
    <t>1756353099</t>
  </si>
  <si>
    <t>-1204118809</t>
  </si>
  <si>
    <t>-1012650961</t>
  </si>
  <si>
    <t>171753227</t>
  </si>
  <si>
    <t>-1370270916</t>
  </si>
  <si>
    <t>1881602021</t>
  </si>
  <si>
    <t>D10</t>
  </si>
  <si>
    <t>Demontáže</t>
  </si>
  <si>
    <t>210901035</t>
  </si>
  <si>
    <t>kabel Al(-AYKY) pevně uložený do 2x16/3x10/5 /dmtž</t>
  </si>
  <si>
    <t>-793852300</t>
  </si>
  <si>
    <t>210110001.1</t>
  </si>
  <si>
    <t>spínač nástěnný do IP.1 vč.zapojení 1pólový/ /dmtž</t>
  </si>
  <si>
    <t>869341325</t>
  </si>
  <si>
    <t>210111012.1</t>
  </si>
  <si>
    <t>zásuvka nástěnná 16A/230V/dmtž</t>
  </si>
  <si>
    <t>-1266458835</t>
  </si>
  <si>
    <t>7494231010</t>
  </si>
  <si>
    <t>rozvodnice do hmotnosti 50kg /dmtž</t>
  </si>
  <si>
    <t>-1406814445</t>
  </si>
  <si>
    <t>210200011</t>
  </si>
  <si>
    <t xml:space="preserve">svítidlo žárovkové stropní/1 zdroj  /dmtž</t>
  </si>
  <si>
    <t>985909188</t>
  </si>
  <si>
    <t>210200015</t>
  </si>
  <si>
    <t xml:space="preserve">svítidlo zářivkové stropní/1 zdroj  /dmtž</t>
  </si>
  <si>
    <t>-20816558</t>
  </si>
  <si>
    <t>D11</t>
  </si>
  <si>
    <t>Hromosvod a uzemnění</t>
  </si>
  <si>
    <t>R295406</t>
  </si>
  <si>
    <t>SS, Svorka spojovací</t>
  </si>
  <si>
    <t>124386989</t>
  </si>
  <si>
    <t>R295406.1</t>
  </si>
  <si>
    <t>SP, Svorka připojovací</t>
  </si>
  <si>
    <t>-1441915515</t>
  </si>
  <si>
    <t>R295352</t>
  </si>
  <si>
    <t>PV21, Podpěrka na ploché střechy</t>
  </si>
  <si>
    <t>-282904622</t>
  </si>
  <si>
    <t>295012</t>
  </si>
  <si>
    <t>FeZn D8, Drát D 8 mm</t>
  </si>
  <si>
    <t>397569233</t>
  </si>
  <si>
    <t>210220301</t>
  </si>
  <si>
    <t>svorka hromosvodová do 2 šroubů</t>
  </si>
  <si>
    <t>205597868</t>
  </si>
  <si>
    <t>210220302</t>
  </si>
  <si>
    <t>svorka hromosvodová do 4 šroubů</t>
  </si>
  <si>
    <t>167440288</t>
  </si>
  <si>
    <t>210220002</t>
  </si>
  <si>
    <t>uzemňov.vedení na povrchu úplná mtž FeZn pr.10mm</t>
  </si>
  <si>
    <t>1714361245</t>
  </si>
  <si>
    <t>D12</t>
  </si>
  <si>
    <t>Ostatní náklady</t>
  </si>
  <si>
    <t>218009001</t>
  </si>
  <si>
    <t>poplatek za recyklaci svítidla</t>
  </si>
  <si>
    <t>-1429244199</t>
  </si>
  <si>
    <t>218009011</t>
  </si>
  <si>
    <t>poplatek za recyklaci světelného zdroje</t>
  </si>
  <si>
    <t>825001705</t>
  </si>
  <si>
    <t>219001213</t>
  </si>
  <si>
    <t>vybour.otvoru ve zdi/cihla/ do pr.60mm/tl.do 0,45m</t>
  </si>
  <si>
    <t>1478148239</t>
  </si>
  <si>
    <t>219002611</t>
  </si>
  <si>
    <t>vysekání rýhy/zeď cihla/ hl.do 30mm/š.do 30mm</t>
  </si>
  <si>
    <t>-805189803</t>
  </si>
  <si>
    <t>219003236</t>
  </si>
  <si>
    <t>zazdívka otvoru ve zdivu/cihla/do 0,25m2/tl.0,90m</t>
  </si>
  <si>
    <t>-1218965639</t>
  </si>
  <si>
    <t>219003613</t>
  </si>
  <si>
    <t>omítka na stěně/jednotl.plocha do 1,00m2/vč.malty</t>
  </si>
  <si>
    <t>226297615</t>
  </si>
  <si>
    <t>D13</t>
  </si>
  <si>
    <t>Revize, zkoušky, měření</t>
  </si>
  <si>
    <t>R16.1</t>
  </si>
  <si>
    <t>Zkoušky technologických zařízení pod napětím</t>
  </si>
  <si>
    <t>641393009</t>
  </si>
  <si>
    <t>R16.2</t>
  </si>
  <si>
    <t>Uvedení do provozu</t>
  </si>
  <si>
    <t>-1357573115</t>
  </si>
  <si>
    <t>210 28-0002</t>
  </si>
  <si>
    <t>výchozí revize, zkoušení, měření, vypracování RZ dle rozsahu montážních prací 100…500tis</t>
  </si>
  <si>
    <t>-398148498</t>
  </si>
  <si>
    <t>210 28-0101</t>
  </si>
  <si>
    <t>kontrola rozvaděčů do 100kg</t>
  </si>
  <si>
    <t>876382351</t>
  </si>
  <si>
    <t>210 28-0351</t>
  </si>
  <si>
    <t>zkoušky vodičů kabelů do 4x25mm2</t>
  </si>
  <si>
    <t>573596997</t>
  </si>
  <si>
    <t>R17.1</t>
  </si>
  <si>
    <t>Projekt skutečného provedení, 3,5% z HRN</t>
  </si>
  <si>
    <t>-1993898289</t>
  </si>
  <si>
    <t>30001000</t>
  </si>
  <si>
    <t>Zařízení a vybavení staveniště, 3,5% z Dodávek</t>
  </si>
  <si>
    <t>-1057694206</t>
  </si>
  <si>
    <t>70001000</t>
  </si>
  <si>
    <t>Provozní vlivy, 1% z Dodávek</t>
  </si>
  <si>
    <t>1545246239</t>
  </si>
  <si>
    <t>Poznámka k položce:_x000d_
Doprava a nocleh</t>
  </si>
  <si>
    <t>8000100</t>
  </si>
  <si>
    <t>Doprava a nocleh</t>
  </si>
  <si>
    <t>1985445033</t>
  </si>
  <si>
    <t>007 - Vedlejší a ostatní náklady</t>
  </si>
  <si>
    <t>VRN - Vedlejší rozpočtové náklady</t>
  </si>
  <si>
    <t xml:space="preserve">    VRN3 - Zařízení staveniště</t>
  </si>
  <si>
    <t xml:space="preserve">    VRN7 - Provozní vlivy</t>
  </si>
  <si>
    <t xml:space="preserve">    VRN8 - Přesun stavebních kapacit</t>
  </si>
  <si>
    <t>VRN</t>
  </si>
  <si>
    <t>Vedlejší rozpočtové náklady</t>
  </si>
  <si>
    <t>VRN3</t>
  </si>
  <si>
    <t>Zařízení staveniště</t>
  </si>
  <si>
    <t>030001000</t>
  </si>
  <si>
    <t>Kč</t>
  </si>
  <si>
    <t>1024</t>
  </si>
  <si>
    <t>1591799516</t>
  </si>
  <si>
    <t>Poznámka k položce:_x000d_
Zahrnuje i zábory vč. poplatků a ostatní konstrukce a práce na zařízení a zabezpečení staveniště, náhradní přístup, náhradní značení DIR a DIO aj.</t>
  </si>
  <si>
    <t>VRN7</t>
  </si>
  <si>
    <t>Provozní vlivy</t>
  </si>
  <si>
    <t>070001000</t>
  </si>
  <si>
    <t>Provozní vlivy, dozory aj.</t>
  </si>
  <si>
    <t>312837078</t>
  </si>
  <si>
    <t>Poznámka k položce:_x000d_
zahrnuje, zabezpečení prací v blízkosti kolejiště a za provozu objektu, v případě nutnosti vytyčení a zabezpečení inž. sítí aj., koordinace s ostatními profesemi, stavbami a správci dotčených zařízení</t>
  </si>
  <si>
    <t>VRN8</t>
  </si>
  <si>
    <t>Přesun stavebních kapacit</t>
  </si>
  <si>
    <t>080001000</t>
  </si>
  <si>
    <t>Přesun stavebních kapacit, doprava zaměstnanců aj.</t>
  </si>
  <si>
    <t>507377112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</si>
</sst>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Pha_Vrsovice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Praha Vršovice st. č. 6 - oprava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Praha Vršovice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26. 3. 2020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Správa železnic, státní organizace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L. Ulrich, DiS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ROUND(SUM(AG95:AG101),2)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ROUND(SUM(AS95:AS101),2)</f>
        <v>0</v>
      </c>
      <c r="AT94" s="115">
        <f>ROUND(SUM(AV94:AW94),2)</f>
        <v>0</v>
      </c>
      <c r="AU94" s="116">
        <f>ROUND(SUM(AU95:AU101),5)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ROUND(SUM(AZ95:AZ101),2)</f>
        <v>0</v>
      </c>
      <c r="BA94" s="115">
        <f>ROUND(SUM(BA95:BA101),2)</f>
        <v>0</v>
      </c>
      <c r="BB94" s="115">
        <f>ROUND(SUM(BB95:BB101),2)</f>
        <v>0</v>
      </c>
      <c r="BC94" s="115">
        <f>ROUND(SUM(BC95:BC101),2)</f>
        <v>0</v>
      </c>
      <c r="BD94" s="117">
        <f>ROUND(SUM(BD95:BD101),2)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'001 - Stavební část 3NP'!J30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'001 - Stavební část 3NP'!P144</f>
        <v>0</v>
      </c>
      <c r="AV95" s="129">
        <f>'001 - Stavební část 3NP'!J33</f>
        <v>0</v>
      </c>
      <c r="AW95" s="129">
        <f>'001 - Stavební část 3NP'!J34</f>
        <v>0</v>
      </c>
      <c r="AX95" s="129">
        <f>'001 - Stavební část 3NP'!J35</f>
        <v>0</v>
      </c>
      <c r="AY95" s="129">
        <f>'001 - Stavební část 3NP'!J36</f>
        <v>0</v>
      </c>
      <c r="AZ95" s="129">
        <f>'001 - Stavební část 3NP'!F33</f>
        <v>0</v>
      </c>
      <c r="BA95" s="129">
        <f>'001 - Stavební část 3NP'!F34</f>
        <v>0</v>
      </c>
      <c r="BB95" s="129">
        <f>'001 - Stavební část 3NP'!F35</f>
        <v>0</v>
      </c>
      <c r="BC95" s="129">
        <f>'001 - Stavební část 3NP'!F36</f>
        <v>0</v>
      </c>
      <c r="BD95" s="131">
        <f>'001 - Stavební část 3NP'!F37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</v>
      </c>
      <c r="CM95" s="132" t="s">
        <v>88</v>
      </c>
    </row>
    <row r="96" s="7" customFormat="1" ht="16.5" customHeight="1">
      <c r="A96" s="120" t="s">
        <v>82</v>
      </c>
      <c r="B96" s="121"/>
      <c r="C96" s="122"/>
      <c r="D96" s="123" t="s">
        <v>89</v>
      </c>
      <c r="E96" s="123"/>
      <c r="F96" s="123"/>
      <c r="G96" s="123"/>
      <c r="H96" s="123"/>
      <c r="I96" s="124"/>
      <c r="J96" s="123" t="s">
        <v>90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'002 - Stavební část 4NP'!J30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28">
        <v>0</v>
      </c>
      <c r="AT96" s="129">
        <f>ROUND(SUM(AV96:AW96),2)</f>
        <v>0</v>
      </c>
      <c r="AU96" s="130">
        <f>'002 - Stavební část 4NP'!P143</f>
        <v>0</v>
      </c>
      <c r="AV96" s="129">
        <f>'002 - Stavební část 4NP'!J33</f>
        <v>0</v>
      </c>
      <c r="AW96" s="129">
        <f>'002 - Stavební část 4NP'!J34</f>
        <v>0</v>
      </c>
      <c r="AX96" s="129">
        <f>'002 - Stavební část 4NP'!J35</f>
        <v>0</v>
      </c>
      <c r="AY96" s="129">
        <f>'002 - Stavební část 4NP'!J36</f>
        <v>0</v>
      </c>
      <c r="AZ96" s="129">
        <f>'002 - Stavební část 4NP'!F33</f>
        <v>0</v>
      </c>
      <c r="BA96" s="129">
        <f>'002 - Stavební část 4NP'!F34</f>
        <v>0</v>
      </c>
      <c r="BB96" s="129">
        <f>'002 - Stavební část 4NP'!F35</f>
        <v>0</v>
      </c>
      <c r="BC96" s="129">
        <f>'002 - Stavební část 4NP'!F36</f>
        <v>0</v>
      </c>
      <c r="BD96" s="131">
        <f>'002 - Stavební část 4NP'!F37</f>
        <v>0</v>
      </c>
      <c r="BE96" s="7"/>
      <c r="BT96" s="132" t="s">
        <v>86</v>
      </c>
      <c r="BV96" s="132" t="s">
        <v>80</v>
      </c>
      <c r="BW96" s="132" t="s">
        <v>91</v>
      </c>
      <c r="BX96" s="132" t="s">
        <v>5</v>
      </c>
      <c r="CL96" s="132" t="s">
        <v>1</v>
      </c>
      <c r="CM96" s="132" t="s">
        <v>88</v>
      </c>
    </row>
    <row r="97" s="7" customFormat="1" ht="16.5" customHeight="1">
      <c r="A97" s="120" t="s">
        <v>82</v>
      </c>
      <c r="B97" s="121"/>
      <c r="C97" s="122"/>
      <c r="D97" s="123" t="s">
        <v>92</v>
      </c>
      <c r="E97" s="123"/>
      <c r="F97" s="123"/>
      <c r="G97" s="123"/>
      <c r="H97" s="123"/>
      <c r="I97" s="124"/>
      <c r="J97" s="123" t="s">
        <v>93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'003 - Oprava schodiště'!J30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85</v>
      </c>
      <c r="AR97" s="127"/>
      <c r="AS97" s="128">
        <v>0</v>
      </c>
      <c r="AT97" s="129">
        <f>ROUND(SUM(AV97:AW97),2)</f>
        <v>0</v>
      </c>
      <c r="AU97" s="130">
        <f>'003 - Oprava schodiště'!P125</f>
        <v>0</v>
      </c>
      <c r="AV97" s="129">
        <f>'003 - Oprava schodiště'!J33</f>
        <v>0</v>
      </c>
      <c r="AW97" s="129">
        <f>'003 - Oprava schodiště'!J34</f>
        <v>0</v>
      </c>
      <c r="AX97" s="129">
        <f>'003 - Oprava schodiště'!J35</f>
        <v>0</v>
      </c>
      <c r="AY97" s="129">
        <f>'003 - Oprava schodiště'!J36</f>
        <v>0</v>
      </c>
      <c r="AZ97" s="129">
        <f>'003 - Oprava schodiště'!F33</f>
        <v>0</v>
      </c>
      <c r="BA97" s="129">
        <f>'003 - Oprava schodiště'!F34</f>
        <v>0</v>
      </c>
      <c r="BB97" s="129">
        <f>'003 - Oprava schodiště'!F35</f>
        <v>0</v>
      </c>
      <c r="BC97" s="129">
        <f>'003 - Oprava schodiště'!F36</f>
        <v>0</v>
      </c>
      <c r="BD97" s="131">
        <f>'003 - Oprava schodiště'!F37</f>
        <v>0</v>
      </c>
      <c r="BE97" s="7"/>
      <c r="BT97" s="132" t="s">
        <v>86</v>
      </c>
      <c r="BV97" s="132" t="s">
        <v>80</v>
      </c>
      <c r="BW97" s="132" t="s">
        <v>94</v>
      </c>
      <c r="BX97" s="132" t="s">
        <v>5</v>
      </c>
      <c r="CL97" s="132" t="s">
        <v>1</v>
      </c>
      <c r="CM97" s="132" t="s">
        <v>88</v>
      </c>
    </row>
    <row r="98" s="7" customFormat="1" ht="16.5" customHeight="1">
      <c r="A98" s="120" t="s">
        <v>82</v>
      </c>
      <c r="B98" s="121"/>
      <c r="C98" s="122"/>
      <c r="D98" s="123" t="s">
        <v>95</v>
      </c>
      <c r="E98" s="123"/>
      <c r="F98" s="123"/>
      <c r="G98" s="123"/>
      <c r="H98" s="123"/>
      <c r="I98" s="124"/>
      <c r="J98" s="123" t="s">
        <v>96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'004 - Slaboproud - data'!J30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85</v>
      </c>
      <c r="AR98" s="127"/>
      <c r="AS98" s="128">
        <v>0</v>
      </c>
      <c r="AT98" s="129">
        <f>ROUND(SUM(AV98:AW98),2)</f>
        <v>0</v>
      </c>
      <c r="AU98" s="130">
        <f>'004 - Slaboproud - data'!P118</f>
        <v>0</v>
      </c>
      <c r="AV98" s="129">
        <f>'004 - Slaboproud - data'!J33</f>
        <v>0</v>
      </c>
      <c r="AW98" s="129">
        <f>'004 - Slaboproud - data'!J34</f>
        <v>0</v>
      </c>
      <c r="AX98" s="129">
        <f>'004 - Slaboproud - data'!J35</f>
        <v>0</v>
      </c>
      <c r="AY98" s="129">
        <f>'004 - Slaboproud - data'!J36</f>
        <v>0</v>
      </c>
      <c r="AZ98" s="129">
        <f>'004 - Slaboproud - data'!F33</f>
        <v>0</v>
      </c>
      <c r="BA98" s="129">
        <f>'004 - Slaboproud - data'!F34</f>
        <v>0</v>
      </c>
      <c r="BB98" s="129">
        <f>'004 - Slaboproud - data'!F35</f>
        <v>0</v>
      </c>
      <c r="BC98" s="129">
        <f>'004 - Slaboproud - data'!F36</f>
        <v>0</v>
      </c>
      <c r="BD98" s="131">
        <f>'004 - Slaboproud - data'!F37</f>
        <v>0</v>
      </c>
      <c r="BE98" s="7"/>
      <c r="BT98" s="132" t="s">
        <v>86</v>
      </c>
      <c r="BV98" s="132" t="s">
        <v>80</v>
      </c>
      <c r="BW98" s="132" t="s">
        <v>97</v>
      </c>
      <c r="BX98" s="132" t="s">
        <v>5</v>
      </c>
      <c r="CL98" s="132" t="s">
        <v>1</v>
      </c>
      <c r="CM98" s="132" t="s">
        <v>88</v>
      </c>
    </row>
    <row r="99" s="7" customFormat="1" ht="24.75" customHeight="1">
      <c r="A99" s="120" t="s">
        <v>82</v>
      </c>
      <c r="B99" s="121"/>
      <c r="C99" s="122"/>
      <c r="D99" s="123" t="s">
        <v>98</v>
      </c>
      <c r="E99" s="123"/>
      <c r="F99" s="123"/>
      <c r="G99" s="123"/>
      <c r="H99" s="123"/>
      <c r="I99" s="124"/>
      <c r="J99" s="123" t="s">
        <v>99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'005 - Slaboproud - napoje...'!J30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85</v>
      </c>
      <c r="AR99" s="127"/>
      <c r="AS99" s="128">
        <v>0</v>
      </c>
      <c r="AT99" s="129">
        <f>ROUND(SUM(AV99:AW99),2)</f>
        <v>0</v>
      </c>
      <c r="AU99" s="130">
        <f>'005 - Slaboproud - napoje...'!P120</f>
        <v>0</v>
      </c>
      <c r="AV99" s="129">
        <f>'005 - Slaboproud - napoje...'!J33</f>
        <v>0</v>
      </c>
      <c r="AW99" s="129">
        <f>'005 - Slaboproud - napoje...'!J34</f>
        <v>0</v>
      </c>
      <c r="AX99" s="129">
        <f>'005 - Slaboproud - napoje...'!J35</f>
        <v>0</v>
      </c>
      <c r="AY99" s="129">
        <f>'005 - Slaboproud - napoje...'!J36</f>
        <v>0</v>
      </c>
      <c r="AZ99" s="129">
        <f>'005 - Slaboproud - napoje...'!F33</f>
        <v>0</v>
      </c>
      <c r="BA99" s="129">
        <f>'005 - Slaboproud - napoje...'!F34</f>
        <v>0</v>
      </c>
      <c r="BB99" s="129">
        <f>'005 - Slaboproud - napoje...'!F35</f>
        <v>0</v>
      </c>
      <c r="BC99" s="129">
        <f>'005 - Slaboproud - napoje...'!F36</f>
        <v>0</v>
      </c>
      <c r="BD99" s="131">
        <f>'005 - Slaboproud - napoje...'!F37</f>
        <v>0</v>
      </c>
      <c r="BE99" s="7"/>
      <c r="BT99" s="132" t="s">
        <v>86</v>
      </c>
      <c r="BV99" s="132" t="s">
        <v>80</v>
      </c>
      <c r="BW99" s="132" t="s">
        <v>100</v>
      </c>
      <c r="BX99" s="132" t="s">
        <v>5</v>
      </c>
      <c r="CL99" s="132" t="s">
        <v>1</v>
      </c>
      <c r="CM99" s="132" t="s">
        <v>88</v>
      </c>
    </row>
    <row r="100" s="7" customFormat="1" ht="16.5" customHeight="1">
      <c r="A100" s="120" t="s">
        <v>82</v>
      </c>
      <c r="B100" s="121"/>
      <c r="C100" s="122"/>
      <c r="D100" s="123" t="s">
        <v>101</v>
      </c>
      <c r="E100" s="123"/>
      <c r="F100" s="123"/>
      <c r="G100" s="123"/>
      <c r="H100" s="123"/>
      <c r="I100" s="124"/>
      <c r="J100" s="123" t="s">
        <v>102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'006 - Silnoproudé rozvody'!J30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85</v>
      </c>
      <c r="AR100" s="127"/>
      <c r="AS100" s="128">
        <v>0</v>
      </c>
      <c r="AT100" s="129">
        <f>ROUND(SUM(AV100:AW100),2)</f>
        <v>0</v>
      </c>
      <c r="AU100" s="130">
        <f>'006 - Silnoproudé rozvody'!P125</f>
        <v>0</v>
      </c>
      <c r="AV100" s="129">
        <f>'006 - Silnoproudé rozvody'!J33</f>
        <v>0</v>
      </c>
      <c r="AW100" s="129">
        <f>'006 - Silnoproudé rozvody'!J34</f>
        <v>0</v>
      </c>
      <c r="AX100" s="129">
        <f>'006 - Silnoproudé rozvody'!J35</f>
        <v>0</v>
      </c>
      <c r="AY100" s="129">
        <f>'006 - Silnoproudé rozvody'!J36</f>
        <v>0</v>
      </c>
      <c r="AZ100" s="129">
        <f>'006 - Silnoproudé rozvody'!F33</f>
        <v>0</v>
      </c>
      <c r="BA100" s="129">
        <f>'006 - Silnoproudé rozvody'!F34</f>
        <v>0</v>
      </c>
      <c r="BB100" s="129">
        <f>'006 - Silnoproudé rozvody'!F35</f>
        <v>0</v>
      </c>
      <c r="BC100" s="129">
        <f>'006 - Silnoproudé rozvody'!F36</f>
        <v>0</v>
      </c>
      <c r="BD100" s="131">
        <f>'006 - Silnoproudé rozvody'!F37</f>
        <v>0</v>
      </c>
      <c r="BE100" s="7"/>
      <c r="BT100" s="132" t="s">
        <v>86</v>
      </c>
      <c r="BV100" s="132" t="s">
        <v>80</v>
      </c>
      <c r="BW100" s="132" t="s">
        <v>103</v>
      </c>
      <c r="BX100" s="132" t="s">
        <v>5</v>
      </c>
      <c r="CL100" s="132" t="s">
        <v>1</v>
      </c>
      <c r="CM100" s="132" t="s">
        <v>88</v>
      </c>
    </row>
    <row r="101" s="7" customFormat="1" ht="16.5" customHeight="1">
      <c r="A101" s="120" t="s">
        <v>82</v>
      </c>
      <c r="B101" s="121"/>
      <c r="C101" s="122"/>
      <c r="D101" s="123" t="s">
        <v>104</v>
      </c>
      <c r="E101" s="123"/>
      <c r="F101" s="123"/>
      <c r="G101" s="123"/>
      <c r="H101" s="123"/>
      <c r="I101" s="124"/>
      <c r="J101" s="123" t="s">
        <v>105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'007 - Vedlejší a ostatní ...'!J30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106</v>
      </c>
      <c r="AR101" s="127"/>
      <c r="AS101" s="133">
        <v>0</v>
      </c>
      <c r="AT101" s="134">
        <f>ROUND(SUM(AV101:AW101),2)</f>
        <v>0</v>
      </c>
      <c r="AU101" s="135">
        <f>'007 - Vedlejší a ostatní ...'!P120</f>
        <v>0</v>
      </c>
      <c r="AV101" s="134">
        <f>'007 - Vedlejší a ostatní ...'!J33</f>
        <v>0</v>
      </c>
      <c r="AW101" s="134">
        <f>'007 - Vedlejší a ostatní ...'!J34</f>
        <v>0</v>
      </c>
      <c r="AX101" s="134">
        <f>'007 - Vedlejší a ostatní ...'!J35</f>
        <v>0</v>
      </c>
      <c r="AY101" s="134">
        <f>'007 - Vedlejší a ostatní ...'!J36</f>
        <v>0</v>
      </c>
      <c r="AZ101" s="134">
        <f>'007 - Vedlejší a ostatní ...'!F33</f>
        <v>0</v>
      </c>
      <c r="BA101" s="134">
        <f>'007 - Vedlejší a ostatní ...'!F34</f>
        <v>0</v>
      </c>
      <c r="BB101" s="134">
        <f>'007 - Vedlejší a ostatní ...'!F35</f>
        <v>0</v>
      </c>
      <c r="BC101" s="134">
        <f>'007 - Vedlejší a ostatní ...'!F36</f>
        <v>0</v>
      </c>
      <c r="BD101" s="136">
        <f>'007 - Vedlejší a ostatní ...'!F37</f>
        <v>0</v>
      </c>
      <c r="BE101" s="7"/>
      <c r="BT101" s="132" t="s">
        <v>86</v>
      </c>
      <c r="BV101" s="132" t="s">
        <v>80</v>
      </c>
      <c r="BW101" s="132" t="s">
        <v>107</v>
      </c>
      <c r="BX101" s="132" t="s">
        <v>5</v>
      </c>
      <c r="CL101" s="132" t="s">
        <v>1</v>
      </c>
      <c r="CM101" s="132" t="s">
        <v>88</v>
      </c>
    </row>
    <row r="102" s="2" customFormat="1" ht="30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5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  <c r="AN103" s="68"/>
      <c r="AO103" s="68"/>
      <c r="AP103" s="68"/>
      <c r="AQ103" s="68"/>
      <c r="AR103" s="45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</sheetData>
  <sheetProtection sheet="1" formatColumns="0" formatRows="0" objects="1" scenarios="1" spinCount="100000" saltValue="cxYqyQqNWlifV8njKL2oPdI0ROTV50B9O/mLtheD46jqHV5CcxoupHDR/UyUojzJ9Wbhvk4aeoGcD/8Tv3RbHA==" hashValue="ShDushLhBMpqI0s5Dgqp6401FnSLgEkGnqiwU1ZZHKvapOEEoZMsv54fXUFA04C0IkqLt89/HSJGJusZWLJBjQ==" algorithmName="SHA-512" password="C1E4"/>
  <mergeCells count="66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01 - Stavební část 3NP'!C2" display="/"/>
    <hyperlink ref="A96" location="'002 - Stavební část 4NP'!C2" display="/"/>
    <hyperlink ref="A97" location="'003 - Oprava schodiště'!C2" display="/"/>
    <hyperlink ref="A98" location="'004 - Slaboproud - data'!C2" display="/"/>
    <hyperlink ref="A99" location="'005 - Slaboproud - napoje...'!C2" display="/"/>
    <hyperlink ref="A100" location="'006 - Silnoproudé rozvody'!C2" display="/"/>
    <hyperlink ref="A101" location="'007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88</v>
      </c>
    </row>
    <row r="4" s="1" customFormat="1" ht="24.96" customHeight="1">
      <c r="B4" s="21"/>
      <c r="D4" s="141" t="s">
        <v>108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zakázky'!K6</f>
        <v>Praha Vršovice st. č. 6 - oprava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109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110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zakázky'!AN8</f>
        <v>26. 3. 2020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48" t="s">
        <v>28</v>
      </c>
      <c r="J15" s="147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25</v>
      </c>
      <c r="J17" s="34" t="str">
        <f>'Rekapitulace zakázky'!AN13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47"/>
      <c r="G18" s="147"/>
      <c r="H18" s="147"/>
      <c r="I18" s="148" t="s">
        <v>28</v>
      </c>
      <c r="J18" s="34" t="str">
        <f>'Rekapitulace zakázky'!AN14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25</v>
      </c>
      <c r="J20" s="147" t="str">
        <f>IF('Rekapitulace zakázky'!AN16="","",'Rekapitulace zakázky'!AN16)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zakázky'!E17="","",'Rekapitulace zakázky'!E17)</f>
        <v xml:space="preserve"> </v>
      </c>
      <c r="F21" s="39"/>
      <c r="G21" s="39"/>
      <c r="H21" s="39"/>
      <c r="I21" s="148" t="s">
        <v>28</v>
      </c>
      <c r="J21" s="147" t="str">
        <f>IF('Rekapitulace zakázky'!AN17="","",'Rekapitulace zakázky'!AN17)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25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28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38</v>
      </c>
      <c r="E30" s="39"/>
      <c r="F30" s="39"/>
      <c r="G30" s="39"/>
      <c r="H30" s="39"/>
      <c r="I30" s="145"/>
      <c r="J30" s="158">
        <f>ROUND(J144,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40</v>
      </c>
      <c r="G32" s="39"/>
      <c r="H32" s="39"/>
      <c r="I32" s="160" t="s">
        <v>39</v>
      </c>
      <c r="J32" s="159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42</v>
      </c>
      <c r="E33" s="143" t="s">
        <v>43</v>
      </c>
      <c r="F33" s="162">
        <f>ROUND((SUM(BE144:BE705)),  2)</f>
        <v>0</v>
      </c>
      <c r="G33" s="39"/>
      <c r="H33" s="39"/>
      <c r="I33" s="163">
        <v>0.20999999999999999</v>
      </c>
      <c r="J33" s="162">
        <f>ROUND(((SUM(BE144:BE705))*I33),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62">
        <f>ROUND((SUM(BF144:BF705)),  2)</f>
        <v>0</v>
      </c>
      <c r="G34" s="39"/>
      <c r="H34" s="39"/>
      <c r="I34" s="163">
        <v>0.14999999999999999</v>
      </c>
      <c r="J34" s="162">
        <f>ROUND(((SUM(BF144:BF705))*I34),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62">
        <f>ROUND((SUM(BG144:BG705)),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62">
        <f>ROUND((SUM(BH144:BH705)),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62">
        <f>ROUND((SUM(BI144:BI705)),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48</v>
      </c>
      <c r="E39" s="166"/>
      <c r="F39" s="166"/>
      <c r="G39" s="167" t="s">
        <v>49</v>
      </c>
      <c r="H39" s="168" t="s">
        <v>50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51</v>
      </c>
      <c r="E50" s="173"/>
      <c r="F50" s="173"/>
      <c r="G50" s="172" t="s">
        <v>52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8"/>
      <c r="J61" s="179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55</v>
      </c>
      <c r="E65" s="180"/>
      <c r="F65" s="180"/>
      <c r="G65" s="172" t="s">
        <v>56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8"/>
      <c r="J76" s="179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111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Praha Vršovice st. č. 6 - oprava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001 - Stavební část 3NP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Praha Vršovice</v>
      </c>
      <c r="G89" s="41"/>
      <c r="H89" s="41"/>
      <c r="I89" s="148" t="s">
        <v>22</v>
      </c>
      <c r="J89" s="80" t="str">
        <f>IF(J12="","",J12)</f>
        <v>26. 3. 2020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148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L. Ulrich, DiS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112</v>
      </c>
      <c r="D94" s="190"/>
      <c r="E94" s="190"/>
      <c r="F94" s="190"/>
      <c r="G94" s="190"/>
      <c r="H94" s="190"/>
      <c r="I94" s="191"/>
      <c r="J94" s="192" t="s">
        <v>113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114</v>
      </c>
      <c r="D96" s="41"/>
      <c r="E96" s="41"/>
      <c r="F96" s="41"/>
      <c r="G96" s="41"/>
      <c r="H96" s="41"/>
      <c r="I96" s="145"/>
      <c r="J96" s="111">
        <f>J144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115</v>
      </c>
    </row>
    <row r="97" s="9" customFormat="1" ht="24.96" customHeight="1">
      <c r="A97" s="9"/>
      <c r="B97" s="194"/>
      <c r="C97" s="195"/>
      <c r="D97" s="196" t="s">
        <v>116</v>
      </c>
      <c r="E97" s="197"/>
      <c r="F97" s="197"/>
      <c r="G97" s="197"/>
      <c r="H97" s="197"/>
      <c r="I97" s="198"/>
      <c r="J97" s="199">
        <f>J145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117</v>
      </c>
      <c r="E98" s="204"/>
      <c r="F98" s="204"/>
      <c r="G98" s="204"/>
      <c r="H98" s="204"/>
      <c r="I98" s="205"/>
      <c r="J98" s="206">
        <f>J146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118</v>
      </c>
      <c r="E99" s="204"/>
      <c r="F99" s="204"/>
      <c r="G99" s="204"/>
      <c r="H99" s="204"/>
      <c r="I99" s="205"/>
      <c r="J99" s="206">
        <f>J161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119</v>
      </c>
      <c r="E100" s="204"/>
      <c r="F100" s="204"/>
      <c r="G100" s="204"/>
      <c r="H100" s="204"/>
      <c r="I100" s="205"/>
      <c r="J100" s="206">
        <f>J185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120</v>
      </c>
      <c r="E101" s="204"/>
      <c r="F101" s="204"/>
      <c r="G101" s="204"/>
      <c r="H101" s="204"/>
      <c r="I101" s="205"/>
      <c r="J101" s="206">
        <f>J243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121</v>
      </c>
      <c r="E102" s="204"/>
      <c r="F102" s="204"/>
      <c r="G102" s="204"/>
      <c r="H102" s="204"/>
      <c r="I102" s="205"/>
      <c r="J102" s="206">
        <f>J293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122</v>
      </c>
      <c r="E103" s="204"/>
      <c r="F103" s="204"/>
      <c r="G103" s="204"/>
      <c r="H103" s="204"/>
      <c r="I103" s="205"/>
      <c r="J103" s="206">
        <f>J304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4"/>
      <c r="C104" s="195"/>
      <c r="D104" s="196" t="s">
        <v>123</v>
      </c>
      <c r="E104" s="197"/>
      <c r="F104" s="197"/>
      <c r="G104" s="197"/>
      <c r="H104" s="197"/>
      <c r="I104" s="198"/>
      <c r="J104" s="199">
        <f>J306</f>
        <v>0</v>
      </c>
      <c r="K104" s="195"/>
      <c r="L104" s="20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1"/>
      <c r="C105" s="202"/>
      <c r="D105" s="203" t="s">
        <v>124</v>
      </c>
      <c r="E105" s="204"/>
      <c r="F105" s="204"/>
      <c r="G105" s="204"/>
      <c r="H105" s="204"/>
      <c r="I105" s="205"/>
      <c r="J105" s="206">
        <f>J307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1"/>
      <c r="C106" s="202"/>
      <c r="D106" s="203" t="s">
        <v>125</v>
      </c>
      <c r="E106" s="204"/>
      <c r="F106" s="204"/>
      <c r="G106" s="204"/>
      <c r="H106" s="204"/>
      <c r="I106" s="205"/>
      <c r="J106" s="206">
        <f>J339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1"/>
      <c r="C107" s="202"/>
      <c r="D107" s="203" t="s">
        <v>126</v>
      </c>
      <c r="E107" s="204"/>
      <c r="F107" s="204"/>
      <c r="G107" s="204"/>
      <c r="H107" s="204"/>
      <c r="I107" s="205"/>
      <c r="J107" s="206">
        <f>J358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1"/>
      <c r="C108" s="202"/>
      <c r="D108" s="203" t="s">
        <v>127</v>
      </c>
      <c r="E108" s="204"/>
      <c r="F108" s="204"/>
      <c r="G108" s="204"/>
      <c r="H108" s="204"/>
      <c r="I108" s="205"/>
      <c r="J108" s="206">
        <f>J382</f>
        <v>0</v>
      </c>
      <c r="K108" s="202"/>
      <c r="L108" s="20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1"/>
      <c r="C109" s="202"/>
      <c r="D109" s="203" t="s">
        <v>128</v>
      </c>
      <c r="E109" s="204"/>
      <c r="F109" s="204"/>
      <c r="G109" s="204"/>
      <c r="H109" s="204"/>
      <c r="I109" s="205"/>
      <c r="J109" s="206">
        <f>J416</f>
        <v>0</v>
      </c>
      <c r="K109" s="202"/>
      <c r="L109" s="20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1"/>
      <c r="C110" s="202"/>
      <c r="D110" s="203" t="s">
        <v>129</v>
      </c>
      <c r="E110" s="204"/>
      <c r="F110" s="204"/>
      <c r="G110" s="204"/>
      <c r="H110" s="204"/>
      <c r="I110" s="205"/>
      <c r="J110" s="206">
        <f>J420</f>
        <v>0</v>
      </c>
      <c r="K110" s="202"/>
      <c r="L110" s="20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1"/>
      <c r="C111" s="202"/>
      <c r="D111" s="203" t="s">
        <v>130</v>
      </c>
      <c r="E111" s="204"/>
      <c r="F111" s="204"/>
      <c r="G111" s="204"/>
      <c r="H111" s="204"/>
      <c r="I111" s="205"/>
      <c r="J111" s="206">
        <f>J428</f>
        <v>0</v>
      </c>
      <c r="K111" s="202"/>
      <c r="L111" s="20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1"/>
      <c r="C112" s="202"/>
      <c r="D112" s="203" t="s">
        <v>131</v>
      </c>
      <c r="E112" s="204"/>
      <c r="F112" s="204"/>
      <c r="G112" s="204"/>
      <c r="H112" s="204"/>
      <c r="I112" s="205"/>
      <c r="J112" s="206">
        <f>J442</f>
        <v>0</v>
      </c>
      <c r="K112" s="202"/>
      <c r="L112" s="20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1"/>
      <c r="C113" s="202"/>
      <c r="D113" s="203" t="s">
        <v>132</v>
      </c>
      <c r="E113" s="204"/>
      <c r="F113" s="204"/>
      <c r="G113" s="204"/>
      <c r="H113" s="204"/>
      <c r="I113" s="205"/>
      <c r="J113" s="206">
        <f>J446</f>
        <v>0</v>
      </c>
      <c r="K113" s="202"/>
      <c r="L113" s="20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1"/>
      <c r="C114" s="202"/>
      <c r="D114" s="203" t="s">
        <v>133</v>
      </c>
      <c r="E114" s="204"/>
      <c r="F114" s="204"/>
      <c r="G114" s="204"/>
      <c r="H114" s="204"/>
      <c r="I114" s="205"/>
      <c r="J114" s="206">
        <f>J463</f>
        <v>0</v>
      </c>
      <c r="K114" s="202"/>
      <c r="L114" s="20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1"/>
      <c r="C115" s="202"/>
      <c r="D115" s="203" t="s">
        <v>134</v>
      </c>
      <c r="E115" s="204"/>
      <c r="F115" s="204"/>
      <c r="G115" s="204"/>
      <c r="H115" s="204"/>
      <c r="I115" s="205"/>
      <c r="J115" s="206">
        <f>J467</f>
        <v>0</v>
      </c>
      <c r="K115" s="202"/>
      <c r="L115" s="20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01"/>
      <c r="C116" s="202"/>
      <c r="D116" s="203" t="s">
        <v>135</v>
      </c>
      <c r="E116" s="204"/>
      <c r="F116" s="204"/>
      <c r="G116" s="204"/>
      <c r="H116" s="204"/>
      <c r="I116" s="205"/>
      <c r="J116" s="206">
        <f>J533</f>
        <v>0</v>
      </c>
      <c r="K116" s="202"/>
      <c r="L116" s="20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01"/>
      <c r="C117" s="202"/>
      <c r="D117" s="203" t="s">
        <v>136</v>
      </c>
      <c r="E117" s="204"/>
      <c r="F117" s="204"/>
      <c r="G117" s="204"/>
      <c r="H117" s="204"/>
      <c r="I117" s="205"/>
      <c r="J117" s="206">
        <f>J537</f>
        <v>0</v>
      </c>
      <c r="K117" s="202"/>
      <c r="L117" s="20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01"/>
      <c r="C118" s="202"/>
      <c r="D118" s="203" t="s">
        <v>137</v>
      </c>
      <c r="E118" s="204"/>
      <c r="F118" s="204"/>
      <c r="G118" s="204"/>
      <c r="H118" s="204"/>
      <c r="I118" s="205"/>
      <c r="J118" s="206">
        <f>J572</f>
        <v>0</v>
      </c>
      <c r="K118" s="202"/>
      <c r="L118" s="20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01"/>
      <c r="C119" s="202"/>
      <c r="D119" s="203" t="s">
        <v>138</v>
      </c>
      <c r="E119" s="204"/>
      <c r="F119" s="204"/>
      <c r="G119" s="204"/>
      <c r="H119" s="204"/>
      <c r="I119" s="205"/>
      <c r="J119" s="206">
        <f>J580</f>
        <v>0</v>
      </c>
      <c r="K119" s="202"/>
      <c r="L119" s="20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201"/>
      <c r="C120" s="202"/>
      <c r="D120" s="203" t="s">
        <v>139</v>
      </c>
      <c r="E120" s="204"/>
      <c r="F120" s="204"/>
      <c r="G120" s="204"/>
      <c r="H120" s="204"/>
      <c r="I120" s="205"/>
      <c r="J120" s="206">
        <f>J604</f>
        <v>0</v>
      </c>
      <c r="K120" s="202"/>
      <c r="L120" s="20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201"/>
      <c r="C121" s="202"/>
      <c r="D121" s="203" t="s">
        <v>140</v>
      </c>
      <c r="E121" s="204"/>
      <c r="F121" s="204"/>
      <c r="G121" s="204"/>
      <c r="H121" s="204"/>
      <c r="I121" s="205"/>
      <c r="J121" s="206">
        <f>J669</f>
        <v>0</v>
      </c>
      <c r="K121" s="202"/>
      <c r="L121" s="20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201"/>
      <c r="C122" s="202"/>
      <c r="D122" s="203" t="s">
        <v>141</v>
      </c>
      <c r="E122" s="204"/>
      <c r="F122" s="204"/>
      <c r="G122" s="204"/>
      <c r="H122" s="204"/>
      <c r="I122" s="205"/>
      <c r="J122" s="206">
        <f>J692</f>
        <v>0</v>
      </c>
      <c r="K122" s="202"/>
      <c r="L122" s="207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201"/>
      <c r="C123" s="202"/>
      <c r="D123" s="203" t="s">
        <v>142</v>
      </c>
      <c r="E123" s="204"/>
      <c r="F123" s="204"/>
      <c r="G123" s="204"/>
      <c r="H123" s="204"/>
      <c r="I123" s="205"/>
      <c r="J123" s="206">
        <f>J695</f>
        <v>0</v>
      </c>
      <c r="K123" s="202"/>
      <c r="L123" s="207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201"/>
      <c r="C124" s="202"/>
      <c r="D124" s="203" t="s">
        <v>143</v>
      </c>
      <c r="E124" s="204"/>
      <c r="F124" s="204"/>
      <c r="G124" s="204"/>
      <c r="H124" s="204"/>
      <c r="I124" s="205"/>
      <c r="J124" s="206">
        <f>J702</f>
        <v>0</v>
      </c>
      <c r="K124" s="202"/>
      <c r="L124" s="207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2" customFormat="1" ht="21.84" customHeight="1">
      <c r="A125" s="39"/>
      <c r="B125" s="40"/>
      <c r="C125" s="41"/>
      <c r="D125" s="41"/>
      <c r="E125" s="41"/>
      <c r="F125" s="41"/>
      <c r="G125" s="41"/>
      <c r="H125" s="41"/>
      <c r="I125" s="145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67"/>
      <c r="C126" s="68"/>
      <c r="D126" s="68"/>
      <c r="E126" s="68"/>
      <c r="F126" s="68"/>
      <c r="G126" s="68"/>
      <c r="H126" s="68"/>
      <c r="I126" s="184"/>
      <c r="J126" s="68"/>
      <c r="K126" s="68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30" s="2" customFormat="1" ht="6.96" customHeight="1">
      <c r="A130" s="39"/>
      <c r="B130" s="69"/>
      <c r="C130" s="70"/>
      <c r="D130" s="70"/>
      <c r="E130" s="70"/>
      <c r="F130" s="70"/>
      <c r="G130" s="70"/>
      <c r="H130" s="70"/>
      <c r="I130" s="187"/>
      <c r="J130" s="70"/>
      <c r="K130" s="70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24.96" customHeight="1">
      <c r="A131" s="39"/>
      <c r="B131" s="40"/>
      <c r="C131" s="24" t="s">
        <v>144</v>
      </c>
      <c r="D131" s="41"/>
      <c r="E131" s="41"/>
      <c r="F131" s="41"/>
      <c r="G131" s="41"/>
      <c r="H131" s="41"/>
      <c r="I131" s="145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145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16</v>
      </c>
      <c r="D133" s="41"/>
      <c r="E133" s="41"/>
      <c r="F133" s="41"/>
      <c r="G133" s="41"/>
      <c r="H133" s="41"/>
      <c r="I133" s="145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6.5" customHeight="1">
      <c r="A134" s="39"/>
      <c r="B134" s="40"/>
      <c r="C134" s="41"/>
      <c r="D134" s="41"/>
      <c r="E134" s="188" t="str">
        <f>E7</f>
        <v>Praha Vršovice st. č. 6 - oprava</v>
      </c>
      <c r="F134" s="33"/>
      <c r="G134" s="33"/>
      <c r="H134" s="33"/>
      <c r="I134" s="145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109</v>
      </c>
      <c r="D135" s="41"/>
      <c r="E135" s="41"/>
      <c r="F135" s="41"/>
      <c r="G135" s="41"/>
      <c r="H135" s="41"/>
      <c r="I135" s="145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6.5" customHeight="1">
      <c r="A136" s="39"/>
      <c r="B136" s="40"/>
      <c r="C136" s="41"/>
      <c r="D136" s="41"/>
      <c r="E136" s="77" t="str">
        <f>E9</f>
        <v>001 - Stavební část 3NP</v>
      </c>
      <c r="F136" s="41"/>
      <c r="G136" s="41"/>
      <c r="H136" s="41"/>
      <c r="I136" s="145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145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2" customHeight="1">
      <c r="A138" s="39"/>
      <c r="B138" s="40"/>
      <c r="C138" s="33" t="s">
        <v>20</v>
      </c>
      <c r="D138" s="41"/>
      <c r="E138" s="41"/>
      <c r="F138" s="28" t="str">
        <f>F12</f>
        <v>Praha Vršovice</v>
      </c>
      <c r="G138" s="41"/>
      <c r="H138" s="41"/>
      <c r="I138" s="148" t="s">
        <v>22</v>
      </c>
      <c r="J138" s="80" t="str">
        <f>IF(J12="","",J12)</f>
        <v>26. 3. 2020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6.96" customHeight="1">
      <c r="A139" s="39"/>
      <c r="B139" s="40"/>
      <c r="C139" s="41"/>
      <c r="D139" s="41"/>
      <c r="E139" s="41"/>
      <c r="F139" s="41"/>
      <c r="G139" s="41"/>
      <c r="H139" s="41"/>
      <c r="I139" s="145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5.15" customHeight="1">
      <c r="A140" s="39"/>
      <c r="B140" s="40"/>
      <c r="C140" s="33" t="s">
        <v>24</v>
      </c>
      <c r="D140" s="41"/>
      <c r="E140" s="41"/>
      <c r="F140" s="28" t="str">
        <f>E15</f>
        <v>Správa železnic, státní organizace</v>
      </c>
      <c r="G140" s="41"/>
      <c r="H140" s="41"/>
      <c r="I140" s="148" t="s">
        <v>32</v>
      </c>
      <c r="J140" s="37" t="str">
        <f>E21</f>
        <v xml:space="preserve"> 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5.15" customHeight="1">
      <c r="A141" s="39"/>
      <c r="B141" s="40"/>
      <c r="C141" s="33" t="s">
        <v>30</v>
      </c>
      <c r="D141" s="41"/>
      <c r="E141" s="41"/>
      <c r="F141" s="28" t="str">
        <f>IF(E18="","",E18)</f>
        <v>Vyplň údaj</v>
      </c>
      <c r="G141" s="41"/>
      <c r="H141" s="41"/>
      <c r="I141" s="148" t="s">
        <v>35</v>
      </c>
      <c r="J141" s="37" t="str">
        <f>E24</f>
        <v>L. Ulrich, DiS</v>
      </c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0.32" customHeight="1">
      <c r="A142" s="39"/>
      <c r="B142" s="40"/>
      <c r="C142" s="41"/>
      <c r="D142" s="41"/>
      <c r="E142" s="41"/>
      <c r="F142" s="41"/>
      <c r="G142" s="41"/>
      <c r="H142" s="41"/>
      <c r="I142" s="145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11" customFormat="1" ht="29.28" customHeight="1">
      <c r="A143" s="208"/>
      <c r="B143" s="209"/>
      <c r="C143" s="210" t="s">
        <v>145</v>
      </c>
      <c r="D143" s="211" t="s">
        <v>63</v>
      </c>
      <c r="E143" s="211" t="s">
        <v>59</v>
      </c>
      <c r="F143" s="211" t="s">
        <v>60</v>
      </c>
      <c r="G143" s="211" t="s">
        <v>146</v>
      </c>
      <c r="H143" s="211" t="s">
        <v>147</v>
      </c>
      <c r="I143" s="212" t="s">
        <v>148</v>
      </c>
      <c r="J143" s="213" t="s">
        <v>113</v>
      </c>
      <c r="K143" s="214" t="s">
        <v>149</v>
      </c>
      <c r="L143" s="215"/>
      <c r="M143" s="101" t="s">
        <v>1</v>
      </c>
      <c r="N143" s="102" t="s">
        <v>42</v>
      </c>
      <c r="O143" s="102" t="s">
        <v>150</v>
      </c>
      <c r="P143" s="102" t="s">
        <v>151</v>
      </c>
      <c r="Q143" s="102" t="s">
        <v>152</v>
      </c>
      <c r="R143" s="102" t="s">
        <v>153</v>
      </c>
      <c r="S143" s="102" t="s">
        <v>154</v>
      </c>
      <c r="T143" s="103" t="s">
        <v>155</v>
      </c>
      <c r="U143" s="208"/>
      <c r="V143" s="208"/>
      <c r="W143" s="208"/>
      <c r="X143" s="208"/>
      <c r="Y143" s="208"/>
      <c r="Z143" s="208"/>
      <c r="AA143" s="208"/>
      <c r="AB143" s="208"/>
      <c r="AC143" s="208"/>
      <c r="AD143" s="208"/>
      <c r="AE143" s="208"/>
    </row>
    <row r="144" s="2" customFormat="1" ht="22.8" customHeight="1">
      <c r="A144" s="39"/>
      <c r="B144" s="40"/>
      <c r="C144" s="108" t="s">
        <v>156</v>
      </c>
      <c r="D144" s="41"/>
      <c r="E144" s="41"/>
      <c r="F144" s="41"/>
      <c r="G144" s="41"/>
      <c r="H144" s="41"/>
      <c r="I144" s="145"/>
      <c r="J144" s="216">
        <f>BK144</f>
        <v>0</v>
      </c>
      <c r="K144" s="41"/>
      <c r="L144" s="45"/>
      <c r="M144" s="104"/>
      <c r="N144" s="217"/>
      <c r="O144" s="105"/>
      <c r="P144" s="218">
        <f>P145+P306</f>
        <v>0</v>
      </c>
      <c r="Q144" s="105"/>
      <c r="R144" s="218">
        <f>R145+R306</f>
        <v>86.530579640000013</v>
      </c>
      <c r="S144" s="105"/>
      <c r="T144" s="219">
        <f>T145+T306</f>
        <v>153.87255669999999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77</v>
      </c>
      <c r="AU144" s="18" t="s">
        <v>115</v>
      </c>
      <c r="BK144" s="220">
        <f>BK145+BK306</f>
        <v>0</v>
      </c>
    </row>
    <row r="145" s="12" customFormat="1" ht="25.92" customHeight="1">
      <c r="A145" s="12"/>
      <c r="B145" s="221"/>
      <c r="C145" s="222"/>
      <c r="D145" s="223" t="s">
        <v>77</v>
      </c>
      <c r="E145" s="224" t="s">
        <v>157</v>
      </c>
      <c r="F145" s="224" t="s">
        <v>158</v>
      </c>
      <c r="G145" s="222"/>
      <c r="H145" s="222"/>
      <c r="I145" s="225"/>
      <c r="J145" s="226">
        <f>BK145</f>
        <v>0</v>
      </c>
      <c r="K145" s="222"/>
      <c r="L145" s="227"/>
      <c r="M145" s="228"/>
      <c r="N145" s="229"/>
      <c r="O145" s="229"/>
      <c r="P145" s="230">
        <f>P146+P161+P185+P243+P293+P304</f>
        <v>0</v>
      </c>
      <c r="Q145" s="229"/>
      <c r="R145" s="230">
        <f>R146+R161+R185+R243+R293+R304</f>
        <v>63.077258510000007</v>
      </c>
      <c r="S145" s="229"/>
      <c r="T145" s="231">
        <f>T146+T161+T185+T243+T293+T304</f>
        <v>137.66503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32" t="s">
        <v>86</v>
      </c>
      <c r="AT145" s="233" t="s">
        <v>77</v>
      </c>
      <c r="AU145" s="233" t="s">
        <v>78</v>
      </c>
      <c r="AY145" s="232" t="s">
        <v>159</v>
      </c>
      <c r="BK145" s="234">
        <f>BK146+BK161+BK185+BK243+BK293+BK304</f>
        <v>0</v>
      </c>
    </row>
    <row r="146" s="12" customFormat="1" ht="22.8" customHeight="1">
      <c r="A146" s="12"/>
      <c r="B146" s="221"/>
      <c r="C146" s="222"/>
      <c r="D146" s="223" t="s">
        <v>77</v>
      </c>
      <c r="E146" s="235" t="s">
        <v>89</v>
      </c>
      <c r="F146" s="235" t="s">
        <v>160</v>
      </c>
      <c r="G146" s="222"/>
      <c r="H146" s="222"/>
      <c r="I146" s="225"/>
      <c r="J146" s="236">
        <f>BK146</f>
        <v>0</v>
      </c>
      <c r="K146" s="222"/>
      <c r="L146" s="227"/>
      <c r="M146" s="228"/>
      <c r="N146" s="229"/>
      <c r="O146" s="229"/>
      <c r="P146" s="230">
        <f>SUM(P147:P160)</f>
        <v>0</v>
      </c>
      <c r="Q146" s="229"/>
      <c r="R146" s="230">
        <f>SUM(R147:R160)</f>
        <v>1.4961264999999999</v>
      </c>
      <c r="S146" s="229"/>
      <c r="T146" s="231">
        <f>SUM(T147:T160)</f>
        <v>0.31159999999999999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32" t="s">
        <v>86</v>
      </c>
      <c r="AT146" s="233" t="s">
        <v>77</v>
      </c>
      <c r="AU146" s="233" t="s">
        <v>86</v>
      </c>
      <c r="AY146" s="232" t="s">
        <v>159</v>
      </c>
      <c r="BK146" s="234">
        <f>SUM(BK147:BK160)</f>
        <v>0</v>
      </c>
    </row>
    <row r="147" s="2" customFormat="1" ht="16.5" customHeight="1">
      <c r="A147" s="39"/>
      <c r="B147" s="40"/>
      <c r="C147" s="237" t="s">
        <v>86</v>
      </c>
      <c r="D147" s="237" t="s">
        <v>161</v>
      </c>
      <c r="E147" s="238" t="s">
        <v>162</v>
      </c>
      <c r="F147" s="239" t="s">
        <v>163</v>
      </c>
      <c r="G147" s="240" t="s">
        <v>164</v>
      </c>
      <c r="H147" s="241">
        <v>4.0999999999999996</v>
      </c>
      <c r="I147" s="242"/>
      <c r="J147" s="243">
        <f>ROUND(I147*H147,2)</f>
        <v>0</v>
      </c>
      <c r="K147" s="244"/>
      <c r="L147" s="45"/>
      <c r="M147" s="245" t="s">
        <v>1</v>
      </c>
      <c r="N147" s="246" t="s">
        <v>43</v>
      </c>
      <c r="O147" s="92"/>
      <c r="P147" s="247">
        <f>O147*H147</f>
        <v>0</v>
      </c>
      <c r="Q147" s="247">
        <v>0</v>
      </c>
      <c r="R147" s="247">
        <f>Q147*H147</f>
        <v>0</v>
      </c>
      <c r="S147" s="247">
        <v>0.075999999999999998</v>
      </c>
      <c r="T147" s="248">
        <f>S147*H147</f>
        <v>0.31159999999999999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9" t="s">
        <v>165</v>
      </c>
      <c r="AT147" s="249" t="s">
        <v>161</v>
      </c>
      <c r="AU147" s="249" t="s">
        <v>88</v>
      </c>
      <c r="AY147" s="18" t="s">
        <v>159</v>
      </c>
      <c r="BE147" s="250">
        <f>IF(N147="základní",J147,0)</f>
        <v>0</v>
      </c>
      <c r="BF147" s="250">
        <f>IF(N147="snížená",J147,0)</f>
        <v>0</v>
      </c>
      <c r="BG147" s="250">
        <f>IF(N147="zákl. přenesená",J147,0)</f>
        <v>0</v>
      </c>
      <c r="BH147" s="250">
        <f>IF(N147="sníž. přenesená",J147,0)</f>
        <v>0</v>
      </c>
      <c r="BI147" s="250">
        <f>IF(N147="nulová",J147,0)</f>
        <v>0</v>
      </c>
      <c r="BJ147" s="18" t="s">
        <v>86</v>
      </c>
      <c r="BK147" s="250">
        <f>ROUND(I147*H147,2)</f>
        <v>0</v>
      </c>
      <c r="BL147" s="18" t="s">
        <v>165</v>
      </c>
      <c r="BM147" s="249" t="s">
        <v>166</v>
      </c>
    </row>
    <row r="148" s="13" customFormat="1">
      <c r="A148" s="13"/>
      <c r="B148" s="251"/>
      <c r="C148" s="252"/>
      <c r="D148" s="253" t="s">
        <v>167</v>
      </c>
      <c r="E148" s="254" t="s">
        <v>1</v>
      </c>
      <c r="F148" s="255" t="s">
        <v>168</v>
      </c>
      <c r="G148" s="252"/>
      <c r="H148" s="256">
        <v>1.6000000000000001</v>
      </c>
      <c r="I148" s="257"/>
      <c r="J148" s="252"/>
      <c r="K148" s="252"/>
      <c r="L148" s="258"/>
      <c r="M148" s="259"/>
      <c r="N148" s="260"/>
      <c r="O148" s="260"/>
      <c r="P148" s="260"/>
      <c r="Q148" s="260"/>
      <c r="R148" s="260"/>
      <c r="S148" s="260"/>
      <c r="T148" s="26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2" t="s">
        <v>167</v>
      </c>
      <c r="AU148" s="262" t="s">
        <v>88</v>
      </c>
      <c r="AV148" s="13" t="s">
        <v>88</v>
      </c>
      <c r="AW148" s="13" t="s">
        <v>34</v>
      </c>
      <c r="AX148" s="13" t="s">
        <v>78</v>
      </c>
      <c r="AY148" s="262" t="s">
        <v>159</v>
      </c>
    </row>
    <row r="149" s="13" customFormat="1">
      <c r="A149" s="13"/>
      <c r="B149" s="251"/>
      <c r="C149" s="252"/>
      <c r="D149" s="253" t="s">
        <v>167</v>
      </c>
      <c r="E149" s="254" t="s">
        <v>1</v>
      </c>
      <c r="F149" s="255" t="s">
        <v>169</v>
      </c>
      <c r="G149" s="252"/>
      <c r="H149" s="256">
        <v>2.5</v>
      </c>
      <c r="I149" s="257"/>
      <c r="J149" s="252"/>
      <c r="K149" s="252"/>
      <c r="L149" s="258"/>
      <c r="M149" s="259"/>
      <c r="N149" s="260"/>
      <c r="O149" s="260"/>
      <c r="P149" s="260"/>
      <c r="Q149" s="260"/>
      <c r="R149" s="260"/>
      <c r="S149" s="260"/>
      <c r="T149" s="26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2" t="s">
        <v>167</v>
      </c>
      <c r="AU149" s="262" t="s">
        <v>88</v>
      </c>
      <c r="AV149" s="13" t="s">
        <v>88</v>
      </c>
      <c r="AW149" s="13" t="s">
        <v>34</v>
      </c>
      <c r="AX149" s="13" t="s">
        <v>78</v>
      </c>
      <c r="AY149" s="262" t="s">
        <v>159</v>
      </c>
    </row>
    <row r="150" s="14" customFormat="1">
      <c r="A150" s="14"/>
      <c r="B150" s="263"/>
      <c r="C150" s="264"/>
      <c r="D150" s="253" t="s">
        <v>167</v>
      </c>
      <c r="E150" s="265" t="s">
        <v>1</v>
      </c>
      <c r="F150" s="266" t="s">
        <v>170</v>
      </c>
      <c r="G150" s="264"/>
      <c r="H150" s="267">
        <v>4.0999999999999996</v>
      </c>
      <c r="I150" s="268"/>
      <c r="J150" s="264"/>
      <c r="K150" s="264"/>
      <c r="L150" s="269"/>
      <c r="M150" s="270"/>
      <c r="N150" s="271"/>
      <c r="O150" s="271"/>
      <c r="P150" s="271"/>
      <c r="Q150" s="271"/>
      <c r="R150" s="271"/>
      <c r="S150" s="271"/>
      <c r="T150" s="27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3" t="s">
        <v>167</v>
      </c>
      <c r="AU150" s="273" t="s">
        <v>88</v>
      </c>
      <c r="AV150" s="14" t="s">
        <v>165</v>
      </c>
      <c r="AW150" s="14" t="s">
        <v>34</v>
      </c>
      <c r="AX150" s="14" t="s">
        <v>86</v>
      </c>
      <c r="AY150" s="273" t="s">
        <v>159</v>
      </c>
    </row>
    <row r="151" s="2" customFormat="1" ht="16.5" customHeight="1">
      <c r="A151" s="39"/>
      <c r="B151" s="40"/>
      <c r="C151" s="237" t="s">
        <v>88</v>
      </c>
      <c r="D151" s="237" t="s">
        <v>161</v>
      </c>
      <c r="E151" s="238" t="s">
        <v>171</v>
      </c>
      <c r="F151" s="239" t="s">
        <v>172</v>
      </c>
      <c r="G151" s="240" t="s">
        <v>173</v>
      </c>
      <c r="H151" s="241">
        <v>1</v>
      </c>
      <c r="I151" s="242"/>
      <c r="J151" s="243">
        <f>ROUND(I151*H151,2)</f>
        <v>0</v>
      </c>
      <c r="K151" s="244"/>
      <c r="L151" s="45"/>
      <c r="M151" s="245" t="s">
        <v>1</v>
      </c>
      <c r="N151" s="246" t="s">
        <v>43</v>
      </c>
      <c r="O151" s="92"/>
      <c r="P151" s="247">
        <f>O151*H151</f>
        <v>0</v>
      </c>
      <c r="Q151" s="247">
        <v>0.054210000000000001</v>
      </c>
      <c r="R151" s="247">
        <f>Q151*H151</f>
        <v>0.054210000000000001</v>
      </c>
      <c r="S151" s="247">
        <v>0</v>
      </c>
      <c r="T151" s="248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9" t="s">
        <v>165</v>
      </c>
      <c r="AT151" s="249" t="s">
        <v>161</v>
      </c>
      <c r="AU151" s="249" t="s">
        <v>88</v>
      </c>
      <c r="AY151" s="18" t="s">
        <v>159</v>
      </c>
      <c r="BE151" s="250">
        <f>IF(N151="základní",J151,0)</f>
        <v>0</v>
      </c>
      <c r="BF151" s="250">
        <f>IF(N151="snížená",J151,0)</f>
        <v>0</v>
      </c>
      <c r="BG151" s="250">
        <f>IF(N151="zákl. přenesená",J151,0)</f>
        <v>0</v>
      </c>
      <c r="BH151" s="250">
        <f>IF(N151="sníž. přenesená",J151,0)</f>
        <v>0</v>
      </c>
      <c r="BI151" s="250">
        <f>IF(N151="nulová",J151,0)</f>
        <v>0</v>
      </c>
      <c r="BJ151" s="18" t="s">
        <v>86</v>
      </c>
      <c r="BK151" s="250">
        <f>ROUND(I151*H151,2)</f>
        <v>0</v>
      </c>
      <c r="BL151" s="18" t="s">
        <v>165</v>
      </c>
      <c r="BM151" s="249" t="s">
        <v>174</v>
      </c>
    </row>
    <row r="152" s="2" customFormat="1" ht="16.5" customHeight="1">
      <c r="A152" s="39"/>
      <c r="B152" s="40"/>
      <c r="C152" s="237" t="s">
        <v>175</v>
      </c>
      <c r="D152" s="237" t="s">
        <v>161</v>
      </c>
      <c r="E152" s="238" t="s">
        <v>176</v>
      </c>
      <c r="F152" s="239" t="s">
        <v>177</v>
      </c>
      <c r="G152" s="240" t="s">
        <v>173</v>
      </c>
      <c r="H152" s="241">
        <v>1</v>
      </c>
      <c r="I152" s="242"/>
      <c r="J152" s="243">
        <f>ROUND(I152*H152,2)</f>
        <v>0</v>
      </c>
      <c r="K152" s="244"/>
      <c r="L152" s="45"/>
      <c r="M152" s="245" t="s">
        <v>1</v>
      </c>
      <c r="N152" s="246" t="s">
        <v>43</v>
      </c>
      <c r="O152" s="92"/>
      <c r="P152" s="247">
        <f>O152*H152</f>
        <v>0</v>
      </c>
      <c r="Q152" s="247">
        <v>0.073209999999999997</v>
      </c>
      <c r="R152" s="247">
        <f>Q152*H152</f>
        <v>0.073209999999999997</v>
      </c>
      <c r="S152" s="247">
        <v>0</v>
      </c>
      <c r="T152" s="24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9" t="s">
        <v>165</v>
      </c>
      <c r="AT152" s="249" t="s">
        <v>161</v>
      </c>
      <c r="AU152" s="249" t="s">
        <v>88</v>
      </c>
      <c r="AY152" s="18" t="s">
        <v>159</v>
      </c>
      <c r="BE152" s="250">
        <f>IF(N152="základní",J152,0)</f>
        <v>0</v>
      </c>
      <c r="BF152" s="250">
        <f>IF(N152="snížená",J152,0)</f>
        <v>0</v>
      </c>
      <c r="BG152" s="250">
        <f>IF(N152="zákl. přenesená",J152,0)</f>
        <v>0</v>
      </c>
      <c r="BH152" s="250">
        <f>IF(N152="sníž. přenesená",J152,0)</f>
        <v>0</v>
      </c>
      <c r="BI152" s="250">
        <f>IF(N152="nulová",J152,0)</f>
        <v>0</v>
      </c>
      <c r="BJ152" s="18" t="s">
        <v>86</v>
      </c>
      <c r="BK152" s="250">
        <f>ROUND(I152*H152,2)</f>
        <v>0</v>
      </c>
      <c r="BL152" s="18" t="s">
        <v>165</v>
      </c>
      <c r="BM152" s="249" t="s">
        <v>178</v>
      </c>
    </row>
    <row r="153" s="2" customFormat="1" ht="16.5" customHeight="1">
      <c r="A153" s="39"/>
      <c r="B153" s="40"/>
      <c r="C153" s="237" t="s">
        <v>165</v>
      </c>
      <c r="D153" s="237" t="s">
        <v>161</v>
      </c>
      <c r="E153" s="238" t="s">
        <v>179</v>
      </c>
      <c r="F153" s="239" t="s">
        <v>180</v>
      </c>
      <c r="G153" s="240" t="s">
        <v>164</v>
      </c>
      <c r="H153" s="241">
        <v>4.8099999999999996</v>
      </c>
      <c r="I153" s="242"/>
      <c r="J153" s="243">
        <f>ROUND(I153*H153,2)</f>
        <v>0</v>
      </c>
      <c r="K153" s="244"/>
      <c r="L153" s="45"/>
      <c r="M153" s="245" t="s">
        <v>1</v>
      </c>
      <c r="N153" s="246" t="s">
        <v>43</v>
      </c>
      <c r="O153" s="92"/>
      <c r="P153" s="247">
        <f>O153*H153</f>
        <v>0</v>
      </c>
      <c r="Q153" s="247">
        <v>0.25364999999999999</v>
      </c>
      <c r="R153" s="247">
        <f>Q153*H153</f>
        <v>1.2200564999999999</v>
      </c>
      <c r="S153" s="247">
        <v>0</v>
      </c>
      <c r="T153" s="24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9" t="s">
        <v>165</v>
      </c>
      <c r="AT153" s="249" t="s">
        <v>161</v>
      </c>
      <c r="AU153" s="249" t="s">
        <v>88</v>
      </c>
      <c r="AY153" s="18" t="s">
        <v>159</v>
      </c>
      <c r="BE153" s="250">
        <f>IF(N153="základní",J153,0)</f>
        <v>0</v>
      </c>
      <c r="BF153" s="250">
        <f>IF(N153="snížená",J153,0)</f>
        <v>0</v>
      </c>
      <c r="BG153" s="250">
        <f>IF(N153="zákl. přenesená",J153,0)</f>
        <v>0</v>
      </c>
      <c r="BH153" s="250">
        <f>IF(N153="sníž. přenesená",J153,0)</f>
        <v>0</v>
      </c>
      <c r="BI153" s="250">
        <f>IF(N153="nulová",J153,0)</f>
        <v>0</v>
      </c>
      <c r="BJ153" s="18" t="s">
        <v>86</v>
      </c>
      <c r="BK153" s="250">
        <f>ROUND(I153*H153,2)</f>
        <v>0</v>
      </c>
      <c r="BL153" s="18" t="s">
        <v>165</v>
      </c>
      <c r="BM153" s="249" t="s">
        <v>181</v>
      </c>
    </row>
    <row r="154" s="13" customFormat="1">
      <c r="A154" s="13"/>
      <c r="B154" s="251"/>
      <c r="C154" s="252"/>
      <c r="D154" s="253" t="s">
        <v>167</v>
      </c>
      <c r="E154" s="254" t="s">
        <v>1</v>
      </c>
      <c r="F154" s="255" t="s">
        <v>182</v>
      </c>
      <c r="G154" s="252"/>
      <c r="H154" s="256">
        <v>4.8099999999999996</v>
      </c>
      <c r="I154" s="257"/>
      <c r="J154" s="252"/>
      <c r="K154" s="252"/>
      <c r="L154" s="258"/>
      <c r="M154" s="259"/>
      <c r="N154" s="260"/>
      <c r="O154" s="260"/>
      <c r="P154" s="260"/>
      <c r="Q154" s="260"/>
      <c r="R154" s="260"/>
      <c r="S154" s="260"/>
      <c r="T154" s="26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2" t="s">
        <v>167</v>
      </c>
      <c r="AU154" s="262" t="s">
        <v>88</v>
      </c>
      <c r="AV154" s="13" t="s">
        <v>88</v>
      </c>
      <c r="AW154" s="13" t="s">
        <v>34</v>
      </c>
      <c r="AX154" s="13" t="s">
        <v>86</v>
      </c>
      <c r="AY154" s="262" t="s">
        <v>159</v>
      </c>
    </row>
    <row r="155" s="2" customFormat="1" ht="16.5" customHeight="1">
      <c r="A155" s="39"/>
      <c r="B155" s="40"/>
      <c r="C155" s="237" t="s">
        <v>183</v>
      </c>
      <c r="D155" s="237" t="s">
        <v>161</v>
      </c>
      <c r="E155" s="238" t="s">
        <v>184</v>
      </c>
      <c r="F155" s="239" t="s">
        <v>185</v>
      </c>
      <c r="G155" s="240" t="s">
        <v>173</v>
      </c>
      <c r="H155" s="241">
        <v>1</v>
      </c>
      <c r="I155" s="242"/>
      <c r="J155" s="243">
        <f>ROUND(I155*H155,2)</f>
        <v>0</v>
      </c>
      <c r="K155" s="244"/>
      <c r="L155" s="45"/>
      <c r="M155" s="245" t="s">
        <v>1</v>
      </c>
      <c r="N155" s="246" t="s">
        <v>43</v>
      </c>
      <c r="O155" s="92"/>
      <c r="P155" s="247">
        <f>O155*H155</f>
        <v>0</v>
      </c>
      <c r="Q155" s="247">
        <v>0.04684</v>
      </c>
      <c r="R155" s="247">
        <f>Q155*H155</f>
        <v>0.04684</v>
      </c>
      <c r="S155" s="247">
        <v>0</v>
      </c>
      <c r="T155" s="24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9" t="s">
        <v>165</v>
      </c>
      <c r="AT155" s="249" t="s">
        <v>161</v>
      </c>
      <c r="AU155" s="249" t="s">
        <v>88</v>
      </c>
      <c r="AY155" s="18" t="s">
        <v>159</v>
      </c>
      <c r="BE155" s="250">
        <f>IF(N155="základní",J155,0)</f>
        <v>0</v>
      </c>
      <c r="BF155" s="250">
        <f>IF(N155="snížená",J155,0)</f>
        <v>0</v>
      </c>
      <c r="BG155" s="250">
        <f>IF(N155="zákl. přenesená",J155,0)</f>
        <v>0</v>
      </c>
      <c r="BH155" s="250">
        <f>IF(N155="sníž. přenesená",J155,0)</f>
        <v>0</v>
      </c>
      <c r="BI155" s="250">
        <f>IF(N155="nulová",J155,0)</f>
        <v>0</v>
      </c>
      <c r="BJ155" s="18" t="s">
        <v>86</v>
      </c>
      <c r="BK155" s="250">
        <f>ROUND(I155*H155,2)</f>
        <v>0</v>
      </c>
      <c r="BL155" s="18" t="s">
        <v>165</v>
      </c>
      <c r="BM155" s="249" t="s">
        <v>186</v>
      </c>
    </row>
    <row r="156" s="2" customFormat="1" ht="16.5" customHeight="1">
      <c r="A156" s="39"/>
      <c r="B156" s="40"/>
      <c r="C156" s="274" t="s">
        <v>187</v>
      </c>
      <c r="D156" s="274" t="s">
        <v>188</v>
      </c>
      <c r="E156" s="275" t="s">
        <v>189</v>
      </c>
      <c r="F156" s="276" t="s">
        <v>190</v>
      </c>
      <c r="G156" s="277" t="s">
        <v>173</v>
      </c>
      <c r="H156" s="278">
        <v>1</v>
      </c>
      <c r="I156" s="279"/>
      <c r="J156" s="280">
        <f>ROUND(I156*H156,2)</f>
        <v>0</v>
      </c>
      <c r="K156" s="281"/>
      <c r="L156" s="282"/>
      <c r="M156" s="283" t="s">
        <v>1</v>
      </c>
      <c r="N156" s="284" t="s">
        <v>43</v>
      </c>
      <c r="O156" s="92"/>
      <c r="P156" s="247">
        <f>O156*H156</f>
        <v>0</v>
      </c>
      <c r="Q156" s="247">
        <v>0.012489999999999999</v>
      </c>
      <c r="R156" s="247">
        <f>Q156*H156</f>
        <v>0.012489999999999999</v>
      </c>
      <c r="S156" s="247">
        <v>0</v>
      </c>
      <c r="T156" s="24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9" t="s">
        <v>191</v>
      </c>
      <c r="AT156" s="249" t="s">
        <v>188</v>
      </c>
      <c r="AU156" s="249" t="s">
        <v>88</v>
      </c>
      <c r="AY156" s="18" t="s">
        <v>159</v>
      </c>
      <c r="BE156" s="250">
        <f>IF(N156="základní",J156,0)</f>
        <v>0</v>
      </c>
      <c r="BF156" s="250">
        <f>IF(N156="snížená",J156,0)</f>
        <v>0</v>
      </c>
      <c r="BG156" s="250">
        <f>IF(N156="zákl. přenesená",J156,0)</f>
        <v>0</v>
      </c>
      <c r="BH156" s="250">
        <f>IF(N156="sníž. přenesená",J156,0)</f>
        <v>0</v>
      </c>
      <c r="BI156" s="250">
        <f>IF(N156="nulová",J156,0)</f>
        <v>0</v>
      </c>
      <c r="BJ156" s="18" t="s">
        <v>86</v>
      </c>
      <c r="BK156" s="250">
        <f>ROUND(I156*H156,2)</f>
        <v>0</v>
      </c>
      <c r="BL156" s="18" t="s">
        <v>165</v>
      </c>
      <c r="BM156" s="249" t="s">
        <v>192</v>
      </c>
    </row>
    <row r="157" s="13" customFormat="1">
      <c r="A157" s="13"/>
      <c r="B157" s="251"/>
      <c r="C157" s="252"/>
      <c r="D157" s="253" t="s">
        <v>167</v>
      </c>
      <c r="E157" s="254" t="s">
        <v>1</v>
      </c>
      <c r="F157" s="255" t="s">
        <v>193</v>
      </c>
      <c r="G157" s="252"/>
      <c r="H157" s="256">
        <v>1</v>
      </c>
      <c r="I157" s="257"/>
      <c r="J157" s="252"/>
      <c r="K157" s="252"/>
      <c r="L157" s="258"/>
      <c r="M157" s="259"/>
      <c r="N157" s="260"/>
      <c r="O157" s="260"/>
      <c r="P157" s="260"/>
      <c r="Q157" s="260"/>
      <c r="R157" s="260"/>
      <c r="S157" s="260"/>
      <c r="T157" s="26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2" t="s">
        <v>167</v>
      </c>
      <c r="AU157" s="262" t="s">
        <v>88</v>
      </c>
      <c r="AV157" s="13" t="s">
        <v>88</v>
      </c>
      <c r="AW157" s="13" t="s">
        <v>34</v>
      </c>
      <c r="AX157" s="13" t="s">
        <v>86</v>
      </c>
      <c r="AY157" s="262" t="s">
        <v>159</v>
      </c>
    </row>
    <row r="158" s="2" customFormat="1" ht="16.5" customHeight="1">
      <c r="A158" s="39"/>
      <c r="B158" s="40"/>
      <c r="C158" s="237" t="s">
        <v>194</v>
      </c>
      <c r="D158" s="237" t="s">
        <v>161</v>
      </c>
      <c r="E158" s="238" t="s">
        <v>195</v>
      </c>
      <c r="F158" s="239" t="s">
        <v>196</v>
      </c>
      <c r="G158" s="240" t="s">
        <v>173</v>
      </c>
      <c r="H158" s="241">
        <v>1</v>
      </c>
      <c r="I158" s="242"/>
      <c r="J158" s="243">
        <f>ROUND(I158*H158,2)</f>
        <v>0</v>
      </c>
      <c r="K158" s="244"/>
      <c r="L158" s="45"/>
      <c r="M158" s="245" t="s">
        <v>1</v>
      </c>
      <c r="N158" s="246" t="s">
        <v>43</v>
      </c>
      <c r="O158" s="92"/>
      <c r="P158" s="247">
        <f>O158*H158</f>
        <v>0</v>
      </c>
      <c r="Q158" s="247">
        <v>0.071459999999999996</v>
      </c>
      <c r="R158" s="247">
        <f>Q158*H158</f>
        <v>0.071459999999999996</v>
      </c>
      <c r="S158" s="247">
        <v>0</v>
      </c>
      <c r="T158" s="24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9" t="s">
        <v>165</v>
      </c>
      <c r="AT158" s="249" t="s">
        <v>161</v>
      </c>
      <c r="AU158" s="249" t="s">
        <v>88</v>
      </c>
      <c r="AY158" s="18" t="s">
        <v>159</v>
      </c>
      <c r="BE158" s="250">
        <f>IF(N158="základní",J158,0)</f>
        <v>0</v>
      </c>
      <c r="BF158" s="250">
        <f>IF(N158="snížená",J158,0)</f>
        <v>0</v>
      </c>
      <c r="BG158" s="250">
        <f>IF(N158="zákl. přenesená",J158,0)</f>
        <v>0</v>
      </c>
      <c r="BH158" s="250">
        <f>IF(N158="sníž. přenesená",J158,0)</f>
        <v>0</v>
      </c>
      <c r="BI158" s="250">
        <f>IF(N158="nulová",J158,0)</f>
        <v>0</v>
      </c>
      <c r="BJ158" s="18" t="s">
        <v>86</v>
      </c>
      <c r="BK158" s="250">
        <f>ROUND(I158*H158,2)</f>
        <v>0</v>
      </c>
      <c r="BL158" s="18" t="s">
        <v>165</v>
      </c>
      <c r="BM158" s="249" t="s">
        <v>197</v>
      </c>
    </row>
    <row r="159" s="2" customFormat="1" ht="16.5" customHeight="1">
      <c r="A159" s="39"/>
      <c r="B159" s="40"/>
      <c r="C159" s="274" t="s">
        <v>191</v>
      </c>
      <c r="D159" s="274" t="s">
        <v>188</v>
      </c>
      <c r="E159" s="275" t="s">
        <v>198</v>
      </c>
      <c r="F159" s="276" t="s">
        <v>199</v>
      </c>
      <c r="G159" s="277" t="s">
        <v>173</v>
      </c>
      <c r="H159" s="278">
        <v>1</v>
      </c>
      <c r="I159" s="279"/>
      <c r="J159" s="280">
        <f>ROUND(I159*H159,2)</f>
        <v>0</v>
      </c>
      <c r="K159" s="281"/>
      <c r="L159" s="282"/>
      <c r="M159" s="283" t="s">
        <v>1</v>
      </c>
      <c r="N159" s="284" t="s">
        <v>43</v>
      </c>
      <c r="O159" s="92"/>
      <c r="P159" s="247">
        <f>O159*H159</f>
        <v>0</v>
      </c>
      <c r="Q159" s="247">
        <v>0.017860000000000001</v>
      </c>
      <c r="R159" s="247">
        <f>Q159*H159</f>
        <v>0.017860000000000001</v>
      </c>
      <c r="S159" s="247">
        <v>0</v>
      </c>
      <c r="T159" s="24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9" t="s">
        <v>191</v>
      </c>
      <c r="AT159" s="249" t="s">
        <v>188</v>
      </c>
      <c r="AU159" s="249" t="s">
        <v>88</v>
      </c>
      <c r="AY159" s="18" t="s">
        <v>159</v>
      </c>
      <c r="BE159" s="250">
        <f>IF(N159="základní",J159,0)</f>
        <v>0</v>
      </c>
      <c r="BF159" s="250">
        <f>IF(N159="snížená",J159,0)</f>
        <v>0</v>
      </c>
      <c r="BG159" s="250">
        <f>IF(N159="zákl. přenesená",J159,0)</f>
        <v>0</v>
      </c>
      <c r="BH159" s="250">
        <f>IF(N159="sníž. přenesená",J159,0)</f>
        <v>0</v>
      </c>
      <c r="BI159" s="250">
        <f>IF(N159="nulová",J159,0)</f>
        <v>0</v>
      </c>
      <c r="BJ159" s="18" t="s">
        <v>86</v>
      </c>
      <c r="BK159" s="250">
        <f>ROUND(I159*H159,2)</f>
        <v>0</v>
      </c>
      <c r="BL159" s="18" t="s">
        <v>165</v>
      </c>
      <c r="BM159" s="249" t="s">
        <v>200</v>
      </c>
    </row>
    <row r="160" s="13" customFormat="1">
      <c r="A160" s="13"/>
      <c r="B160" s="251"/>
      <c r="C160" s="252"/>
      <c r="D160" s="253" t="s">
        <v>167</v>
      </c>
      <c r="E160" s="254" t="s">
        <v>1</v>
      </c>
      <c r="F160" s="255" t="s">
        <v>201</v>
      </c>
      <c r="G160" s="252"/>
      <c r="H160" s="256">
        <v>1</v>
      </c>
      <c r="I160" s="257"/>
      <c r="J160" s="252"/>
      <c r="K160" s="252"/>
      <c r="L160" s="258"/>
      <c r="M160" s="259"/>
      <c r="N160" s="260"/>
      <c r="O160" s="260"/>
      <c r="P160" s="260"/>
      <c r="Q160" s="260"/>
      <c r="R160" s="260"/>
      <c r="S160" s="260"/>
      <c r="T160" s="26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2" t="s">
        <v>167</v>
      </c>
      <c r="AU160" s="262" t="s">
        <v>88</v>
      </c>
      <c r="AV160" s="13" t="s">
        <v>88</v>
      </c>
      <c r="AW160" s="13" t="s">
        <v>34</v>
      </c>
      <c r="AX160" s="13" t="s">
        <v>86</v>
      </c>
      <c r="AY160" s="262" t="s">
        <v>159</v>
      </c>
    </row>
    <row r="161" s="12" customFormat="1" ht="22.8" customHeight="1">
      <c r="A161" s="12"/>
      <c r="B161" s="221"/>
      <c r="C161" s="222"/>
      <c r="D161" s="223" t="s">
        <v>77</v>
      </c>
      <c r="E161" s="235" t="s">
        <v>175</v>
      </c>
      <c r="F161" s="235" t="s">
        <v>202</v>
      </c>
      <c r="G161" s="222"/>
      <c r="H161" s="222"/>
      <c r="I161" s="225"/>
      <c r="J161" s="236">
        <f>BK161</f>
        <v>0</v>
      </c>
      <c r="K161" s="222"/>
      <c r="L161" s="227"/>
      <c r="M161" s="228"/>
      <c r="N161" s="229"/>
      <c r="O161" s="229"/>
      <c r="P161" s="230">
        <f>SUM(P162:P184)</f>
        <v>0</v>
      </c>
      <c r="Q161" s="229"/>
      <c r="R161" s="230">
        <f>SUM(R162:R184)</f>
        <v>25.95071085</v>
      </c>
      <c r="S161" s="229"/>
      <c r="T161" s="231">
        <f>SUM(T162:T184)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32" t="s">
        <v>86</v>
      </c>
      <c r="AT161" s="233" t="s">
        <v>77</v>
      </c>
      <c r="AU161" s="233" t="s">
        <v>86</v>
      </c>
      <c r="AY161" s="232" t="s">
        <v>159</v>
      </c>
      <c r="BK161" s="234">
        <f>SUM(BK162:BK184)</f>
        <v>0</v>
      </c>
    </row>
    <row r="162" s="2" customFormat="1" ht="16.5" customHeight="1">
      <c r="A162" s="39"/>
      <c r="B162" s="40"/>
      <c r="C162" s="237" t="s">
        <v>203</v>
      </c>
      <c r="D162" s="237" t="s">
        <v>161</v>
      </c>
      <c r="E162" s="238" t="s">
        <v>204</v>
      </c>
      <c r="F162" s="239" t="s">
        <v>205</v>
      </c>
      <c r="G162" s="240" t="s">
        <v>206</v>
      </c>
      <c r="H162" s="241">
        <v>2.2330000000000001</v>
      </c>
      <c r="I162" s="242"/>
      <c r="J162" s="243">
        <f>ROUND(I162*H162,2)</f>
        <v>0</v>
      </c>
      <c r="K162" s="244"/>
      <c r="L162" s="45"/>
      <c r="M162" s="245" t="s">
        <v>1</v>
      </c>
      <c r="N162" s="246" t="s">
        <v>43</v>
      </c>
      <c r="O162" s="92"/>
      <c r="P162" s="247">
        <f>O162*H162</f>
        <v>0</v>
      </c>
      <c r="Q162" s="247">
        <v>1.3271500000000001</v>
      </c>
      <c r="R162" s="247">
        <f>Q162*H162</f>
        <v>2.9635259500000002</v>
      </c>
      <c r="S162" s="247">
        <v>0</v>
      </c>
      <c r="T162" s="24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9" t="s">
        <v>165</v>
      </c>
      <c r="AT162" s="249" t="s">
        <v>161</v>
      </c>
      <c r="AU162" s="249" t="s">
        <v>88</v>
      </c>
      <c r="AY162" s="18" t="s">
        <v>159</v>
      </c>
      <c r="BE162" s="250">
        <f>IF(N162="základní",J162,0)</f>
        <v>0</v>
      </c>
      <c r="BF162" s="250">
        <f>IF(N162="snížená",J162,0)</f>
        <v>0</v>
      </c>
      <c r="BG162" s="250">
        <f>IF(N162="zákl. přenesená",J162,0)</f>
        <v>0</v>
      </c>
      <c r="BH162" s="250">
        <f>IF(N162="sníž. přenesená",J162,0)</f>
        <v>0</v>
      </c>
      <c r="BI162" s="250">
        <f>IF(N162="nulová",J162,0)</f>
        <v>0</v>
      </c>
      <c r="BJ162" s="18" t="s">
        <v>86</v>
      </c>
      <c r="BK162" s="250">
        <f>ROUND(I162*H162,2)</f>
        <v>0</v>
      </c>
      <c r="BL162" s="18" t="s">
        <v>165</v>
      </c>
      <c r="BM162" s="249" t="s">
        <v>207</v>
      </c>
    </row>
    <row r="163" s="13" customFormat="1">
      <c r="A163" s="13"/>
      <c r="B163" s="251"/>
      <c r="C163" s="252"/>
      <c r="D163" s="253" t="s">
        <v>167</v>
      </c>
      <c r="E163" s="254" t="s">
        <v>1</v>
      </c>
      <c r="F163" s="255" t="s">
        <v>208</v>
      </c>
      <c r="G163" s="252"/>
      <c r="H163" s="256">
        <v>0.36299999999999999</v>
      </c>
      <c r="I163" s="257"/>
      <c r="J163" s="252"/>
      <c r="K163" s="252"/>
      <c r="L163" s="258"/>
      <c r="M163" s="259"/>
      <c r="N163" s="260"/>
      <c r="O163" s="260"/>
      <c r="P163" s="260"/>
      <c r="Q163" s="260"/>
      <c r="R163" s="260"/>
      <c r="S163" s="260"/>
      <c r="T163" s="26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2" t="s">
        <v>167</v>
      </c>
      <c r="AU163" s="262" t="s">
        <v>88</v>
      </c>
      <c r="AV163" s="13" t="s">
        <v>88</v>
      </c>
      <c r="AW163" s="13" t="s">
        <v>34</v>
      </c>
      <c r="AX163" s="13" t="s">
        <v>78</v>
      </c>
      <c r="AY163" s="262" t="s">
        <v>159</v>
      </c>
    </row>
    <row r="164" s="13" customFormat="1">
      <c r="A164" s="13"/>
      <c r="B164" s="251"/>
      <c r="C164" s="252"/>
      <c r="D164" s="253" t="s">
        <v>167</v>
      </c>
      <c r="E164" s="254" t="s">
        <v>1</v>
      </c>
      <c r="F164" s="255" t="s">
        <v>209</v>
      </c>
      <c r="G164" s="252"/>
      <c r="H164" s="256">
        <v>0.45000000000000001</v>
      </c>
      <c r="I164" s="257"/>
      <c r="J164" s="252"/>
      <c r="K164" s="252"/>
      <c r="L164" s="258"/>
      <c r="M164" s="259"/>
      <c r="N164" s="260"/>
      <c r="O164" s="260"/>
      <c r="P164" s="260"/>
      <c r="Q164" s="260"/>
      <c r="R164" s="260"/>
      <c r="S164" s="260"/>
      <c r="T164" s="26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2" t="s">
        <v>167</v>
      </c>
      <c r="AU164" s="262" t="s">
        <v>88</v>
      </c>
      <c r="AV164" s="13" t="s">
        <v>88</v>
      </c>
      <c r="AW164" s="13" t="s">
        <v>34</v>
      </c>
      <c r="AX164" s="13" t="s">
        <v>78</v>
      </c>
      <c r="AY164" s="262" t="s">
        <v>159</v>
      </c>
    </row>
    <row r="165" s="13" customFormat="1">
      <c r="A165" s="13"/>
      <c r="B165" s="251"/>
      <c r="C165" s="252"/>
      <c r="D165" s="253" t="s">
        <v>167</v>
      </c>
      <c r="E165" s="254" t="s">
        <v>1</v>
      </c>
      <c r="F165" s="255" t="s">
        <v>210</v>
      </c>
      <c r="G165" s="252"/>
      <c r="H165" s="256">
        <v>0.41999999999999998</v>
      </c>
      <c r="I165" s="257"/>
      <c r="J165" s="252"/>
      <c r="K165" s="252"/>
      <c r="L165" s="258"/>
      <c r="M165" s="259"/>
      <c r="N165" s="260"/>
      <c r="O165" s="260"/>
      <c r="P165" s="260"/>
      <c r="Q165" s="260"/>
      <c r="R165" s="260"/>
      <c r="S165" s="260"/>
      <c r="T165" s="26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2" t="s">
        <v>167</v>
      </c>
      <c r="AU165" s="262" t="s">
        <v>88</v>
      </c>
      <c r="AV165" s="13" t="s">
        <v>88</v>
      </c>
      <c r="AW165" s="13" t="s">
        <v>34</v>
      </c>
      <c r="AX165" s="13" t="s">
        <v>78</v>
      </c>
      <c r="AY165" s="262" t="s">
        <v>159</v>
      </c>
    </row>
    <row r="166" s="13" customFormat="1">
      <c r="A166" s="13"/>
      <c r="B166" s="251"/>
      <c r="C166" s="252"/>
      <c r="D166" s="253" t="s">
        <v>167</v>
      </c>
      <c r="E166" s="254" t="s">
        <v>1</v>
      </c>
      <c r="F166" s="255" t="s">
        <v>211</v>
      </c>
      <c r="G166" s="252"/>
      <c r="H166" s="256">
        <v>1</v>
      </c>
      <c r="I166" s="257"/>
      <c r="J166" s="252"/>
      <c r="K166" s="252"/>
      <c r="L166" s="258"/>
      <c r="M166" s="259"/>
      <c r="N166" s="260"/>
      <c r="O166" s="260"/>
      <c r="P166" s="260"/>
      <c r="Q166" s="260"/>
      <c r="R166" s="260"/>
      <c r="S166" s="260"/>
      <c r="T166" s="26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2" t="s">
        <v>167</v>
      </c>
      <c r="AU166" s="262" t="s">
        <v>88</v>
      </c>
      <c r="AV166" s="13" t="s">
        <v>88</v>
      </c>
      <c r="AW166" s="13" t="s">
        <v>34</v>
      </c>
      <c r="AX166" s="13" t="s">
        <v>78</v>
      </c>
      <c r="AY166" s="262" t="s">
        <v>159</v>
      </c>
    </row>
    <row r="167" s="14" customFormat="1">
      <c r="A167" s="14"/>
      <c r="B167" s="263"/>
      <c r="C167" s="264"/>
      <c r="D167" s="253" t="s">
        <v>167</v>
      </c>
      <c r="E167" s="265" t="s">
        <v>1</v>
      </c>
      <c r="F167" s="266" t="s">
        <v>170</v>
      </c>
      <c r="G167" s="264"/>
      <c r="H167" s="267">
        <v>2.2330000000000001</v>
      </c>
      <c r="I167" s="268"/>
      <c r="J167" s="264"/>
      <c r="K167" s="264"/>
      <c r="L167" s="269"/>
      <c r="M167" s="270"/>
      <c r="N167" s="271"/>
      <c r="O167" s="271"/>
      <c r="P167" s="271"/>
      <c r="Q167" s="271"/>
      <c r="R167" s="271"/>
      <c r="S167" s="271"/>
      <c r="T167" s="27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3" t="s">
        <v>167</v>
      </c>
      <c r="AU167" s="273" t="s">
        <v>88</v>
      </c>
      <c r="AV167" s="14" t="s">
        <v>165</v>
      </c>
      <c r="AW167" s="14" t="s">
        <v>34</v>
      </c>
      <c r="AX167" s="14" t="s">
        <v>86</v>
      </c>
      <c r="AY167" s="273" t="s">
        <v>159</v>
      </c>
    </row>
    <row r="168" s="2" customFormat="1" ht="16.5" customHeight="1">
      <c r="A168" s="39"/>
      <c r="B168" s="40"/>
      <c r="C168" s="237" t="s">
        <v>212</v>
      </c>
      <c r="D168" s="237" t="s">
        <v>161</v>
      </c>
      <c r="E168" s="238" t="s">
        <v>213</v>
      </c>
      <c r="F168" s="239" t="s">
        <v>214</v>
      </c>
      <c r="G168" s="240" t="s">
        <v>173</v>
      </c>
      <c r="H168" s="241">
        <v>20</v>
      </c>
      <c r="I168" s="242"/>
      <c r="J168" s="243">
        <f>ROUND(I168*H168,2)</f>
        <v>0</v>
      </c>
      <c r="K168" s="244"/>
      <c r="L168" s="45"/>
      <c r="M168" s="245" t="s">
        <v>1</v>
      </c>
      <c r="N168" s="246" t="s">
        <v>43</v>
      </c>
      <c r="O168" s="92"/>
      <c r="P168" s="247">
        <f>O168*H168</f>
        <v>0</v>
      </c>
      <c r="Q168" s="247">
        <v>0.022280000000000001</v>
      </c>
      <c r="R168" s="247">
        <f>Q168*H168</f>
        <v>0.4456</v>
      </c>
      <c r="S168" s="247">
        <v>0</v>
      </c>
      <c r="T168" s="24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9" t="s">
        <v>165</v>
      </c>
      <c r="AT168" s="249" t="s">
        <v>161</v>
      </c>
      <c r="AU168" s="249" t="s">
        <v>88</v>
      </c>
      <c r="AY168" s="18" t="s">
        <v>159</v>
      </c>
      <c r="BE168" s="250">
        <f>IF(N168="základní",J168,0)</f>
        <v>0</v>
      </c>
      <c r="BF168" s="250">
        <f>IF(N168="snížená",J168,0)</f>
        <v>0</v>
      </c>
      <c r="BG168" s="250">
        <f>IF(N168="zákl. přenesená",J168,0)</f>
        <v>0</v>
      </c>
      <c r="BH168" s="250">
        <f>IF(N168="sníž. přenesená",J168,0)</f>
        <v>0</v>
      </c>
      <c r="BI168" s="250">
        <f>IF(N168="nulová",J168,0)</f>
        <v>0</v>
      </c>
      <c r="BJ168" s="18" t="s">
        <v>86</v>
      </c>
      <c r="BK168" s="250">
        <f>ROUND(I168*H168,2)</f>
        <v>0</v>
      </c>
      <c r="BL168" s="18" t="s">
        <v>165</v>
      </c>
      <c r="BM168" s="249" t="s">
        <v>215</v>
      </c>
    </row>
    <row r="169" s="13" customFormat="1">
      <c r="A169" s="13"/>
      <c r="B169" s="251"/>
      <c r="C169" s="252"/>
      <c r="D169" s="253" t="s">
        <v>167</v>
      </c>
      <c r="E169" s="254" t="s">
        <v>1</v>
      </c>
      <c r="F169" s="255" t="s">
        <v>216</v>
      </c>
      <c r="G169" s="252"/>
      <c r="H169" s="256">
        <v>20</v>
      </c>
      <c r="I169" s="257"/>
      <c r="J169" s="252"/>
      <c r="K169" s="252"/>
      <c r="L169" s="258"/>
      <c r="M169" s="259"/>
      <c r="N169" s="260"/>
      <c r="O169" s="260"/>
      <c r="P169" s="260"/>
      <c r="Q169" s="260"/>
      <c r="R169" s="260"/>
      <c r="S169" s="260"/>
      <c r="T169" s="26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2" t="s">
        <v>167</v>
      </c>
      <c r="AU169" s="262" t="s">
        <v>88</v>
      </c>
      <c r="AV169" s="13" t="s">
        <v>88</v>
      </c>
      <c r="AW169" s="13" t="s">
        <v>34</v>
      </c>
      <c r="AX169" s="13" t="s">
        <v>86</v>
      </c>
      <c r="AY169" s="262" t="s">
        <v>159</v>
      </c>
    </row>
    <row r="170" s="2" customFormat="1" ht="16.5" customHeight="1">
      <c r="A170" s="39"/>
      <c r="B170" s="40"/>
      <c r="C170" s="237" t="s">
        <v>217</v>
      </c>
      <c r="D170" s="237" t="s">
        <v>161</v>
      </c>
      <c r="E170" s="238" t="s">
        <v>218</v>
      </c>
      <c r="F170" s="239" t="s">
        <v>219</v>
      </c>
      <c r="G170" s="240" t="s">
        <v>173</v>
      </c>
      <c r="H170" s="241">
        <v>2</v>
      </c>
      <c r="I170" s="242"/>
      <c r="J170" s="243">
        <f>ROUND(I170*H170,2)</f>
        <v>0</v>
      </c>
      <c r="K170" s="244"/>
      <c r="L170" s="45"/>
      <c r="M170" s="245" t="s">
        <v>1</v>
      </c>
      <c r="N170" s="246" t="s">
        <v>43</v>
      </c>
      <c r="O170" s="92"/>
      <c r="P170" s="247">
        <f>O170*H170</f>
        <v>0</v>
      </c>
      <c r="Q170" s="247">
        <v>0.033279999999999997</v>
      </c>
      <c r="R170" s="247">
        <f>Q170*H170</f>
        <v>0.066559999999999994</v>
      </c>
      <c r="S170" s="247">
        <v>0</v>
      </c>
      <c r="T170" s="248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9" t="s">
        <v>165</v>
      </c>
      <c r="AT170" s="249" t="s">
        <v>161</v>
      </c>
      <c r="AU170" s="249" t="s">
        <v>88</v>
      </c>
      <c r="AY170" s="18" t="s">
        <v>159</v>
      </c>
      <c r="BE170" s="250">
        <f>IF(N170="základní",J170,0)</f>
        <v>0</v>
      </c>
      <c r="BF170" s="250">
        <f>IF(N170="snížená",J170,0)</f>
        <v>0</v>
      </c>
      <c r="BG170" s="250">
        <f>IF(N170="zákl. přenesená",J170,0)</f>
        <v>0</v>
      </c>
      <c r="BH170" s="250">
        <f>IF(N170="sníž. přenesená",J170,0)</f>
        <v>0</v>
      </c>
      <c r="BI170" s="250">
        <f>IF(N170="nulová",J170,0)</f>
        <v>0</v>
      </c>
      <c r="BJ170" s="18" t="s">
        <v>86</v>
      </c>
      <c r="BK170" s="250">
        <f>ROUND(I170*H170,2)</f>
        <v>0</v>
      </c>
      <c r="BL170" s="18" t="s">
        <v>165</v>
      </c>
      <c r="BM170" s="249" t="s">
        <v>220</v>
      </c>
    </row>
    <row r="171" s="13" customFormat="1">
      <c r="A171" s="13"/>
      <c r="B171" s="251"/>
      <c r="C171" s="252"/>
      <c r="D171" s="253" t="s">
        <v>167</v>
      </c>
      <c r="E171" s="254" t="s">
        <v>1</v>
      </c>
      <c r="F171" s="255" t="s">
        <v>221</v>
      </c>
      <c r="G171" s="252"/>
      <c r="H171" s="256">
        <v>2</v>
      </c>
      <c r="I171" s="257"/>
      <c r="J171" s="252"/>
      <c r="K171" s="252"/>
      <c r="L171" s="258"/>
      <c r="M171" s="259"/>
      <c r="N171" s="260"/>
      <c r="O171" s="260"/>
      <c r="P171" s="260"/>
      <c r="Q171" s="260"/>
      <c r="R171" s="260"/>
      <c r="S171" s="260"/>
      <c r="T171" s="26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2" t="s">
        <v>167</v>
      </c>
      <c r="AU171" s="262" t="s">
        <v>88</v>
      </c>
      <c r="AV171" s="13" t="s">
        <v>88</v>
      </c>
      <c r="AW171" s="13" t="s">
        <v>34</v>
      </c>
      <c r="AX171" s="13" t="s">
        <v>86</v>
      </c>
      <c r="AY171" s="262" t="s">
        <v>159</v>
      </c>
    </row>
    <row r="172" s="2" customFormat="1" ht="16.5" customHeight="1">
      <c r="A172" s="39"/>
      <c r="B172" s="40"/>
      <c r="C172" s="237" t="s">
        <v>222</v>
      </c>
      <c r="D172" s="237" t="s">
        <v>161</v>
      </c>
      <c r="E172" s="238" t="s">
        <v>223</v>
      </c>
      <c r="F172" s="239" t="s">
        <v>224</v>
      </c>
      <c r="G172" s="240" t="s">
        <v>164</v>
      </c>
      <c r="H172" s="241">
        <v>357.31999999999999</v>
      </c>
      <c r="I172" s="242"/>
      <c r="J172" s="243">
        <f>ROUND(I172*H172,2)</f>
        <v>0</v>
      </c>
      <c r="K172" s="244"/>
      <c r="L172" s="45"/>
      <c r="M172" s="245" t="s">
        <v>1</v>
      </c>
      <c r="N172" s="246" t="s">
        <v>43</v>
      </c>
      <c r="O172" s="92"/>
      <c r="P172" s="247">
        <f>O172*H172</f>
        <v>0</v>
      </c>
      <c r="Q172" s="247">
        <v>0.058970000000000002</v>
      </c>
      <c r="R172" s="247">
        <f>Q172*H172</f>
        <v>21.0711604</v>
      </c>
      <c r="S172" s="247">
        <v>0</v>
      </c>
      <c r="T172" s="248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9" t="s">
        <v>165</v>
      </c>
      <c r="AT172" s="249" t="s">
        <v>161</v>
      </c>
      <c r="AU172" s="249" t="s">
        <v>88</v>
      </c>
      <c r="AY172" s="18" t="s">
        <v>159</v>
      </c>
      <c r="BE172" s="250">
        <f>IF(N172="základní",J172,0)</f>
        <v>0</v>
      </c>
      <c r="BF172" s="250">
        <f>IF(N172="snížená",J172,0)</f>
        <v>0</v>
      </c>
      <c r="BG172" s="250">
        <f>IF(N172="zákl. přenesená",J172,0)</f>
        <v>0</v>
      </c>
      <c r="BH172" s="250">
        <f>IF(N172="sníž. přenesená",J172,0)</f>
        <v>0</v>
      </c>
      <c r="BI172" s="250">
        <f>IF(N172="nulová",J172,0)</f>
        <v>0</v>
      </c>
      <c r="BJ172" s="18" t="s">
        <v>86</v>
      </c>
      <c r="BK172" s="250">
        <f>ROUND(I172*H172,2)</f>
        <v>0</v>
      </c>
      <c r="BL172" s="18" t="s">
        <v>165</v>
      </c>
      <c r="BM172" s="249" t="s">
        <v>225</v>
      </c>
    </row>
    <row r="173" s="13" customFormat="1">
      <c r="A173" s="13"/>
      <c r="B173" s="251"/>
      <c r="C173" s="252"/>
      <c r="D173" s="253" t="s">
        <v>167</v>
      </c>
      <c r="E173" s="254" t="s">
        <v>1</v>
      </c>
      <c r="F173" s="255" t="s">
        <v>226</v>
      </c>
      <c r="G173" s="252"/>
      <c r="H173" s="256">
        <v>149.21000000000001</v>
      </c>
      <c r="I173" s="257"/>
      <c r="J173" s="252"/>
      <c r="K173" s="252"/>
      <c r="L173" s="258"/>
      <c r="M173" s="259"/>
      <c r="N173" s="260"/>
      <c r="O173" s="260"/>
      <c r="P173" s="260"/>
      <c r="Q173" s="260"/>
      <c r="R173" s="260"/>
      <c r="S173" s="260"/>
      <c r="T173" s="26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2" t="s">
        <v>167</v>
      </c>
      <c r="AU173" s="262" t="s">
        <v>88</v>
      </c>
      <c r="AV173" s="13" t="s">
        <v>88</v>
      </c>
      <c r="AW173" s="13" t="s">
        <v>34</v>
      </c>
      <c r="AX173" s="13" t="s">
        <v>78</v>
      </c>
      <c r="AY173" s="262" t="s">
        <v>159</v>
      </c>
    </row>
    <row r="174" s="13" customFormat="1">
      <c r="A174" s="13"/>
      <c r="B174" s="251"/>
      <c r="C174" s="252"/>
      <c r="D174" s="253" t="s">
        <v>167</v>
      </c>
      <c r="E174" s="254" t="s">
        <v>1</v>
      </c>
      <c r="F174" s="255" t="s">
        <v>227</v>
      </c>
      <c r="G174" s="252"/>
      <c r="H174" s="256">
        <v>129.72999999999999</v>
      </c>
      <c r="I174" s="257"/>
      <c r="J174" s="252"/>
      <c r="K174" s="252"/>
      <c r="L174" s="258"/>
      <c r="M174" s="259"/>
      <c r="N174" s="260"/>
      <c r="O174" s="260"/>
      <c r="P174" s="260"/>
      <c r="Q174" s="260"/>
      <c r="R174" s="260"/>
      <c r="S174" s="260"/>
      <c r="T174" s="26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2" t="s">
        <v>167</v>
      </c>
      <c r="AU174" s="262" t="s">
        <v>88</v>
      </c>
      <c r="AV174" s="13" t="s">
        <v>88</v>
      </c>
      <c r="AW174" s="13" t="s">
        <v>34</v>
      </c>
      <c r="AX174" s="13" t="s">
        <v>78</v>
      </c>
      <c r="AY174" s="262" t="s">
        <v>159</v>
      </c>
    </row>
    <row r="175" s="13" customFormat="1">
      <c r="A175" s="13"/>
      <c r="B175" s="251"/>
      <c r="C175" s="252"/>
      <c r="D175" s="253" t="s">
        <v>167</v>
      </c>
      <c r="E175" s="254" t="s">
        <v>1</v>
      </c>
      <c r="F175" s="255" t="s">
        <v>228</v>
      </c>
      <c r="G175" s="252"/>
      <c r="H175" s="256">
        <v>10.15</v>
      </c>
      <c r="I175" s="257"/>
      <c r="J175" s="252"/>
      <c r="K175" s="252"/>
      <c r="L175" s="258"/>
      <c r="M175" s="259"/>
      <c r="N175" s="260"/>
      <c r="O175" s="260"/>
      <c r="P175" s="260"/>
      <c r="Q175" s="260"/>
      <c r="R175" s="260"/>
      <c r="S175" s="260"/>
      <c r="T175" s="26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2" t="s">
        <v>167</v>
      </c>
      <c r="AU175" s="262" t="s">
        <v>88</v>
      </c>
      <c r="AV175" s="13" t="s">
        <v>88</v>
      </c>
      <c r="AW175" s="13" t="s">
        <v>34</v>
      </c>
      <c r="AX175" s="13" t="s">
        <v>78</v>
      </c>
      <c r="AY175" s="262" t="s">
        <v>159</v>
      </c>
    </row>
    <row r="176" s="13" customFormat="1">
      <c r="A176" s="13"/>
      <c r="B176" s="251"/>
      <c r="C176" s="252"/>
      <c r="D176" s="253" t="s">
        <v>167</v>
      </c>
      <c r="E176" s="254" t="s">
        <v>1</v>
      </c>
      <c r="F176" s="255" t="s">
        <v>229</v>
      </c>
      <c r="G176" s="252"/>
      <c r="H176" s="256">
        <v>7.7750000000000004</v>
      </c>
      <c r="I176" s="257"/>
      <c r="J176" s="252"/>
      <c r="K176" s="252"/>
      <c r="L176" s="258"/>
      <c r="M176" s="259"/>
      <c r="N176" s="260"/>
      <c r="O176" s="260"/>
      <c r="P176" s="260"/>
      <c r="Q176" s="260"/>
      <c r="R176" s="260"/>
      <c r="S176" s="260"/>
      <c r="T176" s="26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2" t="s">
        <v>167</v>
      </c>
      <c r="AU176" s="262" t="s">
        <v>88</v>
      </c>
      <c r="AV176" s="13" t="s">
        <v>88</v>
      </c>
      <c r="AW176" s="13" t="s">
        <v>34</v>
      </c>
      <c r="AX176" s="13" t="s">
        <v>78</v>
      </c>
      <c r="AY176" s="262" t="s">
        <v>159</v>
      </c>
    </row>
    <row r="177" s="13" customFormat="1">
      <c r="A177" s="13"/>
      <c r="B177" s="251"/>
      <c r="C177" s="252"/>
      <c r="D177" s="253" t="s">
        <v>167</v>
      </c>
      <c r="E177" s="254" t="s">
        <v>1</v>
      </c>
      <c r="F177" s="255" t="s">
        <v>230</v>
      </c>
      <c r="G177" s="252"/>
      <c r="H177" s="256">
        <v>5.9400000000000004</v>
      </c>
      <c r="I177" s="257"/>
      <c r="J177" s="252"/>
      <c r="K177" s="252"/>
      <c r="L177" s="258"/>
      <c r="M177" s="259"/>
      <c r="N177" s="260"/>
      <c r="O177" s="260"/>
      <c r="P177" s="260"/>
      <c r="Q177" s="260"/>
      <c r="R177" s="260"/>
      <c r="S177" s="260"/>
      <c r="T177" s="26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2" t="s">
        <v>167</v>
      </c>
      <c r="AU177" s="262" t="s">
        <v>88</v>
      </c>
      <c r="AV177" s="13" t="s">
        <v>88</v>
      </c>
      <c r="AW177" s="13" t="s">
        <v>34</v>
      </c>
      <c r="AX177" s="13" t="s">
        <v>78</v>
      </c>
      <c r="AY177" s="262" t="s">
        <v>159</v>
      </c>
    </row>
    <row r="178" s="13" customFormat="1">
      <c r="A178" s="13"/>
      <c r="B178" s="251"/>
      <c r="C178" s="252"/>
      <c r="D178" s="253" t="s">
        <v>167</v>
      </c>
      <c r="E178" s="254" t="s">
        <v>1</v>
      </c>
      <c r="F178" s="255" t="s">
        <v>231</v>
      </c>
      <c r="G178" s="252"/>
      <c r="H178" s="256">
        <v>4.9000000000000004</v>
      </c>
      <c r="I178" s="257"/>
      <c r="J178" s="252"/>
      <c r="K178" s="252"/>
      <c r="L178" s="258"/>
      <c r="M178" s="259"/>
      <c r="N178" s="260"/>
      <c r="O178" s="260"/>
      <c r="P178" s="260"/>
      <c r="Q178" s="260"/>
      <c r="R178" s="260"/>
      <c r="S178" s="260"/>
      <c r="T178" s="26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2" t="s">
        <v>167</v>
      </c>
      <c r="AU178" s="262" t="s">
        <v>88</v>
      </c>
      <c r="AV178" s="13" t="s">
        <v>88</v>
      </c>
      <c r="AW178" s="13" t="s">
        <v>34</v>
      </c>
      <c r="AX178" s="13" t="s">
        <v>78</v>
      </c>
      <c r="AY178" s="262" t="s">
        <v>159</v>
      </c>
    </row>
    <row r="179" s="13" customFormat="1">
      <c r="A179" s="13"/>
      <c r="B179" s="251"/>
      <c r="C179" s="252"/>
      <c r="D179" s="253" t="s">
        <v>167</v>
      </c>
      <c r="E179" s="254" t="s">
        <v>1</v>
      </c>
      <c r="F179" s="255" t="s">
        <v>232</v>
      </c>
      <c r="G179" s="252"/>
      <c r="H179" s="256">
        <v>49.615000000000002</v>
      </c>
      <c r="I179" s="257"/>
      <c r="J179" s="252"/>
      <c r="K179" s="252"/>
      <c r="L179" s="258"/>
      <c r="M179" s="259"/>
      <c r="N179" s="260"/>
      <c r="O179" s="260"/>
      <c r="P179" s="260"/>
      <c r="Q179" s="260"/>
      <c r="R179" s="260"/>
      <c r="S179" s="260"/>
      <c r="T179" s="26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2" t="s">
        <v>167</v>
      </c>
      <c r="AU179" s="262" t="s">
        <v>88</v>
      </c>
      <c r="AV179" s="13" t="s">
        <v>88</v>
      </c>
      <c r="AW179" s="13" t="s">
        <v>34</v>
      </c>
      <c r="AX179" s="13" t="s">
        <v>78</v>
      </c>
      <c r="AY179" s="262" t="s">
        <v>159</v>
      </c>
    </row>
    <row r="180" s="14" customFormat="1">
      <c r="A180" s="14"/>
      <c r="B180" s="263"/>
      <c r="C180" s="264"/>
      <c r="D180" s="253" t="s">
        <v>167</v>
      </c>
      <c r="E180" s="265" t="s">
        <v>1</v>
      </c>
      <c r="F180" s="266" t="s">
        <v>170</v>
      </c>
      <c r="G180" s="264"/>
      <c r="H180" s="267">
        <v>357.31999999999999</v>
      </c>
      <c r="I180" s="268"/>
      <c r="J180" s="264"/>
      <c r="K180" s="264"/>
      <c r="L180" s="269"/>
      <c r="M180" s="270"/>
      <c r="N180" s="271"/>
      <c r="O180" s="271"/>
      <c r="P180" s="271"/>
      <c r="Q180" s="271"/>
      <c r="R180" s="271"/>
      <c r="S180" s="271"/>
      <c r="T180" s="27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3" t="s">
        <v>167</v>
      </c>
      <c r="AU180" s="273" t="s">
        <v>88</v>
      </c>
      <c r="AV180" s="14" t="s">
        <v>165</v>
      </c>
      <c r="AW180" s="14" t="s">
        <v>34</v>
      </c>
      <c r="AX180" s="14" t="s">
        <v>86</v>
      </c>
      <c r="AY180" s="273" t="s">
        <v>159</v>
      </c>
    </row>
    <row r="181" s="2" customFormat="1" ht="16.5" customHeight="1">
      <c r="A181" s="39"/>
      <c r="B181" s="40"/>
      <c r="C181" s="237" t="s">
        <v>233</v>
      </c>
      <c r="D181" s="237" t="s">
        <v>161</v>
      </c>
      <c r="E181" s="238" t="s">
        <v>234</v>
      </c>
      <c r="F181" s="239" t="s">
        <v>235</v>
      </c>
      <c r="G181" s="240" t="s">
        <v>164</v>
      </c>
      <c r="H181" s="241">
        <v>18.350000000000001</v>
      </c>
      <c r="I181" s="242"/>
      <c r="J181" s="243">
        <f>ROUND(I181*H181,2)</f>
        <v>0</v>
      </c>
      <c r="K181" s="244"/>
      <c r="L181" s="45"/>
      <c r="M181" s="245" t="s">
        <v>1</v>
      </c>
      <c r="N181" s="246" t="s">
        <v>43</v>
      </c>
      <c r="O181" s="92"/>
      <c r="P181" s="247">
        <f>O181*H181</f>
        <v>0</v>
      </c>
      <c r="Q181" s="247">
        <v>0.07571</v>
      </c>
      <c r="R181" s="247">
        <f>Q181*H181</f>
        <v>1.3892785000000001</v>
      </c>
      <c r="S181" s="247">
        <v>0</v>
      </c>
      <c r="T181" s="248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9" t="s">
        <v>165</v>
      </c>
      <c r="AT181" s="249" t="s">
        <v>161</v>
      </c>
      <c r="AU181" s="249" t="s">
        <v>88</v>
      </c>
      <c r="AY181" s="18" t="s">
        <v>159</v>
      </c>
      <c r="BE181" s="250">
        <f>IF(N181="základní",J181,0)</f>
        <v>0</v>
      </c>
      <c r="BF181" s="250">
        <f>IF(N181="snížená",J181,0)</f>
        <v>0</v>
      </c>
      <c r="BG181" s="250">
        <f>IF(N181="zákl. přenesená",J181,0)</f>
        <v>0</v>
      </c>
      <c r="BH181" s="250">
        <f>IF(N181="sníž. přenesená",J181,0)</f>
        <v>0</v>
      </c>
      <c r="BI181" s="250">
        <f>IF(N181="nulová",J181,0)</f>
        <v>0</v>
      </c>
      <c r="BJ181" s="18" t="s">
        <v>86</v>
      </c>
      <c r="BK181" s="250">
        <f>ROUND(I181*H181,2)</f>
        <v>0</v>
      </c>
      <c r="BL181" s="18" t="s">
        <v>165</v>
      </c>
      <c r="BM181" s="249" t="s">
        <v>236</v>
      </c>
    </row>
    <row r="182" s="13" customFormat="1">
      <c r="A182" s="13"/>
      <c r="B182" s="251"/>
      <c r="C182" s="252"/>
      <c r="D182" s="253" t="s">
        <v>167</v>
      </c>
      <c r="E182" s="254" t="s">
        <v>1</v>
      </c>
      <c r="F182" s="255" t="s">
        <v>237</v>
      </c>
      <c r="G182" s="252"/>
      <c r="H182" s="256">
        <v>18.350000000000001</v>
      </c>
      <c r="I182" s="257"/>
      <c r="J182" s="252"/>
      <c r="K182" s="252"/>
      <c r="L182" s="258"/>
      <c r="M182" s="259"/>
      <c r="N182" s="260"/>
      <c r="O182" s="260"/>
      <c r="P182" s="260"/>
      <c r="Q182" s="260"/>
      <c r="R182" s="260"/>
      <c r="S182" s="260"/>
      <c r="T182" s="26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2" t="s">
        <v>167</v>
      </c>
      <c r="AU182" s="262" t="s">
        <v>88</v>
      </c>
      <c r="AV182" s="13" t="s">
        <v>88</v>
      </c>
      <c r="AW182" s="13" t="s">
        <v>34</v>
      </c>
      <c r="AX182" s="13" t="s">
        <v>86</v>
      </c>
      <c r="AY182" s="262" t="s">
        <v>159</v>
      </c>
    </row>
    <row r="183" s="2" customFormat="1" ht="16.5" customHeight="1">
      <c r="A183" s="39"/>
      <c r="B183" s="40"/>
      <c r="C183" s="237" t="s">
        <v>238</v>
      </c>
      <c r="D183" s="237" t="s">
        <v>161</v>
      </c>
      <c r="E183" s="238" t="s">
        <v>239</v>
      </c>
      <c r="F183" s="239" t="s">
        <v>240</v>
      </c>
      <c r="G183" s="240" t="s">
        <v>241</v>
      </c>
      <c r="H183" s="241">
        <v>112.2</v>
      </c>
      <c r="I183" s="242"/>
      <c r="J183" s="243">
        <f>ROUND(I183*H183,2)</f>
        <v>0</v>
      </c>
      <c r="K183" s="244"/>
      <c r="L183" s="45"/>
      <c r="M183" s="245" t="s">
        <v>1</v>
      </c>
      <c r="N183" s="246" t="s">
        <v>43</v>
      </c>
      <c r="O183" s="92"/>
      <c r="P183" s="247">
        <f>O183*H183</f>
        <v>0</v>
      </c>
      <c r="Q183" s="247">
        <v>0.00012999999999999999</v>
      </c>
      <c r="R183" s="247">
        <f>Q183*H183</f>
        <v>0.014585999999999998</v>
      </c>
      <c r="S183" s="247">
        <v>0</v>
      </c>
      <c r="T183" s="24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9" t="s">
        <v>165</v>
      </c>
      <c r="AT183" s="249" t="s">
        <v>161</v>
      </c>
      <c r="AU183" s="249" t="s">
        <v>88</v>
      </c>
      <c r="AY183" s="18" t="s">
        <v>159</v>
      </c>
      <c r="BE183" s="250">
        <f>IF(N183="základní",J183,0)</f>
        <v>0</v>
      </c>
      <c r="BF183" s="250">
        <f>IF(N183="snížená",J183,0)</f>
        <v>0</v>
      </c>
      <c r="BG183" s="250">
        <f>IF(N183="zákl. přenesená",J183,0)</f>
        <v>0</v>
      </c>
      <c r="BH183" s="250">
        <f>IF(N183="sníž. přenesená",J183,0)</f>
        <v>0</v>
      </c>
      <c r="BI183" s="250">
        <f>IF(N183="nulová",J183,0)</f>
        <v>0</v>
      </c>
      <c r="BJ183" s="18" t="s">
        <v>86</v>
      </c>
      <c r="BK183" s="250">
        <f>ROUND(I183*H183,2)</f>
        <v>0</v>
      </c>
      <c r="BL183" s="18" t="s">
        <v>165</v>
      </c>
      <c r="BM183" s="249" t="s">
        <v>242</v>
      </c>
    </row>
    <row r="184" s="13" customFormat="1">
      <c r="A184" s="13"/>
      <c r="B184" s="251"/>
      <c r="C184" s="252"/>
      <c r="D184" s="253" t="s">
        <v>167</v>
      </c>
      <c r="E184" s="254" t="s">
        <v>1</v>
      </c>
      <c r="F184" s="255" t="s">
        <v>243</v>
      </c>
      <c r="G184" s="252"/>
      <c r="H184" s="256">
        <v>112.2</v>
      </c>
      <c r="I184" s="257"/>
      <c r="J184" s="252"/>
      <c r="K184" s="252"/>
      <c r="L184" s="258"/>
      <c r="M184" s="259"/>
      <c r="N184" s="260"/>
      <c r="O184" s="260"/>
      <c r="P184" s="260"/>
      <c r="Q184" s="260"/>
      <c r="R184" s="260"/>
      <c r="S184" s="260"/>
      <c r="T184" s="26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2" t="s">
        <v>167</v>
      </c>
      <c r="AU184" s="262" t="s">
        <v>88</v>
      </c>
      <c r="AV184" s="13" t="s">
        <v>88</v>
      </c>
      <c r="AW184" s="13" t="s">
        <v>34</v>
      </c>
      <c r="AX184" s="13" t="s">
        <v>86</v>
      </c>
      <c r="AY184" s="262" t="s">
        <v>159</v>
      </c>
    </row>
    <row r="185" s="12" customFormat="1" ht="22.8" customHeight="1">
      <c r="A185" s="12"/>
      <c r="B185" s="221"/>
      <c r="C185" s="222"/>
      <c r="D185" s="223" t="s">
        <v>77</v>
      </c>
      <c r="E185" s="235" t="s">
        <v>187</v>
      </c>
      <c r="F185" s="235" t="s">
        <v>244</v>
      </c>
      <c r="G185" s="222"/>
      <c r="H185" s="222"/>
      <c r="I185" s="225"/>
      <c r="J185" s="236">
        <f>BK185</f>
        <v>0</v>
      </c>
      <c r="K185" s="222"/>
      <c r="L185" s="227"/>
      <c r="M185" s="228"/>
      <c r="N185" s="229"/>
      <c r="O185" s="229"/>
      <c r="P185" s="230">
        <f>SUM(P186:P242)</f>
        <v>0</v>
      </c>
      <c r="Q185" s="229"/>
      <c r="R185" s="230">
        <f>SUM(R186:R242)</f>
        <v>35.552719160000002</v>
      </c>
      <c r="S185" s="229"/>
      <c r="T185" s="231">
        <f>SUM(T186:T242)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32" t="s">
        <v>86</v>
      </c>
      <c r="AT185" s="233" t="s">
        <v>77</v>
      </c>
      <c r="AU185" s="233" t="s">
        <v>86</v>
      </c>
      <c r="AY185" s="232" t="s">
        <v>159</v>
      </c>
      <c r="BK185" s="234">
        <f>SUM(BK186:BK242)</f>
        <v>0</v>
      </c>
    </row>
    <row r="186" s="2" customFormat="1" ht="16.5" customHeight="1">
      <c r="A186" s="39"/>
      <c r="B186" s="40"/>
      <c r="C186" s="237" t="s">
        <v>8</v>
      </c>
      <c r="D186" s="237" t="s">
        <v>161</v>
      </c>
      <c r="E186" s="238" t="s">
        <v>245</v>
      </c>
      <c r="F186" s="239" t="s">
        <v>246</v>
      </c>
      <c r="G186" s="240" t="s">
        <v>164</v>
      </c>
      <c r="H186" s="241">
        <v>67.450000000000003</v>
      </c>
      <c r="I186" s="242"/>
      <c r="J186" s="243">
        <f>ROUND(I186*H186,2)</f>
        <v>0</v>
      </c>
      <c r="K186" s="244"/>
      <c r="L186" s="45"/>
      <c r="M186" s="245" t="s">
        <v>1</v>
      </c>
      <c r="N186" s="246" t="s">
        <v>43</v>
      </c>
      <c r="O186" s="92"/>
      <c r="P186" s="247">
        <f>O186*H186</f>
        <v>0</v>
      </c>
      <c r="Q186" s="247">
        <v>0</v>
      </c>
      <c r="R186" s="247">
        <f>Q186*H186</f>
        <v>0</v>
      </c>
      <c r="S186" s="247">
        <v>0</v>
      </c>
      <c r="T186" s="248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9" t="s">
        <v>165</v>
      </c>
      <c r="AT186" s="249" t="s">
        <v>161</v>
      </c>
      <c r="AU186" s="249" t="s">
        <v>88</v>
      </c>
      <c r="AY186" s="18" t="s">
        <v>159</v>
      </c>
      <c r="BE186" s="250">
        <f>IF(N186="základní",J186,0)</f>
        <v>0</v>
      </c>
      <c r="BF186" s="250">
        <f>IF(N186="snížená",J186,0)</f>
        <v>0</v>
      </c>
      <c r="BG186" s="250">
        <f>IF(N186="zákl. přenesená",J186,0)</f>
        <v>0</v>
      </c>
      <c r="BH186" s="250">
        <f>IF(N186="sníž. přenesená",J186,0)</f>
        <v>0</v>
      </c>
      <c r="BI186" s="250">
        <f>IF(N186="nulová",J186,0)</f>
        <v>0</v>
      </c>
      <c r="BJ186" s="18" t="s">
        <v>86</v>
      </c>
      <c r="BK186" s="250">
        <f>ROUND(I186*H186,2)</f>
        <v>0</v>
      </c>
      <c r="BL186" s="18" t="s">
        <v>165</v>
      </c>
      <c r="BM186" s="249" t="s">
        <v>247</v>
      </c>
    </row>
    <row r="187" s="13" customFormat="1">
      <c r="A187" s="13"/>
      <c r="B187" s="251"/>
      <c r="C187" s="252"/>
      <c r="D187" s="253" t="s">
        <v>167</v>
      </c>
      <c r="E187" s="254" t="s">
        <v>1</v>
      </c>
      <c r="F187" s="255" t="s">
        <v>248</v>
      </c>
      <c r="G187" s="252"/>
      <c r="H187" s="256">
        <v>67.450000000000003</v>
      </c>
      <c r="I187" s="257"/>
      <c r="J187" s="252"/>
      <c r="K187" s="252"/>
      <c r="L187" s="258"/>
      <c r="M187" s="259"/>
      <c r="N187" s="260"/>
      <c r="O187" s="260"/>
      <c r="P187" s="260"/>
      <c r="Q187" s="260"/>
      <c r="R187" s="260"/>
      <c r="S187" s="260"/>
      <c r="T187" s="26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2" t="s">
        <v>167</v>
      </c>
      <c r="AU187" s="262" t="s">
        <v>88</v>
      </c>
      <c r="AV187" s="13" t="s">
        <v>88</v>
      </c>
      <c r="AW187" s="13" t="s">
        <v>34</v>
      </c>
      <c r="AX187" s="13" t="s">
        <v>86</v>
      </c>
      <c r="AY187" s="262" t="s">
        <v>159</v>
      </c>
    </row>
    <row r="188" s="2" customFormat="1" ht="16.5" customHeight="1">
      <c r="A188" s="39"/>
      <c r="B188" s="40"/>
      <c r="C188" s="237" t="s">
        <v>249</v>
      </c>
      <c r="D188" s="237" t="s">
        <v>161</v>
      </c>
      <c r="E188" s="238" t="s">
        <v>250</v>
      </c>
      <c r="F188" s="239" t="s">
        <v>251</v>
      </c>
      <c r="G188" s="240" t="s">
        <v>164</v>
      </c>
      <c r="H188" s="241">
        <v>669.57000000000005</v>
      </c>
      <c r="I188" s="242"/>
      <c r="J188" s="243">
        <f>ROUND(I188*H188,2)</f>
        <v>0</v>
      </c>
      <c r="K188" s="244"/>
      <c r="L188" s="45"/>
      <c r="M188" s="245" t="s">
        <v>1</v>
      </c>
      <c r="N188" s="246" t="s">
        <v>43</v>
      </c>
      <c r="O188" s="92"/>
      <c r="P188" s="247">
        <f>O188*H188</f>
        <v>0</v>
      </c>
      <c r="Q188" s="247">
        <v>0.026200000000000001</v>
      </c>
      <c r="R188" s="247">
        <f>Q188*H188</f>
        <v>17.542734000000003</v>
      </c>
      <c r="S188" s="247">
        <v>0</v>
      </c>
      <c r="T188" s="248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9" t="s">
        <v>165</v>
      </c>
      <c r="AT188" s="249" t="s">
        <v>161</v>
      </c>
      <c r="AU188" s="249" t="s">
        <v>88</v>
      </c>
      <c r="AY188" s="18" t="s">
        <v>159</v>
      </c>
      <c r="BE188" s="250">
        <f>IF(N188="základní",J188,0)</f>
        <v>0</v>
      </c>
      <c r="BF188" s="250">
        <f>IF(N188="snížená",J188,0)</f>
        <v>0</v>
      </c>
      <c r="BG188" s="250">
        <f>IF(N188="zákl. přenesená",J188,0)</f>
        <v>0</v>
      </c>
      <c r="BH188" s="250">
        <f>IF(N188="sníž. přenesená",J188,0)</f>
        <v>0</v>
      </c>
      <c r="BI188" s="250">
        <f>IF(N188="nulová",J188,0)</f>
        <v>0</v>
      </c>
      <c r="BJ188" s="18" t="s">
        <v>86</v>
      </c>
      <c r="BK188" s="250">
        <f>ROUND(I188*H188,2)</f>
        <v>0</v>
      </c>
      <c r="BL188" s="18" t="s">
        <v>165</v>
      </c>
      <c r="BM188" s="249" t="s">
        <v>252</v>
      </c>
    </row>
    <row r="189" s="13" customFormat="1">
      <c r="A189" s="13"/>
      <c r="B189" s="251"/>
      <c r="C189" s="252"/>
      <c r="D189" s="253" t="s">
        <v>167</v>
      </c>
      <c r="E189" s="254" t="s">
        <v>1</v>
      </c>
      <c r="F189" s="255" t="s">
        <v>253</v>
      </c>
      <c r="G189" s="252"/>
      <c r="H189" s="256">
        <v>257.73000000000002</v>
      </c>
      <c r="I189" s="257"/>
      <c r="J189" s="252"/>
      <c r="K189" s="252"/>
      <c r="L189" s="258"/>
      <c r="M189" s="259"/>
      <c r="N189" s="260"/>
      <c r="O189" s="260"/>
      <c r="P189" s="260"/>
      <c r="Q189" s="260"/>
      <c r="R189" s="260"/>
      <c r="S189" s="260"/>
      <c r="T189" s="26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2" t="s">
        <v>167</v>
      </c>
      <c r="AU189" s="262" t="s">
        <v>88</v>
      </c>
      <c r="AV189" s="13" t="s">
        <v>88</v>
      </c>
      <c r="AW189" s="13" t="s">
        <v>34</v>
      </c>
      <c r="AX189" s="13" t="s">
        <v>78</v>
      </c>
      <c r="AY189" s="262" t="s">
        <v>159</v>
      </c>
    </row>
    <row r="190" s="13" customFormat="1">
      <c r="A190" s="13"/>
      <c r="B190" s="251"/>
      <c r="C190" s="252"/>
      <c r="D190" s="253" t="s">
        <v>167</v>
      </c>
      <c r="E190" s="254" t="s">
        <v>1</v>
      </c>
      <c r="F190" s="255" t="s">
        <v>254</v>
      </c>
      <c r="G190" s="252"/>
      <c r="H190" s="256">
        <v>15.84</v>
      </c>
      <c r="I190" s="257"/>
      <c r="J190" s="252"/>
      <c r="K190" s="252"/>
      <c r="L190" s="258"/>
      <c r="M190" s="259"/>
      <c r="N190" s="260"/>
      <c r="O190" s="260"/>
      <c r="P190" s="260"/>
      <c r="Q190" s="260"/>
      <c r="R190" s="260"/>
      <c r="S190" s="260"/>
      <c r="T190" s="26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2" t="s">
        <v>167</v>
      </c>
      <c r="AU190" s="262" t="s">
        <v>88</v>
      </c>
      <c r="AV190" s="13" t="s">
        <v>88</v>
      </c>
      <c r="AW190" s="13" t="s">
        <v>34</v>
      </c>
      <c r="AX190" s="13" t="s">
        <v>78</v>
      </c>
      <c r="AY190" s="262" t="s">
        <v>159</v>
      </c>
    </row>
    <row r="191" s="13" customFormat="1">
      <c r="A191" s="13"/>
      <c r="B191" s="251"/>
      <c r="C191" s="252"/>
      <c r="D191" s="253" t="s">
        <v>167</v>
      </c>
      <c r="E191" s="254" t="s">
        <v>1</v>
      </c>
      <c r="F191" s="255" t="s">
        <v>255</v>
      </c>
      <c r="G191" s="252"/>
      <c r="H191" s="256">
        <v>43.229999999999997</v>
      </c>
      <c r="I191" s="257"/>
      <c r="J191" s="252"/>
      <c r="K191" s="252"/>
      <c r="L191" s="258"/>
      <c r="M191" s="259"/>
      <c r="N191" s="260"/>
      <c r="O191" s="260"/>
      <c r="P191" s="260"/>
      <c r="Q191" s="260"/>
      <c r="R191" s="260"/>
      <c r="S191" s="260"/>
      <c r="T191" s="26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2" t="s">
        <v>167</v>
      </c>
      <c r="AU191" s="262" t="s">
        <v>88</v>
      </c>
      <c r="AV191" s="13" t="s">
        <v>88</v>
      </c>
      <c r="AW191" s="13" t="s">
        <v>34</v>
      </c>
      <c r="AX191" s="13" t="s">
        <v>78</v>
      </c>
      <c r="AY191" s="262" t="s">
        <v>159</v>
      </c>
    </row>
    <row r="192" s="13" customFormat="1">
      <c r="A192" s="13"/>
      <c r="B192" s="251"/>
      <c r="C192" s="252"/>
      <c r="D192" s="253" t="s">
        <v>167</v>
      </c>
      <c r="E192" s="254" t="s">
        <v>1</v>
      </c>
      <c r="F192" s="255" t="s">
        <v>256</v>
      </c>
      <c r="G192" s="252"/>
      <c r="H192" s="256">
        <v>69.629999999999995</v>
      </c>
      <c r="I192" s="257"/>
      <c r="J192" s="252"/>
      <c r="K192" s="252"/>
      <c r="L192" s="258"/>
      <c r="M192" s="259"/>
      <c r="N192" s="260"/>
      <c r="O192" s="260"/>
      <c r="P192" s="260"/>
      <c r="Q192" s="260"/>
      <c r="R192" s="260"/>
      <c r="S192" s="260"/>
      <c r="T192" s="26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2" t="s">
        <v>167</v>
      </c>
      <c r="AU192" s="262" t="s">
        <v>88</v>
      </c>
      <c r="AV192" s="13" t="s">
        <v>88</v>
      </c>
      <c r="AW192" s="13" t="s">
        <v>34</v>
      </c>
      <c r="AX192" s="13" t="s">
        <v>78</v>
      </c>
      <c r="AY192" s="262" t="s">
        <v>159</v>
      </c>
    </row>
    <row r="193" s="13" customFormat="1">
      <c r="A193" s="13"/>
      <c r="B193" s="251"/>
      <c r="C193" s="252"/>
      <c r="D193" s="253" t="s">
        <v>167</v>
      </c>
      <c r="E193" s="254" t="s">
        <v>1</v>
      </c>
      <c r="F193" s="255" t="s">
        <v>257</v>
      </c>
      <c r="G193" s="252"/>
      <c r="H193" s="256">
        <v>70.290000000000006</v>
      </c>
      <c r="I193" s="257"/>
      <c r="J193" s="252"/>
      <c r="K193" s="252"/>
      <c r="L193" s="258"/>
      <c r="M193" s="259"/>
      <c r="N193" s="260"/>
      <c r="O193" s="260"/>
      <c r="P193" s="260"/>
      <c r="Q193" s="260"/>
      <c r="R193" s="260"/>
      <c r="S193" s="260"/>
      <c r="T193" s="26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2" t="s">
        <v>167</v>
      </c>
      <c r="AU193" s="262" t="s">
        <v>88</v>
      </c>
      <c r="AV193" s="13" t="s">
        <v>88</v>
      </c>
      <c r="AW193" s="13" t="s">
        <v>34</v>
      </c>
      <c r="AX193" s="13" t="s">
        <v>78</v>
      </c>
      <c r="AY193" s="262" t="s">
        <v>159</v>
      </c>
    </row>
    <row r="194" s="13" customFormat="1">
      <c r="A194" s="13"/>
      <c r="B194" s="251"/>
      <c r="C194" s="252"/>
      <c r="D194" s="253" t="s">
        <v>167</v>
      </c>
      <c r="E194" s="254" t="s">
        <v>1</v>
      </c>
      <c r="F194" s="255" t="s">
        <v>258</v>
      </c>
      <c r="G194" s="252"/>
      <c r="H194" s="256">
        <v>212.84999999999999</v>
      </c>
      <c r="I194" s="257"/>
      <c r="J194" s="252"/>
      <c r="K194" s="252"/>
      <c r="L194" s="258"/>
      <c r="M194" s="259"/>
      <c r="N194" s="260"/>
      <c r="O194" s="260"/>
      <c r="P194" s="260"/>
      <c r="Q194" s="260"/>
      <c r="R194" s="260"/>
      <c r="S194" s="260"/>
      <c r="T194" s="26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2" t="s">
        <v>167</v>
      </c>
      <c r="AU194" s="262" t="s">
        <v>88</v>
      </c>
      <c r="AV194" s="13" t="s">
        <v>88</v>
      </c>
      <c r="AW194" s="13" t="s">
        <v>34</v>
      </c>
      <c r="AX194" s="13" t="s">
        <v>78</v>
      </c>
      <c r="AY194" s="262" t="s">
        <v>159</v>
      </c>
    </row>
    <row r="195" s="14" customFormat="1">
      <c r="A195" s="14"/>
      <c r="B195" s="263"/>
      <c r="C195" s="264"/>
      <c r="D195" s="253" t="s">
        <v>167</v>
      </c>
      <c r="E195" s="265" t="s">
        <v>1</v>
      </c>
      <c r="F195" s="266" t="s">
        <v>170</v>
      </c>
      <c r="G195" s="264"/>
      <c r="H195" s="267">
        <v>669.57000000000005</v>
      </c>
      <c r="I195" s="268"/>
      <c r="J195" s="264"/>
      <c r="K195" s="264"/>
      <c r="L195" s="269"/>
      <c r="M195" s="270"/>
      <c r="N195" s="271"/>
      <c r="O195" s="271"/>
      <c r="P195" s="271"/>
      <c r="Q195" s="271"/>
      <c r="R195" s="271"/>
      <c r="S195" s="271"/>
      <c r="T195" s="27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3" t="s">
        <v>167</v>
      </c>
      <c r="AU195" s="273" t="s">
        <v>88</v>
      </c>
      <c r="AV195" s="14" t="s">
        <v>165</v>
      </c>
      <c r="AW195" s="14" t="s">
        <v>34</v>
      </c>
      <c r="AX195" s="14" t="s">
        <v>86</v>
      </c>
      <c r="AY195" s="273" t="s">
        <v>159</v>
      </c>
    </row>
    <row r="196" s="2" customFormat="1" ht="16.5" customHeight="1">
      <c r="A196" s="39"/>
      <c r="B196" s="40"/>
      <c r="C196" s="237" t="s">
        <v>259</v>
      </c>
      <c r="D196" s="237" t="s">
        <v>161</v>
      </c>
      <c r="E196" s="238" t="s">
        <v>260</v>
      </c>
      <c r="F196" s="239" t="s">
        <v>261</v>
      </c>
      <c r="G196" s="240" t="s">
        <v>164</v>
      </c>
      <c r="H196" s="241">
        <v>52.299999999999997</v>
      </c>
      <c r="I196" s="242"/>
      <c r="J196" s="243">
        <f>ROUND(I196*H196,2)</f>
        <v>0</v>
      </c>
      <c r="K196" s="244"/>
      <c r="L196" s="45"/>
      <c r="M196" s="245" t="s">
        <v>1</v>
      </c>
      <c r="N196" s="246" t="s">
        <v>43</v>
      </c>
      <c r="O196" s="92"/>
      <c r="P196" s="247">
        <f>O196*H196</f>
        <v>0</v>
      </c>
      <c r="Q196" s="247">
        <v>0.020480000000000002</v>
      </c>
      <c r="R196" s="247">
        <f>Q196*H196</f>
        <v>1.0711040000000001</v>
      </c>
      <c r="S196" s="247">
        <v>0</v>
      </c>
      <c r="T196" s="248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9" t="s">
        <v>165</v>
      </c>
      <c r="AT196" s="249" t="s">
        <v>161</v>
      </c>
      <c r="AU196" s="249" t="s">
        <v>88</v>
      </c>
      <c r="AY196" s="18" t="s">
        <v>159</v>
      </c>
      <c r="BE196" s="250">
        <f>IF(N196="základní",J196,0)</f>
        <v>0</v>
      </c>
      <c r="BF196" s="250">
        <f>IF(N196="snížená",J196,0)</f>
        <v>0</v>
      </c>
      <c r="BG196" s="250">
        <f>IF(N196="zákl. přenesená",J196,0)</f>
        <v>0</v>
      </c>
      <c r="BH196" s="250">
        <f>IF(N196="sníž. přenesená",J196,0)</f>
        <v>0</v>
      </c>
      <c r="BI196" s="250">
        <f>IF(N196="nulová",J196,0)</f>
        <v>0</v>
      </c>
      <c r="BJ196" s="18" t="s">
        <v>86</v>
      </c>
      <c r="BK196" s="250">
        <f>ROUND(I196*H196,2)</f>
        <v>0</v>
      </c>
      <c r="BL196" s="18" t="s">
        <v>165</v>
      </c>
      <c r="BM196" s="249" t="s">
        <v>262</v>
      </c>
    </row>
    <row r="197" s="13" customFormat="1">
      <c r="A197" s="13"/>
      <c r="B197" s="251"/>
      <c r="C197" s="252"/>
      <c r="D197" s="253" t="s">
        <v>167</v>
      </c>
      <c r="E197" s="254" t="s">
        <v>1</v>
      </c>
      <c r="F197" s="255" t="s">
        <v>263</v>
      </c>
      <c r="G197" s="252"/>
      <c r="H197" s="256">
        <v>13.199999999999999</v>
      </c>
      <c r="I197" s="257"/>
      <c r="J197" s="252"/>
      <c r="K197" s="252"/>
      <c r="L197" s="258"/>
      <c r="M197" s="259"/>
      <c r="N197" s="260"/>
      <c r="O197" s="260"/>
      <c r="P197" s="260"/>
      <c r="Q197" s="260"/>
      <c r="R197" s="260"/>
      <c r="S197" s="260"/>
      <c r="T197" s="26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2" t="s">
        <v>167</v>
      </c>
      <c r="AU197" s="262" t="s">
        <v>88</v>
      </c>
      <c r="AV197" s="13" t="s">
        <v>88</v>
      </c>
      <c r="AW197" s="13" t="s">
        <v>34</v>
      </c>
      <c r="AX197" s="13" t="s">
        <v>78</v>
      </c>
      <c r="AY197" s="262" t="s">
        <v>159</v>
      </c>
    </row>
    <row r="198" s="13" customFormat="1">
      <c r="A198" s="13"/>
      <c r="B198" s="251"/>
      <c r="C198" s="252"/>
      <c r="D198" s="253" t="s">
        <v>167</v>
      </c>
      <c r="E198" s="254" t="s">
        <v>1</v>
      </c>
      <c r="F198" s="255" t="s">
        <v>264</v>
      </c>
      <c r="G198" s="252"/>
      <c r="H198" s="256">
        <v>6.5999999999999996</v>
      </c>
      <c r="I198" s="257"/>
      <c r="J198" s="252"/>
      <c r="K198" s="252"/>
      <c r="L198" s="258"/>
      <c r="M198" s="259"/>
      <c r="N198" s="260"/>
      <c r="O198" s="260"/>
      <c r="P198" s="260"/>
      <c r="Q198" s="260"/>
      <c r="R198" s="260"/>
      <c r="S198" s="260"/>
      <c r="T198" s="26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2" t="s">
        <v>167</v>
      </c>
      <c r="AU198" s="262" t="s">
        <v>88</v>
      </c>
      <c r="AV198" s="13" t="s">
        <v>88</v>
      </c>
      <c r="AW198" s="13" t="s">
        <v>34</v>
      </c>
      <c r="AX198" s="13" t="s">
        <v>78</v>
      </c>
      <c r="AY198" s="262" t="s">
        <v>159</v>
      </c>
    </row>
    <row r="199" s="13" customFormat="1">
      <c r="A199" s="13"/>
      <c r="B199" s="251"/>
      <c r="C199" s="252"/>
      <c r="D199" s="253" t="s">
        <v>167</v>
      </c>
      <c r="E199" s="254" t="s">
        <v>1</v>
      </c>
      <c r="F199" s="255" t="s">
        <v>265</v>
      </c>
      <c r="G199" s="252"/>
      <c r="H199" s="256">
        <v>20.800000000000001</v>
      </c>
      <c r="I199" s="257"/>
      <c r="J199" s="252"/>
      <c r="K199" s="252"/>
      <c r="L199" s="258"/>
      <c r="M199" s="259"/>
      <c r="N199" s="260"/>
      <c r="O199" s="260"/>
      <c r="P199" s="260"/>
      <c r="Q199" s="260"/>
      <c r="R199" s="260"/>
      <c r="S199" s="260"/>
      <c r="T199" s="26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2" t="s">
        <v>167</v>
      </c>
      <c r="AU199" s="262" t="s">
        <v>88</v>
      </c>
      <c r="AV199" s="13" t="s">
        <v>88</v>
      </c>
      <c r="AW199" s="13" t="s">
        <v>34</v>
      </c>
      <c r="AX199" s="13" t="s">
        <v>78</v>
      </c>
      <c r="AY199" s="262" t="s">
        <v>159</v>
      </c>
    </row>
    <row r="200" s="13" customFormat="1">
      <c r="A200" s="13"/>
      <c r="B200" s="251"/>
      <c r="C200" s="252"/>
      <c r="D200" s="253" t="s">
        <v>167</v>
      </c>
      <c r="E200" s="254" t="s">
        <v>1</v>
      </c>
      <c r="F200" s="255" t="s">
        <v>266</v>
      </c>
      <c r="G200" s="252"/>
      <c r="H200" s="256">
        <v>11.699999999999999</v>
      </c>
      <c r="I200" s="257"/>
      <c r="J200" s="252"/>
      <c r="K200" s="252"/>
      <c r="L200" s="258"/>
      <c r="M200" s="259"/>
      <c r="N200" s="260"/>
      <c r="O200" s="260"/>
      <c r="P200" s="260"/>
      <c r="Q200" s="260"/>
      <c r="R200" s="260"/>
      <c r="S200" s="260"/>
      <c r="T200" s="26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2" t="s">
        <v>167</v>
      </c>
      <c r="AU200" s="262" t="s">
        <v>88</v>
      </c>
      <c r="AV200" s="13" t="s">
        <v>88</v>
      </c>
      <c r="AW200" s="13" t="s">
        <v>34</v>
      </c>
      <c r="AX200" s="13" t="s">
        <v>78</v>
      </c>
      <c r="AY200" s="262" t="s">
        <v>159</v>
      </c>
    </row>
    <row r="201" s="14" customFormat="1">
      <c r="A201" s="14"/>
      <c r="B201" s="263"/>
      <c r="C201" s="264"/>
      <c r="D201" s="253" t="s">
        <v>167</v>
      </c>
      <c r="E201" s="265" t="s">
        <v>1</v>
      </c>
      <c r="F201" s="266" t="s">
        <v>170</v>
      </c>
      <c r="G201" s="264"/>
      <c r="H201" s="267">
        <v>52.299999999999997</v>
      </c>
      <c r="I201" s="268"/>
      <c r="J201" s="264"/>
      <c r="K201" s="264"/>
      <c r="L201" s="269"/>
      <c r="M201" s="270"/>
      <c r="N201" s="271"/>
      <c r="O201" s="271"/>
      <c r="P201" s="271"/>
      <c r="Q201" s="271"/>
      <c r="R201" s="271"/>
      <c r="S201" s="271"/>
      <c r="T201" s="27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3" t="s">
        <v>167</v>
      </c>
      <c r="AU201" s="273" t="s">
        <v>88</v>
      </c>
      <c r="AV201" s="14" t="s">
        <v>165</v>
      </c>
      <c r="AW201" s="14" t="s">
        <v>34</v>
      </c>
      <c r="AX201" s="14" t="s">
        <v>86</v>
      </c>
      <c r="AY201" s="273" t="s">
        <v>159</v>
      </c>
    </row>
    <row r="202" s="2" customFormat="1" ht="16.5" customHeight="1">
      <c r="A202" s="39"/>
      <c r="B202" s="40"/>
      <c r="C202" s="237" t="s">
        <v>267</v>
      </c>
      <c r="D202" s="237" t="s">
        <v>161</v>
      </c>
      <c r="E202" s="238" t="s">
        <v>268</v>
      </c>
      <c r="F202" s="239" t="s">
        <v>269</v>
      </c>
      <c r="G202" s="240" t="s">
        <v>164</v>
      </c>
      <c r="H202" s="241">
        <v>52.299999999999997</v>
      </c>
      <c r="I202" s="242"/>
      <c r="J202" s="243">
        <f>ROUND(I202*H202,2)</f>
        <v>0</v>
      </c>
      <c r="K202" s="244"/>
      <c r="L202" s="45"/>
      <c r="M202" s="245" t="s">
        <v>1</v>
      </c>
      <c r="N202" s="246" t="s">
        <v>43</v>
      </c>
      <c r="O202" s="92"/>
      <c r="P202" s="247">
        <f>O202*H202</f>
        <v>0</v>
      </c>
      <c r="Q202" s="247">
        <v>0.0079000000000000008</v>
      </c>
      <c r="R202" s="247">
        <f>Q202*H202</f>
        <v>0.41317000000000004</v>
      </c>
      <c r="S202" s="247">
        <v>0</v>
      </c>
      <c r="T202" s="248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9" t="s">
        <v>165</v>
      </c>
      <c r="AT202" s="249" t="s">
        <v>161</v>
      </c>
      <c r="AU202" s="249" t="s">
        <v>88</v>
      </c>
      <c r="AY202" s="18" t="s">
        <v>159</v>
      </c>
      <c r="BE202" s="250">
        <f>IF(N202="základní",J202,0)</f>
        <v>0</v>
      </c>
      <c r="BF202" s="250">
        <f>IF(N202="snížená",J202,0)</f>
        <v>0</v>
      </c>
      <c r="BG202" s="250">
        <f>IF(N202="zákl. přenesená",J202,0)</f>
        <v>0</v>
      </c>
      <c r="BH202" s="250">
        <f>IF(N202="sníž. přenesená",J202,0)</f>
        <v>0</v>
      </c>
      <c r="BI202" s="250">
        <f>IF(N202="nulová",J202,0)</f>
        <v>0</v>
      </c>
      <c r="BJ202" s="18" t="s">
        <v>86</v>
      </c>
      <c r="BK202" s="250">
        <f>ROUND(I202*H202,2)</f>
        <v>0</v>
      </c>
      <c r="BL202" s="18" t="s">
        <v>165</v>
      </c>
      <c r="BM202" s="249" t="s">
        <v>270</v>
      </c>
    </row>
    <row r="203" s="2" customFormat="1" ht="16.5" customHeight="1">
      <c r="A203" s="39"/>
      <c r="B203" s="40"/>
      <c r="C203" s="237" t="s">
        <v>271</v>
      </c>
      <c r="D203" s="237" t="s">
        <v>161</v>
      </c>
      <c r="E203" s="238" t="s">
        <v>272</v>
      </c>
      <c r="F203" s="239" t="s">
        <v>273</v>
      </c>
      <c r="G203" s="240" t="s">
        <v>164</v>
      </c>
      <c r="H203" s="241">
        <v>1430.53</v>
      </c>
      <c r="I203" s="242"/>
      <c r="J203" s="243">
        <f>ROUND(I203*H203,2)</f>
        <v>0</v>
      </c>
      <c r="K203" s="244"/>
      <c r="L203" s="45"/>
      <c r="M203" s="245" t="s">
        <v>1</v>
      </c>
      <c r="N203" s="246" t="s">
        <v>43</v>
      </c>
      <c r="O203" s="92"/>
      <c r="P203" s="247">
        <f>O203*H203</f>
        <v>0</v>
      </c>
      <c r="Q203" s="247">
        <v>0.00025999999999999998</v>
      </c>
      <c r="R203" s="247">
        <f>Q203*H203</f>
        <v>0.37193779999999999</v>
      </c>
      <c r="S203" s="247">
        <v>0</v>
      </c>
      <c r="T203" s="248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9" t="s">
        <v>165</v>
      </c>
      <c r="AT203" s="249" t="s">
        <v>161</v>
      </c>
      <c r="AU203" s="249" t="s">
        <v>88</v>
      </c>
      <c r="AY203" s="18" t="s">
        <v>159</v>
      </c>
      <c r="BE203" s="250">
        <f>IF(N203="základní",J203,0)</f>
        <v>0</v>
      </c>
      <c r="BF203" s="250">
        <f>IF(N203="snížená",J203,0)</f>
        <v>0</v>
      </c>
      <c r="BG203" s="250">
        <f>IF(N203="zákl. přenesená",J203,0)</f>
        <v>0</v>
      </c>
      <c r="BH203" s="250">
        <f>IF(N203="sníž. přenesená",J203,0)</f>
        <v>0</v>
      </c>
      <c r="BI203" s="250">
        <f>IF(N203="nulová",J203,0)</f>
        <v>0</v>
      </c>
      <c r="BJ203" s="18" t="s">
        <v>86</v>
      </c>
      <c r="BK203" s="250">
        <f>ROUND(I203*H203,2)</f>
        <v>0</v>
      </c>
      <c r="BL203" s="18" t="s">
        <v>165</v>
      </c>
      <c r="BM203" s="249" t="s">
        <v>274</v>
      </c>
    </row>
    <row r="204" s="13" customFormat="1">
      <c r="A204" s="13"/>
      <c r="B204" s="251"/>
      <c r="C204" s="252"/>
      <c r="D204" s="253" t="s">
        <v>167</v>
      </c>
      <c r="E204" s="254" t="s">
        <v>1</v>
      </c>
      <c r="F204" s="255" t="s">
        <v>275</v>
      </c>
      <c r="G204" s="252"/>
      <c r="H204" s="256">
        <v>9.6199999999999992</v>
      </c>
      <c r="I204" s="257"/>
      <c r="J204" s="252"/>
      <c r="K204" s="252"/>
      <c r="L204" s="258"/>
      <c r="M204" s="259"/>
      <c r="N204" s="260"/>
      <c r="O204" s="260"/>
      <c r="P204" s="260"/>
      <c r="Q204" s="260"/>
      <c r="R204" s="260"/>
      <c r="S204" s="260"/>
      <c r="T204" s="26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2" t="s">
        <v>167</v>
      </c>
      <c r="AU204" s="262" t="s">
        <v>88</v>
      </c>
      <c r="AV204" s="13" t="s">
        <v>88</v>
      </c>
      <c r="AW204" s="13" t="s">
        <v>34</v>
      </c>
      <c r="AX204" s="13" t="s">
        <v>78</v>
      </c>
      <c r="AY204" s="262" t="s">
        <v>159</v>
      </c>
    </row>
    <row r="205" s="13" customFormat="1">
      <c r="A205" s="13"/>
      <c r="B205" s="251"/>
      <c r="C205" s="252"/>
      <c r="D205" s="253" t="s">
        <v>167</v>
      </c>
      <c r="E205" s="254" t="s">
        <v>1</v>
      </c>
      <c r="F205" s="255" t="s">
        <v>276</v>
      </c>
      <c r="G205" s="252"/>
      <c r="H205" s="256">
        <v>714.63999999999999</v>
      </c>
      <c r="I205" s="257"/>
      <c r="J205" s="252"/>
      <c r="K205" s="252"/>
      <c r="L205" s="258"/>
      <c r="M205" s="259"/>
      <c r="N205" s="260"/>
      <c r="O205" s="260"/>
      <c r="P205" s="260"/>
      <c r="Q205" s="260"/>
      <c r="R205" s="260"/>
      <c r="S205" s="260"/>
      <c r="T205" s="26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2" t="s">
        <v>167</v>
      </c>
      <c r="AU205" s="262" t="s">
        <v>88</v>
      </c>
      <c r="AV205" s="13" t="s">
        <v>88</v>
      </c>
      <c r="AW205" s="13" t="s">
        <v>34</v>
      </c>
      <c r="AX205" s="13" t="s">
        <v>78</v>
      </c>
      <c r="AY205" s="262" t="s">
        <v>159</v>
      </c>
    </row>
    <row r="206" s="13" customFormat="1">
      <c r="A206" s="13"/>
      <c r="B206" s="251"/>
      <c r="C206" s="252"/>
      <c r="D206" s="253" t="s">
        <v>167</v>
      </c>
      <c r="E206" s="254" t="s">
        <v>1</v>
      </c>
      <c r="F206" s="255" t="s">
        <v>277</v>
      </c>
      <c r="G206" s="252"/>
      <c r="H206" s="256">
        <v>36.700000000000003</v>
      </c>
      <c r="I206" s="257"/>
      <c r="J206" s="252"/>
      <c r="K206" s="252"/>
      <c r="L206" s="258"/>
      <c r="M206" s="259"/>
      <c r="N206" s="260"/>
      <c r="O206" s="260"/>
      <c r="P206" s="260"/>
      <c r="Q206" s="260"/>
      <c r="R206" s="260"/>
      <c r="S206" s="260"/>
      <c r="T206" s="26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2" t="s">
        <v>167</v>
      </c>
      <c r="AU206" s="262" t="s">
        <v>88</v>
      </c>
      <c r="AV206" s="13" t="s">
        <v>88</v>
      </c>
      <c r="AW206" s="13" t="s">
        <v>34</v>
      </c>
      <c r="AX206" s="13" t="s">
        <v>78</v>
      </c>
      <c r="AY206" s="262" t="s">
        <v>159</v>
      </c>
    </row>
    <row r="207" s="13" customFormat="1">
      <c r="A207" s="13"/>
      <c r="B207" s="251"/>
      <c r="C207" s="252"/>
      <c r="D207" s="253" t="s">
        <v>167</v>
      </c>
      <c r="E207" s="254" t="s">
        <v>1</v>
      </c>
      <c r="F207" s="255" t="s">
        <v>278</v>
      </c>
      <c r="G207" s="252"/>
      <c r="H207" s="256">
        <v>669.57000000000005</v>
      </c>
      <c r="I207" s="257"/>
      <c r="J207" s="252"/>
      <c r="K207" s="252"/>
      <c r="L207" s="258"/>
      <c r="M207" s="259"/>
      <c r="N207" s="260"/>
      <c r="O207" s="260"/>
      <c r="P207" s="260"/>
      <c r="Q207" s="260"/>
      <c r="R207" s="260"/>
      <c r="S207" s="260"/>
      <c r="T207" s="26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2" t="s">
        <v>167</v>
      </c>
      <c r="AU207" s="262" t="s">
        <v>88</v>
      </c>
      <c r="AV207" s="13" t="s">
        <v>88</v>
      </c>
      <c r="AW207" s="13" t="s">
        <v>34</v>
      </c>
      <c r="AX207" s="13" t="s">
        <v>78</v>
      </c>
      <c r="AY207" s="262" t="s">
        <v>159</v>
      </c>
    </row>
    <row r="208" s="14" customFormat="1">
      <c r="A208" s="14"/>
      <c r="B208" s="263"/>
      <c r="C208" s="264"/>
      <c r="D208" s="253" t="s">
        <v>167</v>
      </c>
      <c r="E208" s="265" t="s">
        <v>1</v>
      </c>
      <c r="F208" s="266" t="s">
        <v>170</v>
      </c>
      <c r="G208" s="264"/>
      <c r="H208" s="267">
        <v>1430.53</v>
      </c>
      <c r="I208" s="268"/>
      <c r="J208" s="264"/>
      <c r="K208" s="264"/>
      <c r="L208" s="269"/>
      <c r="M208" s="270"/>
      <c r="N208" s="271"/>
      <c r="O208" s="271"/>
      <c r="P208" s="271"/>
      <c r="Q208" s="271"/>
      <c r="R208" s="271"/>
      <c r="S208" s="271"/>
      <c r="T208" s="27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3" t="s">
        <v>167</v>
      </c>
      <c r="AU208" s="273" t="s">
        <v>88</v>
      </c>
      <c r="AV208" s="14" t="s">
        <v>165</v>
      </c>
      <c r="AW208" s="14" t="s">
        <v>34</v>
      </c>
      <c r="AX208" s="14" t="s">
        <v>86</v>
      </c>
      <c r="AY208" s="273" t="s">
        <v>159</v>
      </c>
    </row>
    <row r="209" s="2" customFormat="1" ht="16.5" customHeight="1">
      <c r="A209" s="39"/>
      <c r="B209" s="40"/>
      <c r="C209" s="237" t="s">
        <v>279</v>
      </c>
      <c r="D209" s="237" t="s">
        <v>161</v>
      </c>
      <c r="E209" s="238" t="s">
        <v>280</v>
      </c>
      <c r="F209" s="239" t="s">
        <v>281</v>
      </c>
      <c r="G209" s="240" t="s">
        <v>164</v>
      </c>
      <c r="H209" s="241">
        <v>771.98000000000002</v>
      </c>
      <c r="I209" s="242"/>
      <c r="J209" s="243">
        <f>ROUND(I209*H209,2)</f>
        <v>0</v>
      </c>
      <c r="K209" s="244"/>
      <c r="L209" s="45"/>
      <c r="M209" s="245" t="s">
        <v>1</v>
      </c>
      <c r="N209" s="246" t="s">
        <v>43</v>
      </c>
      <c r="O209" s="92"/>
      <c r="P209" s="247">
        <f>O209*H209</f>
        <v>0</v>
      </c>
      <c r="Q209" s="247">
        <v>0.00020000000000000001</v>
      </c>
      <c r="R209" s="247">
        <f>Q209*H209</f>
        <v>0.15439600000000001</v>
      </c>
      <c r="S209" s="247">
        <v>0</v>
      </c>
      <c r="T209" s="248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9" t="s">
        <v>165</v>
      </c>
      <c r="AT209" s="249" t="s">
        <v>161</v>
      </c>
      <c r="AU209" s="249" t="s">
        <v>88</v>
      </c>
      <c r="AY209" s="18" t="s">
        <v>159</v>
      </c>
      <c r="BE209" s="250">
        <f>IF(N209="základní",J209,0)</f>
        <v>0</v>
      </c>
      <c r="BF209" s="250">
        <f>IF(N209="snížená",J209,0)</f>
        <v>0</v>
      </c>
      <c r="BG209" s="250">
        <f>IF(N209="zákl. přenesená",J209,0)</f>
        <v>0</v>
      </c>
      <c r="BH209" s="250">
        <f>IF(N209="sníž. přenesená",J209,0)</f>
        <v>0</v>
      </c>
      <c r="BI209" s="250">
        <f>IF(N209="nulová",J209,0)</f>
        <v>0</v>
      </c>
      <c r="BJ209" s="18" t="s">
        <v>86</v>
      </c>
      <c r="BK209" s="250">
        <f>ROUND(I209*H209,2)</f>
        <v>0</v>
      </c>
      <c r="BL209" s="18" t="s">
        <v>165</v>
      </c>
      <c r="BM209" s="249" t="s">
        <v>282</v>
      </c>
    </row>
    <row r="210" s="13" customFormat="1">
      <c r="A210" s="13"/>
      <c r="B210" s="251"/>
      <c r="C210" s="252"/>
      <c r="D210" s="253" t="s">
        <v>167</v>
      </c>
      <c r="E210" s="254" t="s">
        <v>1</v>
      </c>
      <c r="F210" s="255" t="s">
        <v>275</v>
      </c>
      <c r="G210" s="252"/>
      <c r="H210" s="256">
        <v>9.6199999999999992</v>
      </c>
      <c r="I210" s="257"/>
      <c r="J210" s="252"/>
      <c r="K210" s="252"/>
      <c r="L210" s="258"/>
      <c r="M210" s="259"/>
      <c r="N210" s="260"/>
      <c r="O210" s="260"/>
      <c r="P210" s="260"/>
      <c r="Q210" s="260"/>
      <c r="R210" s="260"/>
      <c r="S210" s="260"/>
      <c r="T210" s="26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2" t="s">
        <v>167</v>
      </c>
      <c r="AU210" s="262" t="s">
        <v>88</v>
      </c>
      <c r="AV210" s="13" t="s">
        <v>88</v>
      </c>
      <c r="AW210" s="13" t="s">
        <v>34</v>
      </c>
      <c r="AX210" s="13" t="s">
        <v>78</v>
      </c>
      <c r="AY210" s="262" t="s">
        <v>159</v>
      </c>
    </row>
    <row r="211" s="13" customFormat="1">
      <c r="A211" s="13"/>
      <c r="B211" s="251"/>
      <c r="C211" s="252"/>
      <c r="D211" s="253" t="s">
        <v>167</v>
      </c>
      <c r="E211" s="254" t="s">
        <v>1</v>
      </c>
      <c r="F211" s="255" t="s">
        <v>276</v>
      </c>
      <c r="G211" s="252"/>
      <c r="H211" s="256">
        <v>714.63999999999999</v>
      </c>
      <c r="I211" s="257"/>
      <c r="J211" s="252"/>
      <c r="K211" s="252"/>
      <c r="L211" s="258"/>
      <c r="M211" s="259"/>
      <c r="N211" s="260"/>
      <c r="O211" s="260"/>
      <c r="P211" s="260"/>
      <c r="Q211" s="260"/>
      <c r="R211" s="260"/>
      <c r="S211" s="260"/>
      <c r="T211" s="26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2" t="s">
        <v>167</v>
      </c>
      <c r="AU211" s="262" t="s">
        <v>88</v>
      </c>
      <c r="AV211" s="13" t="s">
        <v>88</v>
      </c>
      <c r="AW211" s="13" t="s">
        <v>34</v>
      </c>
      <c r="AX211" s="13" t="s">
        <v>78</v>
      </c>
      <c r="AY211" s="262" t="s">
        <v>159</v>
      </c>
    </row>
    <row r="212" s="13" customFormat="1">
      <c r="A212" s="13"/>
      <c r="B212" s="251"/>
      <c r="C212" s="252"/>
      <c r="D212" s="253" t="s">
        <v>167</v>
      </c>
      <c r="E212" s="254" t="s">
        <v>1</v>
      </c>
      <c r="F212" s="255" t="s">
        <v>277</v>
      </c>
      <c r="G212" s="252"/>
      <c r="H212" s="256">
        <v>36.700000000000003</v>
      </c>
      <c r="I212" s="257"/>
      <c r="J212" s="252"/>
      <c r="K212" s="252"/>
      <c r="L212" s="258"/>
      <c r="M212" s="259"/>
      <c r="N212" s="260"/>
      <c r="O212" s="260"/>
      <c r="P212" s="260"/>
      <c r="Q212" s="260"/>
      <c r="R212" s="260"/>
      <c r="S212" s="260"/>
      <c r="T212" s="26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2" t="s">
        <v>167</v>
      </c>
      <c r="AU212" s="262" t="s">
        <v>88</v>
      </c>
      <c r="AV212" s="13" t="s">
        <v>88</v>
      </c>
      <c r="AW212" s="13" t="s">
        <v>34</v>
      </c>
      <c r="AX212" s="13" t="s">
        <v>78</v>
      </c>
      <c r="AY212" s="262" t="s">
        <v>159</v>
      </c>
    </row>
    <row r="213" s="13" customFormat="1">
      <c r="A213" s="13"/>
      <c r="B213" s="251"/>
      <c r="C213" s="252"/>
      <c r="D213" s="253" t="s">
        <v>167</v>
      </c>
      <c r="E213" s="254" t="s">
        <v>1</v>
      </c>
      <c r="F213" s="255" t="s">
        <v>283</v>
      </c>
      <c r="G213" s="252"/>
      <c r="H213" s="256">
        <v>2.4199999999999999</v>
      </c>
      <c r="I213" s="257"/>
      <c r="J213" s="252"/>
      <c r="K213" s="252"/>
      <c r="L213" s="258"/>
      <c r="M213" s="259"/>
      <c r="N213" s="260"/>
      <c r="O213" s="260"/>
      <c r="P213" s="260"/>
      <c r="Q213" s="260"/>
      <c r="R213" s="260"/>
      <c r="S213" s="260"/>
      <c r="T213" s="26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2" t="s">
        <v>167</v>
      </c>
      <c r="AU213" s="262" t="s">
        <v>88</v>
      </c>
      <c r="AV213" s="13" t="s">
        <v>88</v>
      </c>
      <c r="AW213" s="13" t="s">
        <v>34</v>
      </c>
      <c r="AX213" s="13" t="s">
        <v>78</v>
      </c>
      <c r="AY213" s="262" t="s">
        <v>159</v>
      </c>
    </row>
    <row r="214" s="13" customFormat="1">
      <c r="A214" s="13"/>
      <c r="B214" s="251"/>
      <c r="C214" s="252"/>
      <c r="D214" s="253" t="s">
        <v>167</v>
      </c>
      <c r="E214" s="254" t="s">
        <v>1</v>
      </c>
      <c r="F214" s="255" t="s">
        <v>284</v>
      </c>
      <c r="G214" s="252"/>
      <c r="H214" s="256">
        <v>3</v>
      </c>
      <c r="I214" s="257"/>
      <c r="J214" s="252"/>
      <c r="K214" s="252"/>
      <c r="L214" s="258"/>
      <c r="M214" s="259"/>
      <c r="N214" s="260"/>
      <c r="O214" s="260"/>
      <c r="P214" s="260"/>
      <c r="Q214" s="260"/>
      <c r="R214" s="260"/>
      <c r="S214" s="260"/>
      <c r="T214" s="26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2" t="s">
        <v>167</v>
      </c>
      <c r="AU214" s="262" t="s">
        <v>88</v>
      </c>
      <c r="AV214" s="13" t="s">
        <v>88</v>
      </c>
      <c r="AW214" s="13" t="s">
        <v>34</v>
      </c>
      <c r="AX214" s="13" t="s">
        <v>78</v>
      </c>
      <c r="AY214" s="262" t="s">
        <v>159</v>
      </c>
    </row>
    <row r="215" s="13" customFormat="1">
      <c r="A215" s="13"/>
      <c r="B215" s="251"/>
      <c r="C215" s="252"/>
      <c r="D215" s="253" t="s">
        <v>167</v>
      </c>
      <c r="E215" s="254" t="s">
        <v>1</v>
      </c>
      <c r="F215" s="255" t="s">
        <v>285</v>
      </c>
      <c r="G215" s="252"/>
      <c r="H215" s="256">
        <v>5.5999999999999996</v>
      </c>
      <c r="I215" s="257"/>
      <c r="J215" s="252"/>
      <c r="K215" s="252"/>
      <c r="L215" s="258"/>
      <c r="M215" s="259"/>
      <c r="N215" s="260"/>
      <c r="O215" s="260"/>
      <c r="P215" s="260"/>
      <c r="Q215" s="260"/>
      <c r="R215" s="260"/>
      <c r="S215" s="260"/>
      <c r="T215" s="26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2" t="s">
        <v>167</v>
      </c>
      <c r="AU215" s="262" t="s">
        <v>88</v>
      </c>
      <c r="AV215" s="13" t="s">
        <v>88</v>
      </c>
      <c r="AW215" s="13" t="s">
        <v>34</v>
      </c>
      <c r="AX215" s="13" t="s">
        <v>78</v>
      </c>
      <c r="AY215" s="262" t="s">
        <v>159</v>
      </c>
    </row>
    <row r="216" s="14" customFormat="1">
      <c r="A216" s="14"/>
      <c r="B216" s="263"/>
      <c r="C216" s="264"/>
      <c r="D216" s="253" t="s">
        <v>167</v>
      </c>
      <c r="E216" s="265" t="s">
        <v>1</v>
      </c>
      <c r="F216" s="266" t="s">
        <v>170</v>
      </c>
      <c r="G216" s="264"/>
      <c r="H216" s="267">
        <v>771.98000000000002</v>
      </c>
      <c r="I216" s="268"/>
      <c r="J216" s="264"/>
      <c r="K216" s="264"/>
      <c r="L216" s="269"/>
      <c r="M216" s="270"/>
      <c r="N216" s="271"/>
      <c r="O216" s="271"/>
      <c r="P216" s="271"/>
      <c r="Q216" s="271"/>
      <c r="R216" s="271"/>
      <c r="S216" s="271"/>
      <c r="T216" s="27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3" t="s">
        <v>167</v>
      </c>
      <c r="AU216" s="273" t="s">
        <v>88</v>
      </c>
      <c r="AV216" s="14" t="s">
        <v>165</v>
      </c>
      <c r="AW216" s="14" t="s">
        <v>34</v>
      </c>
      <c r="AX216" s="14" t="s">
        <v>86</v>
      </c>
      <c r="AY216" s="273" t="s">
        <v>159</v>
      </c>
    </row>
    <row r="217" s="2" customFormat="1" ht="16.5" customHeight="1">
      <c r="A217" s="39"/>
      <c r="B217" s="40"/>
      <c r="C217" s="237" t="s">
        <v>7</v>
      </c>
      <c r="D217" s="237" t="s">
        <v>161</v>
      </c>
      <c r="E217" s="238" t="s">
        <v>286</v>
      </c>
      <c r="F217" s="239" t="s">
        <v>287</v>
      </c>
      <c r="G217" s="240" t="s">
        <v>164</v>
      </c>
      <c r="H217" s="241">
        <v>1430.53</v>
      </c>
      <c r="I217" s="242"/>
      <c r="J217" s="243">
        <f>ROUND(I217*H217,2)</f>
        <v>0</v>
      </c>
      <c r="K217" s="244"/>
      <c r="L217" s="45"/>
      <c r="M217" s="245" t="s">
        <v>1</v>
      </c>
      <c r="N217" s="246" t="s">
        <v>43</v>
      </c>
      <c r="O217" s="92"/>
      <c r="P217" s="247">
        <f>O217*H217</f>
        <v>0</v>
      </c>
      <c r="Q217" s="247">
        <v>0.0043800000000000002</v>
      </c>
      <c r="R217" s="247">
        <f>Q217*H217</f>
        <v>6.2657214000000003</v>
      </c>
      <c r="S217" s="247">
        <v>0</v>
      </c>
      <c r="T217" s="248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9" t="s">
        <v>165</v>
      </c>
      <c r="AT217" s="249" t="s">
        <v>161</v>
      </c>
      <c r="AU217" s="249" t="s">
        <v>88</v>
      </c>
      <c r="AY217" s="18" t="s">
        <v>159</v>
      </c>
      <c r="BE217" s="250">
        <f>IF(N217="základní",J217,0)</f>
        <v>0</v>
      </c>
      <c r="BF217" s="250">
        <f>IF(N217="snížená",J217,0)</f>
        <v>0</v>
      </c>
      <c r="BG217" s="250">
        <f>IF(N217="zákl. přenesená",J217,0)</f>
        <v>0</v>
      </c>
      <c r="BH217" s="250">
        <f>IF(N217="sníž. přenesená",J217,0)</f>
        <v>0</v>
      </c>
      <c r="BI217" s="250">
        <f>IF(N217="nulová",J217,0)</f>
        <v>0</v>
      </c>
      <c r="BJ217" s="18" t="s">
        <v>86</v>
      </c>
      <c r="BK217" s="250">
        <f>ROUND(I217*H217,2)</f>
        <v>0</v>
      </c>
      <c r="BL217" s="18" t="s">
        <v>165</v>
      </c>
      <c r="BM217" s="249" t="s">
        <v>288</v>
      </c>
    </row>
    <row r="218" s="2" customFormat="1" ht="16.5" customHeight="1">
      <c r="A218" s="39"/>
      <c r="B218" s="40"/>
      <c r="C218" s="237" t="s">
        <v>289</v>
      </c>
      <c r="D218" s="237" t="s">
        <v>161</v>
      </c>
      <c r="E218" s="238" t="s">
        <v>290</v>
      </c>
      <c r="F218" s="239" t="s">
        <v>291</v>
      </c>
      <c r="G218" s="240" t="s">
        <v>164</v>
      </c>
      <c r="H218" s="241">
        <v>1340.78</v>
      </c>
      <c r="I218" s="242"/>
      <c r="J218" s="243">
        <f>ROUND(I218*H218,2)</f>
        <v>0</v>
      </c>
      <c r="K218" s="244"/>
      <c r="L218" s="45"/>
      <c r="M218" s="245" t="s">
        <v>1</v>
      </c>
      <c r="N218" s="246" t="s">
        <v>43</v>
      </c>
      <c r="O218" s="92"/>
      <c r="P218" s="247">
        <f>O218*H218</f>
        <v>0</v>
      </c>
      <c r="Q218" s="247">
        <v>0.0030000000000000001</v>
      </c>
      <c r="R218" s="247">
        <f>Q218*H218</f>
        <v>4.0223399999999998</v>
      </c>
      <c r="S218" s="247">
        <v>0</v>
      </c>
      <c r="T218" s="248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9" t="s">
        <v>165</v>
      </c>
      <c r="AT218" s="249" t="s">
        <v>161</v>
      </c>
      <c r="AU218" s="249" t="s">
        <v>88</v>
      </c>
      <c r="AY218" s="18" t="s">
        <v>159</v>
      </c>
      <c r="BE218" s="250">
        <f>IF(N218="základní",J218,0)</f>
        <v>0</v>
      </c>
      <c r="BF218" s="250">
        <f>IF(N218="snížená",J218,0)</f>
        <v>0</v>
      </c>
      <c r="BG218" s="250">
        <f>IF(N218="zákl. přenesená",J218,0)</f>
        <v>0</v>
      </c>
      <c r="BH218" s="250">
        <f>IF(N218="sníž. přenesená",J218,0)</f>
        <v>0</v>
      </c>
      <c r="BI218" s="250">
        <f>IF(N218="nulová",J218,0)</f>
        <v>0</v>
      </c>
      <c r="BJ218" s="18" t="s">
        <v>86</v>
      </c>
      <c r="BK218" s="250">
        <f>ROUND(I218*H218,2)</f>
        <v>0</v>
      </c>
      <c r="BL218" s="18" t="s">
        <v>165</v>
      </c>
      <c r="BM218" s="249" t="s">
        <v>292</v>
      </c>
    </row>
    <row r="219" s="13" customFormat="1">
      <c r="A219" s="13"/>
      <c r="B219" s="251"/>
      <c r="C219" s="252"/>
      <c r="D219" s="253" t="s">
        <v>167</v>
      </c>
      <c r="E219" s="254" t="s">
        <v>1</v>
      </c>
      <c r="F219" s="255" t="s">
        <v>293</v>
      </c>
      <c r="G219" s="252"/>
      <c r="H219" s="256">
        <v>1340.78</v>
      </c>
      <c r="I219" s="257"/>
      <c r="J219" s="252"/>
      <c r="K219" s="252"/>
      <c r="L219" s="258"/>
      <c r="M219" s="259"/>
      <c r="N219" s="260"/>
      <c r="O219" s="260"/>
      <c r="P219" s="260"/>
      <c r="Q219" s="260"/>
      <c r="R219" s="260"/>
      <c r="S219" s="260"/>
      <c r="T219" s="26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2" t="s">
        <v>167</v>
      </c>
      <c r="AU219" s="262" t="s">
        <v>88</v>
      </c>
      <c r="AV219" s="13" t="s">
        <v>88</v>
      </c>
      <c r="AW219" s="13" t="s">
        <v>34</v>
      </c>
      <c r="AX219" s="13" t="s">
        <v>86</v>
      </c>
      <c r="AY219" s="262" t="s">
        <v>159</v>
      </c>
    </row>
    <row r="220" s="2" customFormat="1" ht="16.5" customHeight="1">
      <c r="A220" s="39"/>
      <c r="B220" s="40"/>
      <c r="C220" s="237" t="s">
        <v>294</v>
      </c>
      <c r="D220" s="237" t="s">
        <v>161</v>
      </c>
      <c r="E220" s="238" t="s">
        <v>295</v>
      </c>
      <c r="F220" s="239" t="s">
        <v>296</v>
      </c>
      <c r="G220" s="240" t="s">
        <v>164</v>
      </c>
      <c r="H220" s="241">
        <v>3</v>
      </c>
      <c r="I220" s="242"/>
      <c r="J220" s="243">
        <f>ROUND(I220*H220,2)</f>
        <v>0</v>
      </c>
      <c r="K220" s="244"/>
      <c r="L220" s="45"/>
      <c r="M220" s="245" t="s">
        <v>1</v>
      </c>
      <c r="N220" s="246" t="s">
        <v>43</v>
      </c>
      <c r="O220" s="92"/>
      <c r="P220" s="247">
        <f>O220*H220</f>
        <v>0</v>
      </c>
      <c r="Q220" s="247">
        <v>0.0011999999999999999</v>
      </c>
      <c r="R220" s="247">
        <f>Q220*H220</f>
        <v>0.0035999999999999999</v>
      </c>
      <c r="S220" s="247">
        <v>0</v>
      </c>
      <c r="T220" s="248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9" t="s">
        <v>165</v>
      </c>
      <c r="AT220" s="249" t="s">
        <v>161</v>
      </c>
      <c r="AU220" s="249" t="s">
        <v>88</v>
      </c>
      <c r="AY220" s="18" t="s">
        <v>159</v>
      </c>
      <c r="BE220" s="250">
        <f>IF(N220="základní",J220,0)</f>
        <v>0</v>
      </c>
      <c r="BF220" s="250">
        <f>IF(N220="snížená",J220,0)</f>
        <v>0</v>
      </c>
      <c r="BG220" s="250">
        <f>IF(N220="zákl. přenesená",J220,0)</f>
        <v>0</v>
      </c>
      <c r="BH220" s="250">
        <f>IF(N220="sníž. přenesená",J220,0)</f>
        <v>0</v>
      </c>
      <c r="BI220" s="250">
        <f>IF(N220="nulová",J220,0)</f>
        <v>0</v>
      </c>
      <c r="BJ220" s="18" t="s">
        <v>86</v>
      </c>
      <c r="BK220" s="250">
        <f>ROUND(I220*H220,2)</f>
        <v>0</v>
      </c>
      <c r="BL220" s="18" t="s">
        <v>165</v>
      </c>
      <c r="BM220" s="249" t="s">
        <v>297</v>
      </c>
    </row>
    <row r="221" s="13" customFormat="1">
      <c r="A221" s="13"/>
      <c r="B221" s="251"/>
      <c r="C221" s="252"/>
      <c r="D221" s="253" t="s">
        <v>167</v>
      </c>
      <c r="E221" s="254" t="s">
        <v>1</v>
      </c>
      <c r="F221" s="255" t="s">
        <v>298</v>
      </c>
      <c r="G221" s="252"/>
      <c r="H221" s="256">
        <v>3</v>
      </c>
      <c r="I221" s="257"/>
      <c r="J221" s="252"/>
      <c r="K221" s="252"/>
      <c r="L221" s="258"/>
      <c r="M221" s="259"/>
      <c r="N221" s="260"/>
      <c r="O221" s="260"/>
      <c r="P221" s="260"/>
      <c r="Q221" s="260"/>
      <c r="R221" s="260"/>
      <c r="S221" s="260"/>
      <c r="T221" s="26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2" t="s">
        <v>167</v>
      </c>
      <c r="AU221" s="262" t="s">
        <v>88</v>
      </c>
      <c r="AV221" s="13" t="s">
        <v>88</v>
      </c>
      <c r="AW221" s="13" t="s">
        <v>34</v>
      </c>
      <c r="AX221" s="13" t="s">
        <v>86</v>
      </c>
      <c r="AY221" s="262" t="s">
        <v>159</v>
      </c>
    </row>
    <row r="222" s="2" customFormat="1" ht="16.5" customHeight="1">
      <c r="A222" s="39"/>
      <c r="B222" s="40"/>
      <c r="C222" s="237" t="s">
        <v>299</v>
      </c>
      <c r="D222" s="237" t="s">
        <v>161</v>
      </c>
      <c r="E222" s="238" t="s">
        <v>300</v>
      </c>
      <c r="F222" s="239" t="s">
        <v>301</v>
      </c>
      <c r="G222" s="240" t="s">
        <v>164</v>
      </c>
      <c r="H222" s="241">
        <v>3</v>
      </c>
      <c r="I222" s="242"/>
      <c r="J222" s="243">
        <f>ROUND(I222*H222,2)</f>
        <v>0</v>
      </c>
      <c r="K222" s="244"/>
      <c r="L222" s="45"/>
      <c r="M222" s="245" t="s">
        <v>1</v>
      </c>
      <c r="N222" s="246" t="s">
        <v>43</v>
      </c>
      <c r="O222" s="92"/>
      <c r="P222" s="247">
        <f>O222*H222</f>
        <v>0</v>
      </c>
      <c r="Q222" s="247">
        <v>0.00025999999999999998</v>
      </c>
      <c r="R222" s="247">
        <f>Q222*H222</f>
        <v>0.00077999999999999988</v>
      </c>
      <c r="S222" s="247">
        <v>0</v>
      </c>
      <c r="T222" s="248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9" t="s">
        <v>165</v>
      </c>
      <c r="AT222" s="249" t="s">
        <v>161</v>
      </c>
      <c r="AU222" s="249" t="s">
        <v>88</v>
      </c>
      <c r="AY222" s="18" t="s">
        <v>159</v>
      </c>
      <c r="BE222" s="250">
        <f>IF(N222="základní",J222,0)</f>
        <v>0</v>
      </c>
      <c r="BF222" s="250">
        <f>IF(N222="snížená",J222,0)</f>
        <v>0</v>
      </c>
      <c r="BG222" s="250">
        <f>IF(N222="zákl. přenesená",J222,0)</f>
        <v>0</v>
      </c>
      <c r="BH222" s="250">
        <f>IF(N222="sníž. přenesená",J222,0)</f>
        <v>0</v>
      </c>
      <c r="BI222" s="250">
        <f>IF(N222="nulová",J222,0)</f>
        <v>0</v>
      </c>
      <c r="BJ222" s="18" t="s">
        <v>86</v>
      </c>
      <c r="BK222" s="250">
        <f>ROUND(I222*H222,2)</f>
        <v>0</v>
      </c>
      <c r="BL222" s="18" t="s">
        <v>165</v>
      </c>
      <c r="BM222" s="249" t="s">
        <v>302</v>
      </c>
    </row>
    <row r="223" s="2" customFormat="1" ht="16.5" customHeight="1">
      <c r="A223" s="39"/>
      <c r="B223" s="40"/>
      <c r="C223" s="237" t="s">
        <v>303</v>
      </c>
      <c r="D223" s="237" t="s">
        <v>161</v>
      </c>
      <c r="E223" s="238" t="s">
        <v>304</v>
      </c>
      <c r="F223" s="239" t="s">
        <v>305</v>
      </c>
      <c r="G223" s="240" t="s">
        <v>164</v>
      </c>
      <c r="H223" s="241">
        <v>3</v>
      </c>
      <c r="I223" s="242"/>
      <c r="J223" s="243">
        <f>ROUND(I223*H223,2)</f>
        <v>0</v>
      </c>
      <c r="K223" s="244"/>
      <c r="L223" s="45"/>
      <c r="M223" s="245" t="s">
        <v>1</v>
      </c>
      <c r="N223" s="246" t="s">
        <v>43</v>
      </c>
      <c r="O223" s="92"/>
      <c r="P223" s="247">
        <f>O223*H223</f>
        <v>0</v>
      </c>
      <c r="Q223" s="247">
        <v>0.023099999999999999</v>
      </c>
      <c r="R223" s="247">
        <f>Q223*H223</f>
        <v>0.0693</v>
      </c>
      <c r="S223" s="247">
        <v>0</v>
      </c>
      <c r="T223" s="248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9" t="s">
        <v>165</v>
      </c>
      <c r="AT223" s="249" t="s">
        <v>161</v>
      </c>
      <c r="AU223" s="249" t="s">
        <v>88</v>
      </c>
      <c r="AY223" s="18" t="s">
        <v>159</v>
      </c>
      <c r="BE223" s="250">
        <f>IF(N223="základní",J223,0)</f>
        <v>0</v>
      </c>
      <c r="BF223" s="250">
        <f>IF(N223="snížená",J223,0)</f>
        <v>0</v>
      </c>
      <c r="BG223" s="250">
        <f>IF(N223="zákl. přenesená",J223,0)</f>
        <v>0</v>
      </c>
      <c r="BH223" s="250">
        <f>IF(N223="sníž. přenesená",J223,0)</f>
        <v>0</v>
      </c>
      <c r="BI223" s="250">
        <f>IF(N223="nulová",J223,0)</f>
        <v>0</v>
      </c>
      <c r="BJ223" s="18" t="s">
        <v>86</v>
      </c>
      <c r="BK223" s="250">
        <f>ROUND(I223*H223,2)</f>
        <v>0</v>
      </c>
      <c r="BL223" s="18" t="s">
        <v>165</v>
      </c>
      <c r="BM223" s="249" t="s">
        <v>306</v>
      </c>
    </row>
    <row r="224" s="2" customFormat="1" ht="16.5" customHeight="1">
      <c r="A224" s="39"/>
      <c r="B224" s="40"/>
      <c r="C224" s="237" t="s">
        <v>307</v>
      </c>
      <c r="D224" s="237" t="s">
        <v>161</v>
      </c>
      <c r="E224" s="238" t="s">
        <v>308</v>
      </c>
      <c r="F224" s="239" t="s">
        <v>309</v>
      </c>
      <c r="G224" s="240" t="s">
        <v>164</v>
      </c>
      <c r="H224" s="241">
        <v>3</v>
      </c>
      <c r="I224" s="242"/>
      <c r="J224" s="243">
        <f>ROUND(I224*H224,2)</f>
        <v>0</v>
      </c>
      <c r="K224" s="244"/>
      <c r="L224" s="45"/>
      <c r="M224" s="245" t="s">
        <v>1</v>
      </c>
      <c r="N224" s="246" t="s">
        <v>43</v>
      </c>
      <c r="O224" s="92"/>
      <c r="P224" s="247">
        <f>O224*H224</f>
        <v>0</v>
      </c>
      <c r="Q224" s="247">
        <v>0.0043800000000000002</v>
      </c>
      <c r="R224" s="247">
        <f>Q224*H224</f>
        <v>0.013140000000000001</v>
      </c>
      <c r="S224" s="247">
        <v>0</v>
      </c>
      <c r="T224" s="248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9" t="s">
        <v>165</v>
      </c>
      <c r="AT224" s="249" t="s">
        <v>161</v>
      </c>
      <c r="AU224" s="249" t="s">
        <v>88</v>
      </c>
      <c r="AY224" s="18" t="s">
        <v>159</v>
      </c>
      <c r="BE224" s="250">
        <f>IF(N224="základní",J224,0)</f>
        <v>0</v>
      </c>
      <c r="BF224" s="250">
        <f>IF(N224="snížená",J224,0)</f>
        <v>0</v>
      </c>
      <c r="BG224" s="250">
        <f>IF(N224="zákl. přenesená",J224,0)</f>
        <v>0</v>
      </c>
      <c r="BH224" s="250">
        <f>IF(N224="sníž. přenesená",J224,0)</f>
        <v>0</v>
      </c>
      <c r="BI224" s="250">
        <f>IF(N224="nulová",J224,0)</f>
        <v>0</v>
      </c>
      <c r="BJ224" s="18" t="s">
        <v>86</v>
      </c>
      <c r="BK224" s="250">
        <f>ROUND(I224*H224,2)</f>
        <v>0</v>
      </c>
      <c r="BL224" s="18" t="s">
        <v>165</v>
      </c>
      <c r="BM224" s="249" t="s">
        <v>310</v>
      </c>
    </row>
    <row r="225" s="2" customFormat="1" ht="21.75" customHeight="1">
      <c r="A225" s="39"/>
      <c r="B225" s="40"/>
      <c r="C225" s="237" t="s">
        <v>311</v>
      </c>
      <c r="D225" s="237" t="s">
        <v>161</v>
      </c>
      <c r="E225" s="238" t="s">
        <v>312</v>
      </c>
      <c r="F225" s="239" t="s">
        <v>313</v>
      </c>
      <c r="G225" s="240" t="s">
        <v>164</v>
      </c>
      <c r="H225" s="241">
        <v>3</v>
      </c>
      <c r="I225" s="242"/>
      <c r="J225" s="243">
        <f>ROUND(I225*H225,2)</f>
        <v>0</v>
      </c>
      <c r="K225" s="244"/>
      <c r="L225" s="45"/>
      <c r="M225" s="245" t="s">
        <v>1</v>
      </c>
      <c r="N225" s="246" t="s">
        <v>43</v>
      </c>
      <c r="O225" s="92"/>
      <c r="P225" s="247">
        <f>O225*H225</f>
        <v>0</v>
      </c>
      <c r="Q225" s="247">
        <v>0.0016800000000000001</v>
      </c>
      <c r="R225" s="247">
        <f>Q225*H225</f>
        <v>0.0050400000000000002</v>
      </c>
      <c r="S225" s="247">
        <v>0</v>
      </c>
      <c r="T225" s="248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9" t="s">
        <v>165</v>
      </c>
      <c r="AT225" s="249" t="s">
        <v>161</v>
      </c>
      <c r="AU225" s="249" t="s">
        <v>88</v>
      </c>
      <c r="AY225" s="18" t="s">
        <v>159</v>
      </c>
      <c r="BE225" s="250">
        <f>IF(N225="základní",J225,0)</f>
        <v>0</v>
      </c>
      <c r="BF225" s="250">
        <f>IF(N225="snížená",J225,0)</f>
        <v>0</v>
      </c>
      <c r="BG225" s="250">
        <f>IF(N225="zákl. přenesená",J225,0)</f>
        <v>0</v>
      </c>
      <c r="BH225" s="250">
        <f>IF(N225="sníž. přenesená",J225,0)</f>
        <v>0</v>
      </c>
      <c r="BI225" s="250">
        <f>IF(N225="nulová",J225,0)</f>
        <v>0</v>
      </c>
      <c r="BJ225" s="18" t="s">
        <v>86</v>
      </c>
      <c r="BK225" s="250">
        <f>ROUND(I225*H225,2)</f>
        <v>0</v>
      </c>
      <c r="BL225" s="18" t="s">
        <v>165</v>
      </c>
      <c r="BM225" s="249" t="s">
        <v>314</v>
      </c>
    </row>
    <row r="226" s="2" customFormat="1" ht="16.5" customHeight="1">
      <c r="A226" s="39"/>
      <c r="B226" s="40"/>
      <c r="C226" s="237" t="s">
        <v>315</v>
      </c>
      <c r="D226" s="237" t="s">
        <v>161</v>
      </c>
      <c r="E226" s="238" t="s">
        <v>316</v>
      </c>
      <c r="F226" s="239" t="s">
        <v>317</v>
      </c>
      <c r="G226" s="240" t="s">
        <v>206</v>
      </c>
      <c r="H226" s="241">
        <v>1.0940000000000001</v>
      </c>
      <c r="I226" s="242"/>
      <c r="J226" s="243">
        <f>ROUND(I226*H226,2)</f>
        <v>0</v>
      </c>
      <c r="K226" s="244"/>
      <c r="L226" s="45"/>
      <c r="M226" s="245" t="s">
        <v>1</v>
      </c>
      <c r="N226" s="246" t="s">
        <v>43</v>
      </c>
      <c r="O226" s="92"/>
      <c r="P226" s="247">
        <f>O226*H226</f>
        <v>0</v>
      </c>
      <c r="Q226" s="247">
        <v>2.2563399999999998</v>
      </c>
      <c r="R226" s="247">
        <f>Q226*H226</f>
        <v>2.4684359599999999</v>
      </c>
      <c r="S226" s="247">
        <v>0</v>
      </c>
      <c r="T226" s="248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9" t="s">
        <v>165</v>
      </c>
      <c r="AT226" s="249" t="s">
        <v>161</v>
      </c>
      <c r="AU226" s="249" t="s">
        <v>88</v>
      </c>
      <c r="AY226" s="18" t="s">
        <v>159</v>
      </c>
      <c r="BE226" s="250">
        <f>IF(N226="základní",J226,0)</f>
        <v>0</v>
      </c>
      <c r="BF226" s="250">
        <f>IF(N226="snížená",J226,0)</f>
        <v>0</v>
      </c>
      <c r="BG226" s="250">
        <f>IF(N226="zákl. přenesená",J226,0)</f>
        <v>0</v>
      </c>
      <c r="BH226" s="250">
        <f>IF(N226="sníž. přenesená",J226,0)</f>
        <v>0</v>
      </c>
      <c r="BI226" s="250">
        <f>IF(N226="nulová",J226,0)</f>
        <v>0</v>
      </c>
      <c r="BJ226" s="18" t="s">
        <v>86</v>
      </c>
      <c r="BK226" s="250">
        <f>ROUND(I226*H226,2)</f>
        <v>0</v>
      </c>
      <c r="BL226" s="18" t="s">
        <v>165</v>
      </c>
      <c r="BM226" s="249" t="s">
        <v>318</v>
      </c>
    </row>
    <row r="227" s="13" customFormat="1">
      <c r="A227" s="13"/>
      <c r="B227" s="251"/>
      <c r="C227" s="252"/>
      <c r="D227" s="253" t="s">
        <v>167</v>
      </c>
      <c r="E227" s="254" t="s">
        <v>1</v>
      </c>
      <c r="F227" s="255" t="s">
        <v>319</v>
      </c>
      <c r="G227" s="252"/>
      <c r="H227" s="256">
        <v>0.47599999999999998</v>
      </c>
      <c r="I227" s="257"/>
      <c r="J227" s="252"/>
      <c r="K227" s="252"/>
      <c r="L227" s="258"/>
      <c r="M227" s="259"/>
      <c r="N227" s="260"/>
      <c r="O227" s="260"/>
      <c r="P227" s="260"/>
      <c r="Q227" s="260"/>
      <c r="R227" s="260"/>
      <c r="S227" s="260"/>
      <c r="T227" s="26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2" t="s">
        <v>167</v>
      </c>
      <c r="AU227" s="262" t="s">
        <v>88</v>
      </c>
      <c r="AV227" s="13" t="s">
        <v>88</v>
      </c>
      <c r="AW227" s="13" t="s">
        <v>34</v>
      </c>
      <c r="AX227" s="13" t="s">
        <v>78</v>
      </c>
      <c r="AY227" s="262" t="s">
        <v>159</v>
      </c>
    </row>
    <row r="228" s="13" customFormat="1">
      <c r="A228" s="13"/>
      <c r="B228" s="251"/>
      <c r="C228" s="252"/>
      <c r="D228" s="253" t="s">
        <v>167</v>
      </c>
      <c r="E228" s="254" t="s">
        <v>1</v>
      </c>
      <c r="F228" s="255" t="s">
        <v>320</v>
      </c>
      <c r="G228" s="252"/>
      <c r="H228" s="256">
        <v>0.435</v>
      </c>
      <c r="I228" s="257"/>
      <c r="J228" s="252"/>
      <c r="K228" s="252"/>
      <c r="L228" s="258"/>
      <c r="M228" s="259"/>
      <c r="N228" s="260"/>
      <c r="O228" s="260"/>
      <c r="P228" s="260"/>
      <c r="Q228" s="260"/>
      <c r="R228" s="260"/>
      <c r="S228" s="260"/>
      <c r="T228" s="26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2" t="s">
        <v>167</v>
      </c>
      <c r="AU228" s="262" t="s">
        <v>88</v>
      </c>
      <c r="AV228" s="13" t="s">
        <v>88</v>
      </c>
      <c r="AW228" s="13" t="s">
        <v>34</v>
      </c>
      <c r="AX228" s="13" t="s">
        <v>78</v>
      </c>
      <c r="AY228" s="262" t="s">
        <v>159</v>
      </c>
    </row>
    <row r="229" s="13" customFormat="1">
      <c r="A229" s="13"/>
      <c r="B229" s="251"/>
      <c r="C229" s="252"/>
      <c r="D229" s="253" t="s">
        <v>167</v>
      </c>
      <c r="E229" s="254" t="s">
        <v>1</v>
      </c>
      <c r="F229" s="255" t="s">
        <v>321</v>
      </c>
      <c r="G229" s="252"/>
      <c r="H229" s="256">
        <v>0.017999999999999999</v>
      </c>
      <c r="I229" s="257"/>
      <c r="J229" s="252"/>
      <c r="K229" s="252"/>
      <c r="L229" s="258"/>
      <c r="M229" s="259"/>
      <c r="N229" s="260"/>
      <c r="O229" s="260"/>
      <c r="P229" s="260"/>
      <c r="Q229" s="260"/>
      <c r="R229" s="260"/>
      <c r="S229" s="260"/>
      <c r="T229" s="26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2" t="s">
        <v>167</v>
      </c>
      <c r="AU229" s="262" t="s">
        <v>88</v>
      </c>
      <c r="AV229" s="13" t="s">
        <v>88</v>
      </c>
      <c r="AW229" s="13" t="s">
        <v>34</v>
      </c>
      <c r="AX229" s="13" t="s">
        <v>78</v>
      </c>
      <c r="AY229" s="262" t="s">
        <v>159</v>
      </c>
    </row>
    <row r="230" s="13" customFormat="1">
      <c r="A230" s="13"/>
      <c r="B230" s="251"/>
      <c r="C230" s="252"/>
      <c r="D230" s="253" t="s">
        <v>167</v>
      </c>
      <c r="E230" s="254" t="s">
        <v>1</v>
      </c>
      <c r="F230" s="255" t="s">
        <v>322</v>
      </c>
      <c r="G230" s="252"/>
      <c r="H230" s="256">
        <v>0.16500000000000001</v>
      </c>
      <c r="I230" s="257"/>
      <c r="J230" s="252"/>
      <c r="K230" s="252"/>
      <c r="L230" s="258"/>
      <c r="M230" s="259"/>
      <c r="N230" s="260"/>
      <c r="O230" s="260"/>
      <c r="P230" s="260"/>
      <c r="Q230" s="260"/>
      <c r="R230" s="260"/>
      <c r="S230" s="260"/>
      <c r="T230" s="26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2" t="s">
        <v>167</v>
      </c>
      <c r="AU230" s="262" t="s">
        <v>88</v>
      </c>
      <c r="AV230" s="13" t="s">
        <v>88</v>
      </c>
      <c r="AW230" s="13" t="s">
        <v>34</v>
      </c>
      <c r="AX230" s="13" t="s">
        <v>78</v>
      </c>
      <c r="AY230" s="262" t="s">
        <v>159</v>
      </c>
    </row>
    <row r="231" s="14" customFormat="1">
      <c r="A231" s="14"/>
      <c r="B231" s="263"/>
      <c r="C231" s="264"/>
      <c r="D231" s="253" t="s">
        <v>167</v>
      </c>
      <c r="E231" s="265" t="s">
        <v>1</v>
      </c>
      <c r="F231" s="266" t="s">
        <v>170</v>
      </c>
      <c r="G231" s="264"/>
      <c r="H231" s="267">
        <v>1.0940000000000001</v>
      </c>
      <c r="I231" s="268"/>
      <c r="J231" s="264"/>
      <c r="K231" s="264"/>
      <c r="L231" s="269"/>
      <c r="M231" s="270"/>
      <c r="N231" s="271"/>
      <c r="O231" s="271"/>
      <c r="P231" s="271"/>
      <c r="Q231" s="271"/>
      <c r="R231" s="271"/>
      <c r="S231" s="271"/>
      <c r="T231" s="27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3" t="s">
        <v>167</v>
      </c>
      <c r="AU231" s="273" t="s">
        <v>88</v>
      </c>
      <c r="AV231" s="14" t="s">
        <v>165</v>
      </c>
      <c r="AW231" s="14" t="s">
        <v>34</v>
      </c>
      <c r="AX231" s="14" t="s">
        <v>86</v>
      </c>
      <c r="AY231" s="273" t="s">
        <v>159</v>
      </c>
    </row>
    <row r="232" s="2" customFormat="1" ht="16.5" customHeight="1">
      <c r="A232" s="39"/>
      <c r="B232" s="40"/>
      <c r="C232" s="237" t="s">
        <v>323</v>
      </c>
      <c r="D232" s="237" t="s">
        <v>161</v>
      </c>
      <c r="E232" s="238" t="s">
        <v>324</v>
      </c>
      <c r="F232" s="239" t="s">
        <v>325</v>
      </c>
      <c r="G232" s="240" t="s">
        <v>164</v>
      </c>
      <c r="H232" s="241">
        <v>23.199999999999999</v>
      </c>
      <c r="I232" s="242"/>
      <c r="J232" s="243">
        <f>ROUND(I232*H232,2)</f>
        <v>0</v>
      </c>
      <c r="K232" s="244"/>
      <c r="L232" s="45"/>
      <c r="M232" s="245" t="s">
        <v>1</v>
      </c>
      <c r="N232" s="246" t="s">
        <v>43</v>
      </c>
      <c r="O232" s="92"/>
      <c r="P232" s="247">
        <f>O232*H232</f>
        <v>0</v>
      </c>
      <c r="Q232" s="247">
        <v>0.1231</v>
      </c>
      <c r="R232" s="247">
        <f>Q232*H232</f>
        <v>2.8559199999999998</v>
      </c>
      <c r="S232" s="247">
        <v>0</v>
      </c>
      <c r="T232" s="248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9" t="s">
        <v>165</v>
      </c>
      <c r="AT232" s="249" t="s">
        <v>161</v>
      </c>
      <c r="AU232" s="249" t="s">
        <v>88</v>
      </c>
      <c r="AY232" s="18" t="s">
        <v>159</v>
      </c>
      <c r="BE232" s="250">
        <f>IF(N232="základní",J232,0)</f>
        <v>0</v>
      </c>
      <c r="BF232" s="250">
        <f>IF(N232="snížená",J232,0)</f>
        <v>0</v>
      </c>
      <c r="BG232" s="250">
        <f>IF(N232="zákl. přenesená",J232,0)</f>
        <v>0</v>
      </c>
      <c r="BH232" s="250">
        <f>IF(N232="sníž. přenesená",J232,0)</f>
        <v>0</v>
      </c>
      <c r="BI232" s="250">
        <f>IF(N232="nulová",J232,0)</f>
        <v>0</v>
      </c>
      <c r="BJ232" s="18" t="s">
        <v>86</v>
      </c>
      <c r="BK232" s="250">
        <f>ROUND(I232*H232,2)</f>
        <v>0</v>
      </c>
      <c r="BL232" s="18" t="s">
        <v>165</v>
      </c>
      <c r="BM232" s="249" t="s">
        <v>326</v>
      </c>
    </row>
    <row r="233" s="13" customFormat="1">
      <c r="A233" s="13"/>
      <c r="B233" s="251"/>
      <c r="C233" s="252"/>
      <c r="D233" s="253" t="s">
        <v>167</v>
      </c>
      <c r="E233" s="254" t="s">
        <v>1</v>
      </c>
      <c r="F233" s="255" t="s">
        <v>327</v>
      </c>
      <c r="G233" s="252"/>
      <c r="H233" s="256">
        <v>18.27</v>
      </c>
      <c r="I233" s="257"/>
      <c r="J233" s="252"/>
      <c r="K233" s="252"/>
      <c r="L233" s="258"/>
      <c r="M233" s="259"/>
      <c r="N233" s="260"/>
      <c r="O233" s="260"/>
      <c r="P233" s="260"/>
      <c r="Q233" s="260"/>
      <c r="R233" s="260"/>
      <c r="S233" s="260"/>
      <c r="T233" s="26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2" t="s">
        <v>167</v>
      </c>
      <c r="AU233" s="262" t="s">
        <v>88</v>
      </c>
      <c r="AV233" s="13" t="s">
        <v>88</v>
      </c>
      <c r="AW233" s="13" t="s">
        <v>34</v>
      </c>
      <c r="AX233" s="13" t="s">
        <v>78</v>
      </c>
      <c r="AY233" s="262" t="s">
        <v>159</v>
      </c>
    </row>
    <row r="234" s="13" customFormat="1">
      <c r="A234" s="13"/>
      <c r="B234" s="251"/>
      <c r="C234" s="252"/>
      <c r="D234" s="253" t="s">
        <v>167</v>
      </c>
      <c r="E234" s="254" t="s">
        <v>1</v>
      </c>
      <c r="F234" s="255" t="s">
        <v>328</v>
      </c>
      <c r="G234" s="252"/>
      <c r="H234" s="256">
        <v>4.9299999999999997</v>
      </c>
      <c r="I234" s="257"/>
      <c r="J234" s="252"/>
      <c r="K234" s="252"/>
      <c r="L234" s="258"/>
      <c r="M234" s="259"/>
      <c r="N234" s="260"/>
      <c r="O234" s="260"/>
      <c r="P234" s="260"/>
      <c r="Q234" s="260"/>
      <c r="R234" s="260"/>
      <c r="S234" s="260"/>
      <c r="T234" s="26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2" t="s">
        <v>167</v>
      </c>
      <c r="AU234" s="262" t="s">
        <v>88</v>
      </c>
      <c r="AV234" s="13" t="s">
        <v>88</v>
      </c>
      <c r="AW234" s="13" t="s">
        <v>34</v>
      </c>
      <c r="AX234" s="13" t="s">
        <v>78</v>
      </c>
      <c r="AY234" s="262" t="s">
        <v>159</v>
      </c>
    </row>
    <row r="235" s="14" customFormat="1">
      <c r="A235" s="14"/>
      <c r="B235" s="263"/>
      <c r="C235" s="264"/>
      <c r="D235" s="253" t="s">
        <v>167</v>
      </c>
      <c r="E235" s="265" t="s">
        <v>1</v>
      </c>
      <c r="F235" s="266" t="s">
        <v>170</v>
      </c>
      <c r="G235" s="264"/>
      <c r="H235" s="267">
        <v>23.199999999999999</v>
      </c>
      <c r="I235" s="268"/>
      <c r="J235" s="264"/>
      <c r="K235" s="264"/>
      <c r="L235" s="269"/>
      <c r="M235" s="270"/>
      <c r="N235" s="271"/>
      <c r="O235" s="271"/>
      <c r="P235" s="271"/>
      <c r="Q235" s="271"/>
      <c r="R235" s="271"/>
      <c r="S235" s="271"/>
      <c r="T235" s="27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3" t="s">
        <v>167</v>
      </c>
      <c r="AU235" s="273" t="s">
        <v>88</v>
      </c>
      <c r="AV235" s="14" t="s">
        <v>165</v>
      </c>
      <c r="AW235" s="14" t="s">
        <v>34</v>
      </c>
      <c r="AX235" s="14" t="s">
        <v>86</v>
      </c>
      <c r="AY235" s="273" t="s">
        <v>159</v>
      </c>
    </row>
    <row r="236" s="2" customFormat="1" ht="16.5" customHeight="1">
      <c r="A236" s="39"/>
      <c r="B236" s="40"/>
      <c r="C236" s="237" t="s">
        <v>329</v>
      </c>
      <c r="D236" s="237" t="s">
        <v>161</v>
      </c>
      <c r="E236" s="238" t="s">
        <v>330</v>
      </c>
      <c r="F236" s="239" t="s">
        <v>331</v>
      </c>
      <c r="G236" s="240" t="s">
        <v>173</v>
      </c>
      <c r="H236" s="241">
        <v>20</v>
      </c>
      <c r="I236" s="242"/>
      <c r="J236" s="243">
        <f>ROUND(I236*H236,2)</f>
        <v>0</v>
      </c>
      <c r="K236" s="244"/>
      <c r="L236" s="45"/>
      <c r="M236" s="245" t="s">
        <v>1</v>
      </c>
      <c r="N236" s="246" t="s">
        <v>43</v>
      </c>
      <c r="O236" s="92"/>
      <c r="P236" s="247">
        <f>O236*H236</f>
        <v>0</v>
      </c>
      <c r="Q236" s="247">
        <v>0.00048000000000000001</v>
      </c>
      <c r="R236" s="247">
        <f>Q236*H236</f>
        <v>0.0096000000000000009</v>
      </c>
      <c r="S236" s="247">
        <v>0</v>
      </c>
      <c r="T236" s="248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9" t="s">
        <v>165</v>
      </c>
      <c r="AT236" s="249" t="s">
        <v>161</v>
      </c>
      <c r="AU236" s="249" t="s">
        <v>88</v>
      </c>
      <c r="AY236" s="18" t="s">
        <v>159</v>
      </c>
      <c r="BE236" s="250">
        <f>IF(N236="základní",J236,0)</f>
        <v>0</v>
      </c>
      <c r="BF236" s="250">
        <f>IF(N236="snížená",J236,0)</f>
        <v>0</v>
      </c>
      <c r="BG236" s="250">
        <f>IF(N236="zákl. přenesená",J236,0)</f>
        <v>0</v>
      </c>
      <c r="BH236" s="250">
        <f>IF(N236="sníž. přenesená",J236,0)</f>
        <v>0</v>
      </c>
      <c r="BI236" s="250">
        <f>IF(N236="nulová",J236,0)</f>
        <v>0</v>
      </c>
      <c r="BJ236" s="18" t="s">
        <v>86</v>
      </c>
      <c r="BK236" s="250">
        <f>ROUND(I236*H236,2)</f>
        <v>0</v>
      </c>
      <c r="BL236" s="18" t="s">
        <v>165</v>
      </c>
      <c r="BM236" s="249" t="s">
        <v>332</v>
      </c>
    </row>
    <row r="237" s="2" customFormat="1" ht="16.5" customHeight="1">
      <c r="A237" s="39"/>
      <c r="B237" s="40"/>
      <c r="C237" s="274" t="s">
        <v>333</v>
      </c>
      <c r="D237" s="274" t="s">
        <v>188</v>
      </c>
      <c r="E237" s="275" t="s">
        <v>334</v>
      </c>
      <c r="F237" s="276" t="s">
        <v>335</v>
      </c>
      <c r="G237" s="277" t="s">
        <v>173</v>
      </c>
      <c r="H237" s="278">
        <v>3</v>
      </c>
      <c r="I237" s="279"/>
      <c r="J237" s="280">
        <f>ROUND(I237*H237,2)</f>
        <v>0</v>
      </c>
      <c r="K237" s="281"/>
      <c r="L237" s="282"/>
      <c r="M237" s="283" t="s">
        <v>1</v>
      </c>
      <c r="N237" s="284" t="s">
        <v>43</v>
      </c>
      <c r="O237" s="92"/>
      <c r="P237" s="247">
        <f>O237*H237</f>
        <v>0</v>
      </c>
      <c r="Q237" s="247">
        <v>0.01201</v>
      </c>
      <c r="R237" s="247">
        <f>Q237*H237</f>
        <v>0.03603</v>
      </c>
      <c r="S237" s="247">
        <v>0</v>
      </c>
      <c r="T237" s="248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9" t="s">
        <v>191</v>
      </c>
      <c r="AT237" s="249" t="s">
        <v>188</v>
      </c>
      <c r="AU237" s="249" t="s">
        <v>88</v>
      </c>
      <c r="AY237" s="18" t="s">
        <v>159</v>
      </c>
      <c r="BE237" s="250">
        <f>IF(N237="základní",J237,0)</f>
        <v>0</v>
      </c>
      <c r="BF237" s="250">
        <f>IF(N237="snížená",J237,0)</f>
        <v>0</v>
      </c>
      <c r="BG237" s="250">
        <f>IF(N237="zákl. přenesená",J237,0)</f>
        <v>0</v>
      </c>
      <c r="BH237" s="250">
        <f>IF(N237="sníž. přenesená",J237,0)</f>
        <v>0</v>
      </c>
      <c r="BI237" s="250">
        <f>IF(N237="nulová",J237,0)</f>
        <v>0</v>
      </c>
      <c r="BJ237" s="18" t="s">
        <v>86</v>
      </c>
      <c r="BK237" s="250">
        <f>ROUND(I237*H237,2)</f>
        <v>0</v>
      </c>
      <c r="BL237" s="18" t="s">
        <v>165</v>
      </c>
      <c r="BM237" s="249" t="s">
        <v>336</v>
      </c>
    </row>
    <row r="238" s="2" customFormat="1" ht="16.5" customHeight="1">
      <c r="A238" s="39"/>
      <c r="B238" s="40"/>
      <c r="C238" s="274" t="s">
        <v>337</v>
      </c>
      <c r="D238" s="274" t="s">
        <v>188</v>
      </c>
      <c r="E238" s="275" t="s">
        <v>338</v>
      </c>
      <c r="F238" s="276" t="s">
        <v>339</v>
      </c>
      <c r="G238" s="277" t="s">
        <v>173</v>
      </c>
      <c r="H238" s="278">
        <v>4</v>
      </c>
      <c r="I238" s="279"/>
      <c r="J238" s="280">
        <f>ROUND(I238*H238,2)</f>
        <v>0</v>
      </c>
      <c r="K238" s="281"/>
      <c r="L238" s="282"/>
      <c r="M238" s="283" t="s">
        <v>1</v>
      </c>
      <c r="N238" s="284" t="s">
        <v>43</v>
      </c>
      <c r="O238" s="92"/>
      <c r="P238" s="247">
        <f>O238*H238</f>
        <v>0</v>
      </c>
      <c r="Q238" s="247">
        <v>0.012250000000000001</v>
      </c>
      <c r="R238" s="247">
        <f>Q238*H238</f>
        <v>0.049000000000000002</v>
      </c>
      <c r="S238" s="247">
        <v>0</v>
      </c>
      <c r="T238" s="248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9" t="s">
        <v>191</v>
      </c>
      <c r="AT238" s="249" t="s">
        <v>188</v>
      </c>
      <c r="AU238" s="249" t="s">
        <v>88</v>
      </c>
      <c r="AY238" s="18" t="s">
        <v>159</v>
      </c>
      <c r="BE238" s="250">
        <f>IF(N238="základní",J238,0)</f>
        <v>0</v>
      </c>
      <c r="BF238" s="250">
        <f>IF(N238="snížená",J238,0)</f>
        <v>0</v>
      </c>
      <c r="BG238" s="250">
        <f>IF(N238="zákl. přenesená",J238,0)</f>
        <v>0</v>
      </c>
      <c r="BH238" s="250">
        <f>IF(N238="sníž. přenesená",J238,0)</f>
        <v>0</v>
      </c>
      <c r="BI238" s="250">
        <f>IF(N238="nulová",J238,0)</f>
        <v>0</v>
      </c>
      <c r="BJ238" s="18" t="s">
        <v>86</v>
      </c>
      <c r="BK238" s="250">
        <f>ROUND(I238*H238,2)</f>
        <v>0</v>
      </c>
      <c r="BL238" s="18" t="s">
        <v>165</v>
      </c>
      <c r="BM238" s="249" t="s">
        <v>340</v>
      </c>
    </row>
    <row r="239" s="2" customFormat="1" ht="16.5" customHeight="1">
      <c r="A239" s="39"/>
      <c r="B239" s="40"/>
      <c r="C239" s="274" t="s">
        <v>341</v>
      </c>
      <c r="D239" s="274" t="s">
        <v>188</v>
      </c>
      <c r="E239" s="275" t="s">
        <v>189</v>
      </c>
      <c r="F239" s="276" t="s">
        <v>190</v>
      </c>
      <c r="G239" s="277" t="s">
        <v>173</v>
      </c>
      <c r="H239" s="278">
        <v>11</v>
      </c>
      <c r="I239" s="279"/>
      <c r="J239" s="280">
        <f>ROUND(I239*H239,2)</f>
        <v>0</v>
      </c>
      <c r="K239" s="281"/>
      <c r="L239" s="282"/>
      <c r="M239" s="283" t="s">
        <v>1</v>
      </c>
      <c r="N239" s="284" t="s">
        <v>43</v>
      </c>
      <c r="O239" s="92"/>
      <c r="P239" s="247">
        <f>O239*H239</f>
        <v>0</v>
      </c>
      <c r="Q239" s="247">
        <v>0.012489999999999999</v>
      </c>
      <c r="R239" s="247">
        <f>Q239*H239</f>
        <v>0.13738999999999998</v>
      </c>
      <c r="S239" s="247">
        <v>0</v>
      </c>
      <c r="T239" s="248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9" t="s">
        <v>191</v>
      </c>
      <c r="AT239" s="249" t="s">
        <v>188</v>
      </c>
      <c r="AU239" s="249" t="s">
        <v>88</v>
      </c>
      <c r="AY239" s="18" t="s">
        <v>159</v>
      </c>
      <c r="BE239" s="250">
        <f>IF(N239="základní",J239,0)</f>
        <v>0</v>
      </c>
      <c r="BF239" s="250">
        <f>IF(N239="snížená",J239,0)</f>
        <v>0</v>
      </c>
      <c r="BG239" s="250">
        <f>IF(N239="zákl. přenesená",J239,0)</f>
        <v>0</v>
      </c>
      <c r="BH239" s="250">
        <f>IF(N239="sníž. přenesená",J239,0)</f>
        <v>0</v>
      </c>
      <c r="BI239" s="250">
        <f>IF(N239="nulová",J239,0)</f>
        <v>0</v>
      </c>
      <c r="BJ239" s="18" t="s">
        <v>86</v>
      </c>
      <c r="BK239" s="250">
        <f>ROUND(I239*H239,2)</f>
        <v>0</v>
      </c>
      <c r="BL239" s="18" t="s">
        <v>165</v>
      </c>
      <c r="BM239" s="249" t="s">
        <v>342</v>
      </c>
    </row>
    <row r="240" s="2" customFormat="1" ht="16.5" customHeight="1">
      <c r="A240" s="39"/>
      <c r="B240" s="40"/>
      <c r="C240" s="274" t="s">
        <v>343</v>
      </c>
      <c r="D240" s="274" t="s">
        <v>188</v>
      </c>
      <c r="E240" s="275" t="s">
        <v>344</v>
      </c>
      <c r="F240" s="276" t="s">
        <v>345</v>
      </c>
      <c r="G240" s="277" t="s">
        <v>173</v>
      </c>
      <c r="H240" s="278">
        <v>2</v>
      </c>
      <c r="I240" s="279"/>
      <c r="J240" s="280">
        <f>ROUND(I240*H240,2)</f>
        <v>0</v>
      </c>
      <c r="K240" s="281"/>
      <c r="L240" s="282"/>
      <c r="M240" s="283" t="s">
        <v>1</v>
      </c>
      <c r="N240" s="284" t="s">
        <v>43</v>
      </c>
      <c r="O240" s="92"/>
      <c r="P240" s="247">
        <f>O240*H240</f>
        <v>0</v>
      </c>
      <c r="Q240" s="247">
        <v>0.01272</v>
      </c>
      <c r="R240" s="247">
        <f>Q240*H240</f>
        <v>0.025440000000000001</v>
      </c>
      <c r="S240" s="247">
        <v>0</v>
      </c>
      <c r="T240" s="248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9" t="s">
        <v>191</v>
      </c>
      <c r="AT240" s="249" t="s">
        <v>188</v>
      </c>
      <c r="AU240" s="249" t="s">
        <v>88</v>
      </c>
      <c r="AY240" s="18" t="s">
        <v>159</v>
      </c>
      <c r="BE240" s="250">
        <f>IF(N240="základní",J240,0)</f>
        <v>0</v>
      </c>
      <c r="BF240" s="250">
        <f>IF(N240="snížená",J240,0)</f>
        <v>0</v>
      </c>
      <c r="BG240" s="250">
        <f>IF(N240="zákl. přenesená",J240,0)</f>
        <v>0</v>
      </c>
      <c r="BH240" s="250">
        <f>IF(N240="sníž. přenesená",J240,0)</f>
        <v>0</v>
      </c>
      <c r="BI240" s="250">
        <f>IF(N240="nulová",J240,0)</f>
        <v>0</v>
      </c>
      <c r="BJ240" s="18" t="s">
        <v>86</v>
      </c>
      <c r="BK240" s="250">
        <f>ROUND(I240*H240,2)</f>
        <v>0</v>
      </c>
      <c r="BL240" s="18" t="s">
        <v>165</v>
      </c>
      <c r="BM240" s="249" t="s">
        <v>346</v>
      </c>
    </row>
    <row r="241" s="2" customFormat="1" ht="16.5" customHeight="1">
      <c r="A241" s="39"/>
      <c r="B241" s="40"/>
      <c r="C241" s="237" t="s">
        <v>347</v>
      </c>
      <c r="D241" s="237" t="s">
        <v>161</v>
      </c>
      <c r="E241" s="238" t="s">
        <v>348</v>
      </c>
      <c r="F241" s="239" t="s">
        <v>349</v>
      </c>
      <c r="G241" s="240" t="s">
        <v>173</v>
      </c>
      <c r="H241" s="241">
        <v>2</v>
      </c>
      <c r="I241" s="242"/>
      <c r="J241" s="243">
        <f>ROUND(I241*H241,2)</f>
        <v>0</v>
      </c>
      <c r="K241" s="244"/>
      <c r="L241" s="45"/>
      <c r="M241" s="245" t="s">
        <v>1</v>
      </c>
      <c r="N241" s="246" t="s">
        <v>43</v>
      </c>
      <c r="O241" s="92"/>
      <c r="P241" s="247">
        <f>O241*H241</f>
        <v>0</v>
      </c>
      <c r="Q241" s="247">
        <v>0.00096000000000000002</v>
      </c>
      <c r="R241" s="247">
        <f>Q241*H241</f>
        <v>0.0019200000000000001</v>
      </c>
      <c r="S241" s="247">
        <v>0</v>
      </c>
      <c r="T241" s="248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9" t="s">
        <v>165</v>
      </c>
      <c r="AT241" s="249" t="s">
        <v>161</v>
      </c>
      <c r="AU241" s="249" t="s">
        <v>88</v>
      </c>
      <c r="AY241" s="18" t="s">
        <v>159</v>
      </c>
      <c r="BE241" s="250">
        <f>IF(N241="základní",J241,0)</f>
        <v>0</v>
      </c>
      <c r="BF241" s="250">
        <f>IF(N241="snížená",J241,0)</f>
        <v>0</v>
      </c>
      <c r="BG241" s="250">
        <f>IF(N241="zákl. přenesená",J241,0)</f>
        <v>0</v>
      </c>
      <c r="BH241" s="250">
        <f>IF(N241="sníž. přenesená",J241,0)</f>
        <v>0</v>
      </c>
      <c r="BI241" s="250">
        <f>IF(N241="nulová",J241,0)</f>
        <v>0</v>
      </c>
      <c r="BJ241" s="18" t="s">
        <v>86</v>
      </c>
      <c r="BK241" s="250">
        <f>ROUND(I241*H241,2)</f>
        <v>0</v>
      </c>
      <c r="BL241" s="18" t="s">
        <v>165</v>
      </c>
      <c r="BM241" s="249" t="s">
        <v>350</v>
      </c>
    </row>
    <row r="242" s="2" customFormat="1" ht="16.5" customHeight="1">
      <c r="A242" s="39"/>
      <c r="B242" s="40"/>
      <c r="C242" s="274" t="s">
        <v>351</v>
      </c>
      <c r="D242" s="274" t="s">
        <v>188</v>
      </c>
      <c r="E242" s="275" t="s">
        <v>198</v>
      </c>
      <c r="F242" s="276" t="s">
        <v>199</v>
      </c>
      <c r="G242" s="277" t="s">
        <v>173</v>
      </c>
      <c r="H242" s="278">
        <v>2</v>
      </c>
      <c r="I242" s="279"/>
      <c r="J242" s="280">
        <f>ROUND(I242*H242,2)</f>
        <v>0</v>
      </c>
      <c r="K242" s="281"/>
      <c r="L242" s="282"/>
      <c r="M242" s="283" t="s">
        <v>1</v>
      </c>
      <c r="N242" s="284" t="s">
        <v>43</v>
      </c>
      <c r="O242" s="92"/>
      <c r="P242" s="247">
        <f>O242*H242</f>
        <v>0</v>
      </c>
      <c r="Q242" s="247">
        <v>0.017860000000000001</v>
      </c>
      <c r="R242" s="247">
        <f>Q242*H242</f>
        <v>0.035720000000000002</v>
      </c>
      <c r="S242" s="247">
        <v>0</v>
      </c>
      <c r="T242" s="248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9" t="s">
        <v>191</v>
      </c>
      <c r="AT242" s="249" t="s">
        <v>188</v>
      </c>
      <c r="AU242" s="249" t="s">
        <v>88</v>
      </c>
      <c r="AY242" s="18" t="s">
        <v>159</v>
      </c>
      <c r="BE242" s="250">
        <f>IF(N242="základní",J242,0)</f>
        <v>0</v>
      </c>
      <c r="BF242" s="250">
        <f>IF(N242="snížená",J242,0)</f>
        <v>0</v>
      </c>
      <c r="BG242" s="250">
        <f>IF(N242="zákl. přenesená",J242,0)</f>
        <v>0</v>
      </c>
      <c r="BH242" s="250">
        <f>IF(N242="sníž. přenesená",J242,0)</f>
        <v>0</v>
      </c>
      <c r="BI242" s="250">
        <f>IF(N242="nulová",J242,0)</f>
        <v>0</v>
      </c>
      <c r="BJ242" s="18" t="s">
        <v>86</v>
      </c>
      <c r="BK242" s="250">
        <f>ROUND(I242*H242,2)</f>
        <v>0</v>
      </c>
      <c r="BL242" s="18" t="s">
        <v>165</v>
      </c>
      <c r="BM242" s="249" t="s">
        <v>352</v>
      </c>
    </row>
    <row r="243" s="12" customFormat="1" ht="22.8" customHeight="1">
      <c r="A243" s="12"/>
      <c r="B243" s="221"/>
      <c r="C243" s="222"/>
      <c r="D243" s="223" t="s">
        <v>77</v>
      </c>
      <c r="E243" s="235" t="s">
        <v>203</v>
      </c>
      <c r="F243" s="235" t="s">
        <v>353</v>
      </c>
      <c r="G243" s="222"/>
      <c r="H243" s="222"/>
      <c r="I243" s="225"/>
      <c r="J243" s="236">
        <f>BK243</f>
        <v>0</v>
      </c>
      <c r="K243" s="222"/>
      <c r="L243" s="227"/>
      <c r="M243" s="228"/>
      <c r="N243" s="229"/>
      <c r="O243" s="229"/>
      <c r="P243" s="230">
        <f>SUM(P244:P292)</f>
        <v>0</v>
      </c>
      <c r="Q243" s="229"/>
      <c r="R243" s="230">
        <f>SUM(R244:R292)</f>
        <v>0.077701999999999993</v>
      </c>
      <c r="S243" s="229"/>
      <c r="T243" s="231">
        <f>SUM(T244:T292)</f>
        <v>137.35343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32" t="s">
        <v>86</v>
      </c>
      <c r="AT243" s="233" t="s">
        <v>77</v>
      </c>
      <c r="AU243" s="233" t="s">
        <v>86</v>
      </c>
      <c r="AY243" s="232" t="s">
        <v>159</v>
      </c>
      <c r="BK243" s="234">
        <f>SUM(BK244:BK292)</f>
        <v>0</v>
      </c>
    </row>
    <row r="244" s="2" customFormat="1" ht="16.5" customHeight="1">
      <c r="A244" s="39"/>
      <c r="B244" s="40"/>
      <c r="C244" s="237" t="s">
        <v>354</v>
      </c>
      <c r="D244" s="237" t="s">
        <v>161</v>
      </c>
      <c r="E244" s="238" t="s">
        <v>355</v>
      </c>
      <c r="F244" s="239" t="s">
        <v>356</v>
      </c>
      <c r="G244" s="240" t="s">
        <v>357</v>
      </c>
      <c r="H244" s="241">
        <v>1</v>
      </c>
      <c r="I244" s="242"/>
      <c r="J244" s="243">
        <f>ROUND(I244*H244,2)</f>
        <v>0</v>
      </c>
      <c r="K244" s="244"/>
      <c r="L244" s="45"/>
      <c r="M244" s="245" t="s">
        <v>1</v>
      </c>
      <c r="N244" s="246" t="s">
        <v>43</v>
      </c>
      <c r="O244" s="92"/>
      <c r="P244" s="247">
        <f>O244*H244</f>
        <v>0</v>
      </c>
      <c r="Q244" s="247">
        <v>0</v>
      </c>
      <c r="R244" s="247">
        <f>Q244*H244</f>
        <v>0</v>
      </c>
      <c r="S244" s="247">
        <v>0</v>
      </c>
      <c r="T244" s="248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9" t="s">
        <v>165</v>
      </c>
      <c r="AT244" s="249" t="s">
        <v>161</v>
      </c>
      <c r="AU244" s="249" t="s">
        <v>88</v>
      </c>
      <c r="AY244" s="18" t="s">
        <v>159</v>
      </c>
      <c r="BE244" s="250">
        <f>IF(N244="základní",J244,0)</f>
        <v>0</v>
      </c>
      <c r="BF244" s="250">
        <f>IF(N244="snížená",J244,0)</f>
        <v>0</v>
      </c>
      <c r="BG244" s="250">
        <f>IF(N244="zákl. přenesená",J244,0)</f>
        <v>0</v>
      </c>
      <c r="BH244" s="250">
        <f>IF(N244="sníž. přenesená",J244,0)</f>
        <v>0</v>
      </c>
      <c r="BI244" s="250">
        <f>IF(N244="nulová",J244,0)</f>
        <v>0</v>
      </c>
      <c r="BJ244" s="18" t="s">
        <v>86</v>
      </c>
      <c r="BK244" s="250">
        <f>ROUND(I244*H244,2)</f>
        <v>0</v>
      </c>
      <c r="BL244" s="18" t="s">
        <v>165</v>
      </c>
      <c r="BM244" s="249" t="s">
        <v>358</v>
      </c>
    </row>
    <row r="245" s="2" customFormat="1" ht="16.5" customHeight="1">
      <c r="A245" s="39"/>
      <c r="B245" s="40"/>
      <c r="C245" s="237" t="s">
        <v>359</v>
      </c>
      <c r="D245" s="237" t="s">
        <v>161</v>
      </c>
      <c r="E245" s="238" t="s">
        <v>360</v>
      </c>
      <c r="F245" s="239" t="s">
        <v>361</v>
      </c>
      <c r="G245" s="240" t="s">
        <v>173</v>
      </c>
      <c r="H245" s="241">
        <v>5</v>
      </c>
      <c r="I245" s="242"/>
      <c r="J245" s="243">
        <f>ROUND(I245*H245,2)</f>
        <v>0</v>
      </c>
      <c r="K245" s="244"/>
      <c r="L245" s="45"/>
      <c r="M245" s="245" t="s">
        <v>1</v>
      </c>
      <c r="N245" s="246" t="s">
        <v>43</v>
      </c>
      <c r="O245" s="92"/>
      <c r="P245" s="247">
        <f>O245*H245</f>
        <v>0</v>
      </c>
      <c r="Q245" s="247">
        <v>0</v>
      </c>
      <c r="R245" s="247">
        <f>Q245*H245</f>
        <v>0</v>
      </c>
      <c r="S245" s="247">
        <v>0</v>
      </c>
      <c r="T245" s="248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9" t="s">
        <v>362</v>
      </c>
      <c r="AT245" s="249" t="s">
        <v>161</v>
      </c>
      <c r="AU245" s="249" t="s">
        <v>88</v>
      </c>
      <c r="AY245" s="18" t="s">
        <v>159</v>
      </c>
      <c r="BE245" s="250">
        <f>IF(N245="základní",J245,0)</f>
        <v>0</v>
      </c>
      <c r="BF245" s="250">
        <f>IF(N245="snížená",J245,0)</f>
        <v>0</v>
      </c>
      <c r="BG245" s="250">
        <f>IF(N245="zákl. přenesená",J245,0)</f>
        <v>0</v>
      </c>
      <c r="BH245" s="250">
        <f>IF(N245="sníž. přenesená",J245,0)</f>
        <v>0</v>
      </c>
      <c r="BI245" s="250">
        <f>IF(N245="nulová",J245,0)</f>
        <v>0</v>
      </c>
      <c r="BJ245" s="18" t="s">
        <v>86</v>
      </c>
      <c r="BK245" s="250">
        <f>ROUND(I245*H245,2)</f>
        <v>0</v>
      </c>
      <c r="BL245" s="18" t="s">
        <v>362</v>
      </c>
      <c r="BM245" s="249" t="s">
        <v>363</v>
      </c>
    </row>
    <row r="246" s="2" customFormat="1" ht="16.5" customHeight="1">
      <c r="A246" s="39"/>
      <c r="B246" s="40"/>
      <c r="C246" s="237" t="s">
        <v>364</v>
      </c>
      <c r="D246" s="237" t="s">
        <v>161</v>
      </c>
      <c r="E246" s="238" t="s">
        <v>365</v>
      </c>
      <c r="F246" s="239" t="s">
        <v>366</v>
      </c>
      <c r="G246" s="240" t="s">
        <v>164</v>
      </c>
      <c r="H246" s="241">
        <v>456.60000000000002</v>
      </c>
      <c r="I246" s="242"/>
      <c r="J246" s="243">
        <f>ROUND(I246*H246,2)</f>
        <v>0</v>
      </c>
      <c r="K246" s="244"/>
      <c r="L246" s="45"/>
      <c r="M246" s="245" t="s">
        <v>1</v>
      </c>
      <c r="N246" s="246" t="s">
        <v>43</v>
      </c>
      <c r="O246" s="92"/>
      <c r="P246" s="247">
        <f>O246*H246</f>
        <v>0</v>
      </c>
      <c r="Q246" s="247">
        <v>0.00012999999999999999</v>
      </c>
      <c r="R246" s="247">
        <f>Q246*H246</f>
        <v>0.059358000000000001</v>
      </c>
      <c r="S246" s="247">
        <v>0</v>
      </c>
      <c r="T246" s="248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9" t="s">
        <v>165</v>
      </c>
      <c r="AT246" s="249" t="s">
        <v>161</v>
      </c>
      <c r="AU246" s="249" t="s">
        <v>88</v>
      </c>
      <c r="AY246" s="18" t="s">
        <v>159</v>
      </c>
      <c r="BE246" s="250">
        <f>IF(N246="základní",J246,0)</f>
        <v>0</v>
      </c>
      <c r="BF246" s="250">
        <f>IF(N246="snížená",J246,0)</f>
        <v>0</v>
      </c>
      <c r="BG246" s="250">
        <f>IF(N246="zákl. přenesená",J246,0)</f>
        <v>0</v>
      </c>
      <c r="BH246" s="250">
        <f>IF(N246="sníž. přenesená",J246,0)</f>
        <v>0</v>
      </c>
      <c r="BI246" s="250">
        <f>IF(N246="nulová",J246,0)</f>
        <v>0</v>
      </c>
      <c r="BJ246" s="18" t="s">
        <v>86</v>
      </c>
      <c r="BK246" s="250">
        <f>ROUND(I246*H246,2)</f>
        <v>0</v>
      </c>
      <c r="BL246" s="18" t="s">
        <v>165</v>
      </c>
      <c r="BM246" s="249" t="s">
        <v>367</v>
      </c>
    </row>
    <row r="247" s="13" customFormat="1">
      <c r="A247" s="13"/>
      <c r="B247" s="251"/>
      <c r="C247" s="252"/>
      <c r="D247" s="253" t="s">
        <v>167</v>
      </c>
      <c r="E247" s="254" t="s">
        <v>1</v>
      </c>
      <c r="F247" s="255" t="s">
        <v>368</v>
      </c>
      <c r="G247" s="252"/>
      <c r="H247" s="256">
        <v>5.2800000000000002</v>
      </c>
      <c r="I247" s="257"/>
      <c r="J247" s="252"/>
      <c r="K247" s="252"/>
      <c r="L247" s="258"/>
      <c r="M247" s="259"/>
      <c r="N247" s="260"/>
      <c r="O247" s="260"/>
      <c r="P247" s="260"/>
      <c r="Q247" s="260"/>
      <c r="R247" s="260"/>
      <c r="S247" s="260"/>
      <c r="T247" s="26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2" t="s">
        <v>167</v>
      </c>
      <c r="AU247" s="262" t="s">
        <v>88</v>
      </c>
      <c r="AV247" s="13" t="s">
        <v>88</v>
      </c>
      <c r="AW247" s="13" t="s">
        <v>34</v>
      </c>
      <c r="AX247" s="13" t="s">
        <v>78</v>
      </c>
      <c r="AY247" s="262" t="s">
        <v>159</v>
      </c>
    </row>
    <row r="248" s="13" customFormat="1">
      <c r="A248" s="13"/>
      <c r="B248" s="251"/>
      <c r="C248" s="252"/>
      <c r="D248" s="253" t="s">
        <v>167</v>
      </c>
      <c r="E248" s="254" t="s">
        <v>1</v>
      </c>
      <c r="F248" s="255" t="s">
        <v>369</v>
      </c>
      <c r="G248" s="252"/>
      <c r="H248" s="256">
        <v>52.420000000000002</v>
      </c>
      <c r="I248" s="257"/>
      <c r="J248" s="252"/>
      <c r="K248" s="252"/>
      <c r="L248" s="258"/>
      <c r="M248" s="259"/>
      <c r="N248" s="260"/>
      <c r="O248" s="260"/>
      <c r="P248" s="260"/>
      <c r="Q248" s="260"/>
      <c r="R248" s="260"/>
      <c r="S248" s="260"/>
      <c r="T248" s="26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2" t="s">
        <v>167</v>
      </c>
      <c r="AU248" s="262" t="s">
        <v>88</v>
      </c>
      <c r="AV248" s="13" t="s">
        <v>88</v>
      </c>
      <c r="AW248" s="13" t="s">
        <v>34</v>
      </c>
      <c r="AX248" s="13" t="s">
        <v>78</v>
      </c>
      <c r="AY248" s="262" t="s">
        <v>159</v>
      </c>
    </row>
    <row r="249" s="13" customFormat="1">
      <c r="A249" s="13"/>
      <c r="B249" s="251"/>
      <c r="C249" s="252"/>
      <c r="D249" s="253" t="s">
        <v>167</v>
      </c>
      <c r="E249" s="254" t="s">
        <v>1</v>
      </c>
      <c r="F249" s="255" t="s">
        <v>370</v>
      </c>
      <c r="G249" s="252"/>
      <c r="H249" s="256">
        <v>10.73</v>
      </c>
      <c r="I249" s="257"/>
      <c r="J249" s="252"/>
      <c r="K249" s="252"/>
      <c r="L249" s="258"/>
      <c r="M249" s="259"/>
      <c r="N249" s="260"/>
      <c r="O249" s="260"/>
      <c r="P249" s="260"/>
      <c r="Q249" s="260"/>
      <c r="R249" s="260"/>
      <c r="S249" s="260"/>
      <c r="T249" s="26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2" t="s">
        <v>167</v>
      </c>
      <c r="AU249" s="262" t="s">
        <v>88</v>
      </c>
      <c r="AV249" s="13" t="s">
        <v>88</v>
      </c>
      <c r="AW249" s="13" t="s">
        <v>34</v>
      </c>
      <c r="AX249" s="13" t="s">
        <v>78</v>
      </c>
      <c r="AY249" s="262" t="s">
        <v>159</v>
      </c>
    </row>
    <row r="250" s="13" customFormat="1">
      <c r="A250" s="13"/>
      <c r="B250" s="251"/>
      <c r="C250" s="252"/>
      <c r="D250" s="253" t="s">
        <v>167</v>
      </c>
      <c r="E250" s="254" t="s">
        <v>1</v>
      </c>
      <c r="F250" s="255" t="s">
        <v>371</v>
      </c>
      <c r="G250" s="252"/>
      <c r="H250" s="256">
        <v>5.0499999999999998</v>
      </c>
      <c r="I250" s="257"/>
      <c r="J250" s="252"/>
      <c r="K250" s="252"/>
      <c r="L250" s="258"/>
      <c r="M250" s="259"/>
      <c r="N250" s="260"/>
      <c r="O250" s="260"/>
      <c r="P250" s="260"/>
      <c r="Q250" s="260"/>
      <c r="R250" s="260"/>
      <c r="S250" s="260"/>
      <c r="T250" s="26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2" t="s">
        <v>167</v>
      </c>
      <c r="AU250" s="262" t="s">
        <v>88</v>
      </c>
      <c r="AV250" s="13" t="s">
        <v>88</v>
      </c>
      <c r="AW250" s="13" t="s">
        <v>34</v>
      </c>
      <c r="AX250" s="13" t="s">
        <v>78</v>
      </c>
      <c r="AY250" s="262" t="s">
        <v>159</v>
      </c>
    </row>
    <row r="251" s="13" customFormat="1">
      <c r="A251" s="13"/>
      <c r="B251" s="251"/>
      <c r="C251" s="252"/>
      <c r="D251" s="253" t="s">
        <v>167</v>
      </c>
      <c r="E251" s="254" t="s">
        <v>1</v>
      </c>
      <c r="F251" s="255" t="s">
        <v>372</v>
      </c>
      <c r="G251" s="252"/>
      <c r="H251" s="256">
        <v>15.1</v>
      </c>
      <c r="I251" s="257"/>
      <c r="J251" s="252"/>
      <c r="K251" s="252"/>
      <c r="L251" s="258"/>
      <c r="M251" s="259"/>
      <c r="N251" s="260"/>
      <c r="O251" s="260"/>
      <c r="P251" s="260"/>
      <c r="Q251" s="260"/>
      <c r="R251" s="260"/>
      <c r="S251" s="260"/>
      <c r="T251" s="26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2" t="s">
        <v>167</v>
      </c>
      <c r="AU251" s="262" t="s">
        <v>88</v>
      </c>
      <c r="AV251" s="13" t="s">
        <v>88</v>
      </c>
      <c r="AW251" s="13" t="s">
        <v>34</v>
      </c>
      <c r="AX251" s="13" t="s">
        <v>78</v>
      </c>
      <c r="AY251" s="262" t="s">
        <v>159</v>
      </c>
    </row>
    <row r="252" s="13" customFormat="1">
      <c r="A252" s="13"/>
      <c r="B252" s="251"/>
      <c r="C252" s="252"/>
      <c r="D252" s="253" t="s">
        <v>167</v>
      </c>
      <c r="E252" s="254" t="s">
        <v>1</v>
      </c>
      <c r="F252" s="255" t="s">
        <v>373</v>
      </c>
      <c r="G252" s="252"/>
      <c r="H252" s="256">
        <v>149.65000000000001</v>
      </c>
      <c r="I252" s="257"/>
      <c r="J252" s="252"/>
      <c r="K252" s="252"/>
      <c r="L252" s="258"/>
      <c r="M252" s="259"/>
      <c r="N252" s="260"/>
      <c r="O252" s="260"/>
      <c r="P252" s="260"/>
      <c r="Q252" s="260"/>
      <c r="R252" s="260"/>
      <c r="S252" s="260"/>
      <c r="T252" s="26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2" t="s">
        <v>167</v>
      </c>
      <c r="AU252" s="262" t="s">
        <v>88</v>
      </c>
      <c r="AV252" s="13" t="s">
        <v>88</v>
      </c>
      <c r="AW252" s="13" t="s">
        <v>34</v>
      </c>
      <c r="AX252" s="13" t="s">
        <v>78</v>
      </c>
      <c r="AY252" s="262" t="s">
        <v>159</v>
      </c>
    </row>
    <row r="253" s="13" customFormat="1">
      <c r="A253" s="13"/>
      <c r="B253" s="251"/>
      <c r="C253" s="252"/>
      <c r="D253" s="253" t="s">
        <v>167</v>
      </c>
      <c r="E253" s="254" t="s">
        <v>1</v>
      </c>
      <c r="F253" s="255" t="s">
        <v>374</v>
      </c>
      <c r="G253" s="252"/>
      <c r="H253" s="256">
        <v>25.309999999999999</v>
      </c>
      <c r="I253" s="257"/>
      <c r="J253" s="252"/>
      <c r="K253" s="252"/>
      <c r="L253" s="258"/>
      <c r="M253" s="259"/>
      <c r="N253" s="260"/>
      <c r="O253" s="260"/>
      <c r="P253" s="260"/>
      <c r="Q253" s="260"/>
      <c r="R253" s="260"/>
      <c r="S253" s="260"/>
      <c r="T253" s="26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2" t="s">
        <v>167</v>
      </c>
      <c r="AU253" s="262" t="s">
        <v>88</v>
      </c>
      <c r="AV253" s="13" t="s">
        <v>88</v>
      </c>
      <c r="AW253" s="13" t="s">
        <v>34</v>
      </c>
      <c r="AX253" s="13" t="s">
        <v>78</v>
      </c>
      <c r="AY253" s="262" t="s">
        <v>159</v>
      </c>
    </row>
    <row r="254" s="13" customFormat="1">
      <c r="A254" s="13"/>
      <c r="B254" s="251"/>
      <c r="C254" s="252"/>
      <c r="D254" s="253" t="s">
        <v>167</v>
      </c>
      <c r="E254" s="254" t="s">
        <v>1</v>
      </c>
      <c r="F254" s="255" t="s">
        <v>375</v>
      </c>
      <c r="G254" s="252"/>
      <c r="H254" s="256">
        <v>3.5600000000000001</v>
      </c>
      <c r="I254" s="257"/>
      <c r="J254" s="252"/>
      <c r="K254" s="252"/>
      <c r="L254" s="258"/>
      <c r="M254" s="259"/>
      <c r="N254" s="260"/>
      <c r="O254" s="260"/>
      <c r="P254" s="260"/>
      <c r="Q254" s="260"/>
      <c r="R254" s="260"/>
      <c r="S254" s="260"/>
      <c r="T254" s="26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2" t="s">
        <v>167</v>
      </c>
      <c r="AU254" s="262" t="s">
        <v>88</v>
      </c>
      <c r="AV254" s="13" t="s">
        <v>88</v>
      </c>
      <c r="AW254" s="13" t="s">
        <v>34</v>
      </c>
      <c r="AX254" s="13" t="s">
        <v>78</v>
      </c>
      <c r="AY254" s="262" t="s">
        <v>159</v>
      </c>
    </row>
    <row r="255" s="13" customFormat="1">
      <c r="A255" s="13"/>
      <c r="B255" s="251"/>
      <c r="C255" s="252"/>
      <c r="D255" s="253" t="s">
        <v>167</v>
      </c>
      <c r="E255" s="254" t="s">
        <v>1</v>
      </c>
      <c r="F255" s="255" t="s">
        <v>376</v>
      </c>
      <c r="G255" s="252"/>
      <c r="H255" s="256">
        <v>5</v>
      </c>
      <c r="I255" s="257"/>
      <c r="J255" s="252"/>
      <c r="K255" s="252"/>
      <c r="L255" s="258"/>
      <c r="M255" s="259"/>
      <c r="N255" s="260"/>
      <c r="O255" s="260"/>
      <c r="P255" s="260"/>
      <c r="Q255" s="260"/>
      <c r="R255" s="260"/>
      <c r="S255" s="260"/>
      <c r="T255" s="26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2" t="s">
        <v>167</v>
      </c>
      <c r="AU255" s="262" t="s">
        <v>88</v>
      </c>
      <c r="AV255" s="13" t="s">
        <v>88</v>
      </c>
      <c r="AW255" s="13" t="s">
        <v>34</v>
      </c>
      <c r="AX255" s="13" t="s">
        <v>78</v>
      </c>
      <c r="AY255" s="262" t="s">
        <v>159</v>
      </c>
    </row>
    <row r="256" s="13" customFormat="1">
      <c r="A256" s="13"/>
      <c r="B256" s="251"/>
      <c r="C256" s="252"/>
      <c r="D256" s="253" t="s">
        <v>167</v>
      </c>
      <c r="E256" s="254" t="s">
        <v>1</v>
      </c>
      <c r="F256" s="255" t="s">
        <v>377</v>
      </c>
      <c r="G256" s="252"/>
      <c r="H256" s="256">
        <v>1.1200000000000001</v>
      </c>
      <c r="I256" s="257"/>
      <c r="J256" s="252"/>
      <c r="K256" s="252"/>
      <c r="L256" s="258"/>
      <c r="M256" s="259"/>
      <c r="N256" s="260"/>
      <c r="O256" s="260"/>
      <c r="P256" s="260"/>
      <c r="Q256" s="260"/>
      <c r="R256" s="260"/>
      <c r="S256" s="260"/>
      <c r="T256" s="26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2" t="s">
        <v>167</v>
      </c>
      <c r="AU256" s="262" t="s">
        <v>88</v>
      </c>
      <c r="AV256" s="13" t="s">
        <v>88</v>
      </c>
      <c r="AW256" s="13" t="s">
        <v>34</v>
      </c>
      <c r="AX256" s="13" t="s">
        <v>78</v>
      </c>
      <c r="AY256" s="262" t="s">
        <v>159</v>
      </c>
    </row>
    <row r="257" s="13" customFormat="1">
      <c r="A257" s="13"/>
      <c r="B257" s="251"/>
      <c r="C257" s="252"/>
      <c r="D257" s="253" t="s">
        <v>167</v>
      </c>
      <c r="E257" s="254" t="s">
        <v>1</v>
      </c>
      <c r="F257" s="255" t="s">
        <v>378</v>
      </c>
      <c r="G257" s="252"/>
      <c r="H257" s="256">
        <v>3.0800000000000001</v>
      </c>
      <c r="I257" s="257"/>
      <c r="J257" s="252"/>
      <c r="K257" s="252"/>
      <c r="L257" s="258"/>
      <c r="M257" s="259"/>
      <c r="N257" s="260"/>
      <c r="O257" s="260"/>
      <c r="P257" s="260"/>
      <c r="Q257" s="260"/>
      <c r="R257" s="260"/>
      <c r="S257" s="260"/>
      <c r="T257" s="26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2" t="s">
        <v>167</v>
      </c>
      <c r="AU257" s="262" t="s">
        <v>88</v>
      </c>
      <c r="AV257" s="13" t="s">
        <v>88</v>
      </c>
      <c r="AW257" s="13" t="s">
        <v>34</v>
      </c>
      <c r="AX257" s="13" t="s">
        <v>78</v>
      </c>
      <c r="AY257" s="262" t="s">
        <v>159</v>
      </c>
    </row>
    <row r="258" s="13" customFormat="1">
      <c r="A258" s="13"/>
      <c r="B258" s="251"/>
      <c r="C258" s="252"/>
      <c r="D258" s="253" t="s">
        <v>167</v>
      </c>
      <c r="E258" s="254" t="s">
        <v>1</v>
      </c>
      <c r="F258" s="255" t="s">
        <v>379</v>
      </c>
      <c r="G258" s="252"/>
      <c r="H258" s="256">
        <v>2.8700000000000001</v>
      </c>
      <c r="I258" s="257"/>
      <c r="J258" s="252"/>
      <c r="K258" s="252"/>
      <c r="L258" s="258"/>
      <c r="M258" s="259"/>
      <c r="N258" s="260"/>
      <c r="O258" s="260"/>
      <c r="P258" s="260"/>
      <c r="Q258" s="260"/>
      <c r="R258" s="260"/>
      <c r="S258" s="260"/>
      <c r="T258" s="26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2" t="s">
        <v>167</v>
      </c>
      <c r="AU258" s="262" t="s">
        <v>88</v>
      </c>
      <c r="AV258" s="13" t="s">
        <v>88</v>
      </c>
      <c r="AW258" s="13" t="s">
        <v>34</v>
      </c>
      <c r="AX258" s="13" t="s">
        <v>78</v>
      </c>
      <c r="AY258" s="262" t="s">
        <v>159</v>
      </c>
    </row>
    <row r="259" s="13" customFormat="1">
      <c r="A259" s="13"/>
      <c r="B259" s="251"/>
      <c r="C259" s="252"/>
      <c r="D259" s="253" t="s">
        <v>167</v>
      </c>
      <c r="E259" s="254" t="s">
        <v>1</v>
      </c>
      <c r="F259" s="255" t="s">
        <v>380</v>
      </c>
      <c r="G259" s="252"/>
      <c r="H259" s="256">
        <v>1.1200000000000001</v>
      </c>
      <c r="I259" s="257"/>
      <c r="J259" s="252"/>
      <c r="K259" s="252"/>
      <c r="L259" s="258"/>
      <c r="M259" s="259"/>
      <c r="N259" s="260"/>
      <c r="O259" s="260"/>
      <c r="P259" s="260"/>
      <c r="Q259" s="260"/>
      <c r="R259" s="260"/>
      <c r="S259" s="260"/>
      <c r="T259" s="26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2" t="s">
        <v>167</v>
      </c>
      <c r="AU259" s="262" t="s">
        <v>88</v>
      </c>
      <c r="AV259" s="13" t="s">
        <v>88</v>
      </c>
      <c r="AW259" s="13" t="s">
        <v>34</v>
      </c>
      <c r="AX259" s="13" t="s">
        <v>78</v>
      </c>
      <c r="AY259" s="262" t="s">
        <v>159</v>
      </c>
    </row>
    <row r="260" s="13" customFormat="1">
      <c r="A260" s="13"/>
      <c r="B260" s="251"/>
      <c r="C260" s="252"/>
      <c r="D260" s="253" t="s">
        <v>167</v>
      </c>
      <c r="E260" s="254" t="s">
        <v>1</v>
      </c>
      <c r="F260" s="255" t="s">
        <v>381</v>
      </c>
      <c r="G260" s="252"/>
      <c r="H260" s="256">
        <v>1.54</v>
      </c>
      <c r="I260" s="257"/>
      <c r="J260" s="252"/>
      <c r="K260" s="252"/>
      <c r="L260" s="258"/>
      <c r="M260" s="259"/>
      <c r="N260" s="260"/>
      <c r="O260" s="260"/>
      <c r="P260" s="260"/>
      <c r="Q260" s="260"/>
      <c r="R260" s="260"/>
      <c r="S260" s="260"/>
      <c r="T260" s="26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2" t="s">
        <v>167</v>
      </c>
      <c r="AU260" s="262" t="s">
        <v>88</v>
      </c>
      <c r="AV260" s="13" t="s">
        <v>88</v>
      </c>
      <c r="AW260" s="13" t="s">
        <v>34</v>
      </c>
      <c r="AX260" s="13" t="s">
        <v>78</v>
      </c>
      <c r="AY260" s="262" t="s">
        <v>159</v>
      </c>
    </row>
    <row r="261" s="13" customFormat="1">
      <c r="A261" s="13"/>
      <c r="B261" s="251"/>
      <c r="C261" s="252"/>
      <c r="D261" s="253" t="s">
        <v>167</v>
      </c>
      <c r="E261" s="254" t="s">
        <v>1</v>
      </c>
      <c r="F261" s="255" t="s">
        <v>382</v>
      </c>
      <c r="G261" s="252"/>
      <c r="H261" s="256">
        <v>15.18</v>
      </c>
      <c r="I261" s="257"/>
      <c r="J261" s="252"/>
      <c r="K261" s="252"/>
      <c r="L261" s="258"/>
      <c r="M261" s="259"/>
      <c r="N261" s="260"/>
      <c r="O261" s="260"/>
      <c r="P261" s="260"/>
      <c r="Q261" s="260"/>
      <c r="R261" s="260"/>
      <c r="S261" s="260"/>
      <c r="T261" s="26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2" t="s">
        <v>167</v>
      </c>
      <c r="AU261" s="262" t="s">
        <v>88</v>
      </c>
      <c r="AV261" s="13" t="s">
        <v>88</v>
      </c>
      <c r="AW261" s="13" t="s">
        <v>34</v>
      </c>
      <c r="AX261" s="13" t="s">
        <v>78</v>
      </c>
      <c r="AY261" s="262" t="s">
        <v>159</v>
      </c>
    </row>
    <row r="262" s="13" customFormat="1">
      <c r="A262" s="13"/>
      <c r="B262" s="251"/>
      <c r="C262" s="252"/>
      <c r="D262" s="253" t="s">
        <v>167</v>
      </c>
      <c r="E262" s="254" t="s">
        <v>1</v>
      </c>
      <c r="F262" s="255" t="s">
        <v>383</v>
      </c>
      <c r="G262" s="252"/>
      <c r="H262" s="256">
        <v>22.559999999999999</v>
      </c>
      <c r="I262" s="257"/>
      <c r="J262" s="252"/>
      <c r="K262" s="252"/>
      <c r="L262" s="258"/>
      <c r="M262" s="259"/>
      <c r="N262" s="260"/>
      <c r="O262" s="260"/>
      <c r="P262" s="260"/>
      <c r="Q262" s="260"/>
      <c r="R262" s="260"/>
      <c r="S262" s="260"/>
      <c r="T262" s="26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2" t="s">
        <v>167</v>
      </c>
      <c r="AU262" s="262" t="s">
        <v>88</v>
      </c>
      <c r="AV262" s="13" t="s">
        <v>88</v>
      </c>
      <c r="AW262" s="13" t="s">
        <v>34</v>
      </c>
      <c r="AX262" s="13" t="s">
        <v>78</v>
      </c>
      <c r="AY262" s="262" t="s">
        <v>159</v>
      </c>
    </row>
    <row r="263" s="13" customFormat="1">
      <c r="A263" s="13"/>
      <c r="B263" s="251"/>
      <c r="C263" s="252"/>
      <c r="D263" s="253" t="s">
        <v>167</v>
      </c>
      <c r="E263" s="254" t="s">
        <v>1</v>
      </c>
      <c r="F263" s="255" t="s">
        <v>384</v>
      </c>
      <c r="G263" s="252"/>
      <c r="H263" s="256">
        <v>13.57</v>
      </c>
      <c r="I263" s="257"/>
      <c r="J263" s="252"/>
      <c r="K263" s="252"/>
      <c r="L263" s="258"/>
      <c r="M263" s="259"/>
      <c r="N263" s="260"/>
      <c r="O263" s="260"/>
      <c r="P263" s="260"/>
      <c r="Q263" s="260"/>
      <c r="R263" s="260"/>
      <c r="S263" s="260"/>
      <c r="T263" s="26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2" t="s">
        <v>167</v>
      </c>
      <c r="AU263" s="262" t="s">
        <v>88</v>
      </c>
      <c r="AV263" s="13" t="s">
        <v>88</v>
      </c>
      <c r="AW263" s="13" t="s">
        <v>34</v>
      </c>
      <c r="AX263" s="13" t="s">
        <v>78</v>
      </c>
      <c r="AY263" s="262" t="s">
        <v>159</v>
      </c>
    </row>
    <row r="264" s="13" customFormat="1">
      <c r="A264" s="13"/>
      <c r="B264" s="251"/>
      <c r="C264" s="252"/>
      <c r="D264" s="253" t="s">
        <v>167</v>
      </c>
      <c r="E264" s="254" t="s">
        <v>1</v>
      </c>
      <c r="F264" s="255" t="s">
        <v>385</v>
      </c>
      <c r="G264" s="252"/>
      <c r="H264" s="256">
        <v>12.890000000000001</v>
      </c>
      <c r="I264" s="257"/>
      <c r="J264" s="252"/>
      <c r="K264" s="252"/>
      <c r="L264" s="258"/>
      <c r="M264" s="259"/>
      <c r="N264" s="260"/>
      <c r="O264" s="260"/>
      <c r="P264" s="260"/>
      <c r="Q264" s="260"/>
      <c r="R264" s="260"/>
      <c r="S264" s="260"/>
      <c r="T264" s="26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2" t="s">
        <v>167</v>
      </c>
      <c r="AU264" s="262" t="s">
        <v>88</v>
      </c>
      <c r="AV264" s="13" t="s">
        <v>88</v>
      </c>
      <c r="AW264" s="13" t="s">
        <v>34</v>
      </c>
      <c r="AX264" s="13" t="s">
        <v>78</v>
      </c>
      <c r="AY264" s="262" t="s">
        <v>159</v>
      </c>
    </row>
    <row r="265" s="13" customFormat="1">
      <c r="A265" s="13"/>
      <c r="B265" s="251"/>
      <c r="C265" s="252"/>
      <c r="D265" s="253" t="s">
        <v>167</v>
      </c>
      <c r="E265" s="254" t="s">
        <v>1</v>
      </c>
      <c r="F265" s="255" t="s">
        <v>386</v>
      </c>
      <c r="G265" s="252"/>
      <c r="H265" s="256">
        <v>19.73</v>
      </c>
      <c r="I265" s="257"/>
      <c r="J265" s="252"/>
      <c r="K265" s="252"/>
      <c r="L265" s="258"/>
      <c r="M265" s="259"/>
      <c r="N265" s="260"/>
      <c r="O265" s="260"/>
      <c r="P265" s="260"/>
      <c r="Q265" s="260"/>
      <c r="R265" s="260"/>
      <c r="S265" s="260"/>
      <c r="T265" s="26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2" t="s">
        <v>167</v>
      </c>
      <c r="AU265" s="262" t="s">
        <v>88</v>
      </c>
      <c r="AV265" s="13" t="s">
        <v>88</v>
      </c>
      <c r="AW265" s="13" t="s">
        <v>34</v>
      </c>
      <c r="AX265" s="13" t="s">
        <v>78</v>
      </c>
      <c r="AY265" s="262" t="s">
        <v>159</v>
      </c>
    </row>
    <row r="266" s="13" customFormat="1">
      <c r="A266" s="13"/>
      <c r="B266" s="251"/>
      <c r="C266" s="252"/>
      <c r="D266" s="253" t="s">
        <v>167</v>
      </c>
      <c r="E266" s="254" t="s">
        <v>1</v>
      </c>
      <c r="F266" s="255" t="s">
        <v>387</v>
      </c>
      <c r="G266" s="252"/>
      <c r="H266" s="256">
        <v>17.469999999999999</v>
      </c>
      <c r="I266" s="257"/>
      <c r="J266" s="252"/>
      <c r="K266" s="252"/>
      <c r="L266" s="258"/>
      <c r="M266" s="259"/>
      <c r="N266" s="260"/>
      <c r="O266" s="260"/>
      <c r="P266" s="260"/>
      <c r="Q266" s="260"/>
      <c r="R266" s="260"/>
      <c r="S266" s="260"/>
      <c r="T266" s="26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2" t="s">
        <v>167</v>
      </c>
      <c r="AU266" s="262" t="s">
        <v>88</v>
      </c>
      <c r="AV266" s="13" t="s">
        <v>88</v>
      </c>
      <c r="AW266" s="13" t="s">
        <v>34</v>
      </c>
      <c r="AX266" s="13" t="s">
        <v>78</v>
      </c>
      <c r="AY266" s="262" t="s">
        <v>159</v>
      </c>
    </row>
    <row r="267" s="13" customFormat="1">
      <c r="A267" s="13"/>
      <c r="B267" s="251"/>
      <c r="C267" s="252"/>
      <c r="D267" s="253" t="s">
        <v>167</v>
      </c>
      <c r="E267" s="254" t="s">
        <v>1</v>
      </c>
      <c r="F267" s="255" t="s">
        <v>388</v>
      </c>
      <c r="G267" s="252"/>
      <c r="H267" s="256">
        <v>18.670000000000002</v>
      </c>
      <c r="I267" s="257"/>
      <c r="J267" s="252"/>
      <c r="K267" s="252"/>
      <c r="L267" s="258"/>
      <c r="M267" s="259"/>
      <c r="N267" s="260"/>
      <c r="O267" s="260"/>
      <c r="P267" s="260"/>
      <c r="Q267" s="260"/>
      <c r="R267" s="260"/>
      <c r="S267" s="260"/>
      <c r="T267" s="26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2" t="s">
        <v>167</v>
      </c>
      <c r="AU267" s="262" t="s">
        <v>88</v>
      </c>
      <c r="AV267" s="13" t="s">
        <v>88</v>
      </c>
      <c r="AW267" s="13" t="s">
        <v>34</v>
      </c>
      <c r="AX267" s="13" t="s">
        <v>78</v>
      </c>
      <c r="AY267" s="262" t="s">
        <v>159</v>
      </c>
    </row>
    <row r="268" s="13" customFormat="1">
      <c r="A268" s="13"/>
      <c r="B268" s="251"/>
      <c r="C268" s="252"/>
      <c r="D268" s="253" t="s">
        <v>167</v>
      </c>
      <c r="E268" s="254" t="s">
        <v>1</v>
      </c>
      <c r="F268" s="255" t="s">
        <v>389</v>
      </c>
      <c r="G268" s="252"/>
      <c r="H268" s="256">
        <v>19.719999999999999</v>
      </c>
      <c r="I268" s="257"/>
      <c r="J268" s="252"/>
      <c r="K268" s="252"/>
      <c r="L268" s="258"/>
      <c r="M268" s="259"/>
      <c r="N268" s="260"/>
      <c r="O268" s="260"/>
      <c r="P268" s="260"/>
      <c r="Q268" s="260"/>
      <c r="R268" s="260"/>
      <c r="S268" s="260"/>
      <c r="T268" s="26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2" t="s">
        <v>167</v>
      </c>
      <c r="AU268" s="262" t="s">
        <v>88</v>
      </c>
      <c r="AV268" s="13" t="s">
        <v>88</v>
      </c>
      <c r="AW268" s="13" t="s">
        <v>34</v>
      </c>
      <c r="AX268" s="13" t="s">
        <v>78</v>
      </c>
      <c r="AY268" s="262" t="s">
        <v>159</v>
      </c>
    </row>
    <row r="269" s="13" customFormat="1">
      <c r="A269" s="13"/>
      <c r="B269" s="251"/>
      <c r="C269" s="252"/>
      <c r="D269" s="253" t="s">
        <v>167</v>
      </c>
      <c r="E269" s="254" t="s">
        <v>1</v>
      </c>
      <c r="F269" s="255" t="s">
        <v>390</v>
      </c>
      <c r="G269" s="252"/>
      <c r="H269" s="256">
        <v>34.979999999999997</v>
      </c>
      <c r="I269" s="257"/>
      <c r="J269" s="252"/>
      <c r="K269" s="252"/>
      <c r="L269" s="258"/>
      <c r="M269" s="259"/>
      <c r="N269" s="260"/>
      <c r="O269" s="260"/>
      <c r="P269" s="260"/>
      <c r="Q269" s="260"/>
      <c r="R269" s="260"/>
      <c r="S269" s="260"/>
      <c r="T269" s="26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2" t="s">
        <v>167</v>
      </c>
      <c r="AU269" s="262" t="s">
        <v>88</v>
      </c>
      <c r="AV269" s="13" t="s">
        <v>88</v>
      </c>
      <c r="AW269" s="13" t="s">
        <v>34</v>
      </c>
      <c r="AX269" s="13" t="s">
        <v>78</v>
      </c>
      <c r="AY269" s="262" t="s">
        <v>159</v>
      </c>
    </row>
    <row r="270" s="14" customFormat="1">
      <c r="A270" s="14"/>
      <c r="B270" s="263"/>
      <c r="C270" s="264"/>
      <c r="D270" s="253" t="s">
        <v>167</v>
      </c>
      <c r="E270" s="265" t="s">
        <v>1</v>
      </c>
      <c r="F270" s="266" t="s">
        <v>170</v>
      </c>
      <c r="G270" s="264"/>
      <c r="H270" s="267">
        <v>456.60000000000002</v>
      </c>
      <c r="I270" s="268"/>
      <c r="J270" s="264"/>
      <c r="K270" s="264"/>
      <c r="L270" s="269"/>
      <c r="M270" s="270"/>
      <c r="N270" s="271"/>
      <c r="O270" s="271"/>
      <c r="P270" s="271"/>
      <c r="Q270" s="271"/>
      <c r="R270" s="271"/>
      <c r="S270" s="271"/>
      <c r="T270" s="27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73" t="s">
        <v>167</v>
      </c>
      <c r="AU270" s="273" t="s">
        <v>88</v>
      </c>
      <c r="AV270" s="14" t="s">
        <v>165</v>
      </c>
      <c r="AW270" s="14" t="s">
        <v>34</v>
      </c>
      <c r="AX270" s="14" t="s">
        <v>86</v>
      </c>
      <c r="AY270" s="273" t="s">
        <v>159</v>
      </c>
    </row>
    <row r="271" s="2" customFormat="1" ht="16.5" customHeight="1">
      <c r="A271" s="39"/>
      <c r="B271" s="40"/>
      <c r="C271" s="237" t="s">
        <v>391</v>
      </c>
      <c r="D271" s="237" t="s">
        <v>161</v>
      </c>
      <c r="E271" s="238" t="s">
        <v>392</v>
      </c>
      <c r="F271" s="239" t="s">
        <v>393</v>
      </c>
      <c r="G271" s="240" t="s">
        <v>164</v>
      </c>
      <c r="H271" s="241">
        <v>456.60000000000002</v>
      </c>
      <c r="I271" s="242"/>
      <c r="J271" s="243">
        <f>ROUND(I271*H271,2)</f>
        <v>0</v>
      </c>
      <c r="K271" s="244"/>
      <c r="L271" s="45"/>
      <c r="M271" s="245" t="s">
        <v>1</v>
      </c>
      <c r="N271" s="246" t="s">
        <v>43</v>
      </c>
      <c r="O271" s="92"/>
      <c r="P271" s="247">
        <f>O271*H271</f>
        <v>0</v>
      </c>
      <c r="Q271" s="247">
        <v>4.0000000000000003E-05</v>
      </c>
      <c r="R271" s="247">
        <f>Q271*H271</f>
        <v>0.018264000000000002</v>
      </c>
      <c r="S271" s="247">
        <v>0</v>
      </c>
      <c r="T271" s="248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9" t="s">
        <v>165</v>
      </c>
      <c r="AT271" s="249" t="s">
        <v>161</v>
      </c>
      <c r="AU271" s="249" t="s">
        <v>88</v>
      </c>
      <c r="AY271" s="18" t="s">
        <v>159</v>
      </c>
      <c r="BE271" s="250">
        <f>IF(N271="základní",J271,0)</f>
        <v>0</v>
      </c>
      <c r="BF271" s="250">
        <f>IF(N271="snížená",J271,0)</f>
        <v>0</v>
      </c>
      <c r="BG271" s="250">
        <f>IF(N271="zákl. přenesená",J271,0)</f>
        <v>0</v>
      </c>
      <c r="BH271" s="250">
        <f>IF(N271="sníž. přenesená",J271,0)</f>
        <v>0</v>
      </c>
      <c r="BI271" s="250">
        <f>IF(N271="nulová",J271,0)</f>
        <v>0</v>
      </c>
      <c r="BJ271" s="18" t="s">
        <v>86</v>
      </c>
      <c r="BK271" s="250">
        <f>ROUND(I271*H271,2)</f>
        <v>0</v>
      </c>
      <c r="BL271" s="18" t="s">
        <v>165</v>
      </c>
      <c r="BM271" s="249" t="s">
        <v>394</v>
      </c>
    </row>
    <row r="272" s="2" customFormat="1" ht="21.75" customHeight="1">
      <c r="A272" s="39"/>
      <c r="B272" s="40"/>
      <c r="C272" s="237" t="s">
        <v>395</v>
      </c>
      <c r="D272" s="237" t="s">
        <v>161</v>
      </c>
      <c r="E272" s="238" t="s">
        <v>396</v>
      </c>
      <c r="F272" s="239" t="s">
        <v>397</v>
      </c>
      <c r="G272" s="240" t="s">
        <v>357</v>
      </c>
      <c r="H272" s="241">
        <v>1</v>
      </c>
      <c r="I272" s="242"/>
      <c r="J272" s="243">
        <f>ROUND(I272*H272,2)</f>
        <v>0</v>
      </c>
      <c r="K272" s="244"/>
      <c r="L272" s="45"/>
      <c r="M272" s="245" t="s">
        <v>1</v>
      </c>
      <c r="N272" s="246" t="s">
        <v>43</v>
      </c>
      <c r="O272" s="92"/>
      <c r="P272" s="247">
        <f>O272*H272</f>
        <v>0</v>
      </c>
      <c r="Q272" s="247">
        <v>4.0000000000000003E-05</v>
      </c>
      <c r="R272" s="247">
        <f>Q272*H272</f>
        <v>4.0000000000000003E-05</v>
      </c>
      <c r="S272" s="247">
        <v>0</v>
      </c>
      <c r="T272" s="248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9" t="s">
        <v>165</v>
      </c>
      <c r="AT272" s="249" t="s">
        <v>161</v>
      </c>
      <c r="AU272" s="249" t="s">
        <v>88</v>
      </c>
      <c r="AY272" s="18" t="s">
        <v>159</v>
      </c>
      <c r="BE272" s="250">
        <f>IF(N272="základní",J272,0)</f>
        <v>0</v>
      </c>
      <c r="BF272" s="250">
        <f>IF(N272="snížená",J272,0)</f>
        <v>0</v>
      </c>
      <c r="BG272" s="250">
        <f>IF(N272="zákl. přenesená",J272,0)</f>
        <v>0</v>
      </c>
      <c r="BH272" s="250">
        <f>IF(N272="sníž. přenesená",J272,0)</f>
        <v>0</v>
      </c>
      <c r="BI272" s="250">
        <f>IF(N272="nulová",J272,0)</f>
        <v>0</v>
      </c>
      <c r="BJ272" s="18" t="s">
        <v>86</v>
      </c>
      <c r="BK272" s="250">
        <f>ROUND(I272*H272,2)</f>
        <v>0</v>
      </c>
      <c r="BL272" s="18" t="s">
        <v>165</v>
      </c>
      <c r="BM272" s="249" t="s">
        <v>398</v>
      </c>
    </row>
    <row r="273" s="2" customFormat="1">
      <c r="A273" s="39"/>
      <c r="B273" s="40"/>
      <c r="C273" s="41"/>
      <c r="D273" s="253" t="s">
        <v>399</v>
      </c>
      <c r="E273" s="41"/>
      <c r="F273" s="285" t="s">
        <v>400</v>
      </c>
      <c r="G273" s="41"/>
      <c r="H273" s="41"/>
      <c r="I273" s="145"/>
      <c r="J273" s="41"/>
      <c r="K273" s="41"/>
      <c r="L273" s="45"/>
      <c r="M273" s="286"/>
      <c r="N273" s="287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399</v>
      </c>
      <c r="AU273" s="18" t="s">
        <v>88</v>
      </c>
    </row>
    <row r="274" s="2" customFormat="1" ht="21.75" customHeight="1">
      <c r="A274" s="39"/>
      <c r="B274" s="40"/>
      <c r="C274" s="237" t="s">
        <v>401</v>
      </c>
      <c r="D274" s="237" t="s">
        <v>161</v>
      </c>
      <c r="E274" s="238" t="s">
        <v>402</v>
      </c>
      <c r="F274" s="239" t="s">
        <v>403</v>
      </c>
      <c r="G274" s="240" t="s">
        <v>357</v>
      </c>
      <c r="H274" s="241">
        <v>1</v>
      </c>
      <c r="I274" s="242"/>
      <c r="J274" s="243">
        <f>ROUND(I274*H274,2)</f>
        <v>0</v>
      </c>
      <c r="K274" s="244"/>
      <c r="L274" s="45"/>
      <c r="M274" s="245" t="s">
        <v>1</v>
      </c>
      <c r="N274" s="246" t="s">
        <v>43</v>
      </c>
      <c r="O274" s="92"/>
      <c r="P274" s="247">
        <f>O274*H274</f>
        <v>0</v>
      </c>
      <c r="Q274" s="247">
        <v>4.0000000000000003E-05</v>
      </c>
      <c r="R274" s="247">
        <f>Q274*H274</f>
        <v>4.0000000000000003E-05</v>
      </c>
      <c r="S274" s="247">
        <v>0</v>
      </c>
      <c r="T274" s="248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9" t="s">
        <v>165</v>
      </c>
      <c r="AT274" s="249" t="s">
        <v>161</v>
      </c>
      <c r="AU274" s="249" t="s">
        <v>88</v>
      </c>
      <c r="AY274" s="18" t="s">
        <v>159</v>
      </c>
      <c r="BE274" s="250">
        <f>IF(N274="základní",J274,0)</f>
        <v>0</v>
      </c>
      <c r="BF274" s="250">
        <f>IF(N274="snížená",J274,0)</f>
        <v>0</v>
      </c>
      <c r="BG274" s="250">
        <f>IF(N274="zákl. přenesená",J274,0)</f>
        <v>0</v>
      </c>
      <c r="BH274" s="250">
        <f>IF(N274="sníž. přenesená",J274,0)</f>
        <v>0</v>
      </c>
      <c r="BI274" s="250">
        <f>IF(N274="nulová",J274,0)</f>
        <v>0</v>
      </c>
      <c r="BJ274" s="18" t="s">
        <v>86</v>
      </c>
      <c r="BK274" s="250">
        <f>ROUND(I274*H274,2)</f>
        <v>0</v>
      </c>
      <c r="BL274" s="18" t="s">
        <v>165</v>
      </c>
      <c r="BM274" s="249" t="s">
        <v>404</v>
      </c>
    </row>
    <row r="275" s="2" customFormat="1">
      <c r="A275" s="39"/>
      <c r="B275" s="40"/>
      <c r="C275" s="41"/>
      <c r="D275" s="253" t="s">
        <v>399</v>
      </c>
      <c r="E275" s="41"/>
      <c r="F275" s="285" t="s">
        <v>405</v>
      </c>
      <c r="G275" s="41"/>
      <c r="H275" s="41"/>
      <c r="I275" s="145"/>
      <c r="J275" s="41"/>
      <c r="K275" s="41"/>
      <c r="L275" s="45"/>
      <c r="M275" s="286"/>
      <c r="N275" s="287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399</v>
      </c>
      <c r="AU275" s="18" t="s">
        <v>88</v>
      </c>
    </row>
    <row r="276" s="2" customFormat="1" ht="16.5" customHeight="1">
      <c r="A276" s="39"/>
      <c r="B276" s="40"/>
      <c r="C276" s="237" t="s">
        <v>406</v>
      </c>
      <c r="D276" s="237" t="s">
        <v>161</v>
      </c>
      <c r="E276" s="238" t="s">
        <v>407</v>
      </c>
      <c r="F276" s="239" t="s">
        <v>408</v>
      </c>
      <c r="G276" s="240" t="s">
        <v>164</v>
      </c>
      <c r="H276" s="241">
        <v>380.86000000000001</v>
      </c>
      <c r="I276" s="242"/>
      <c r="J276" s="243">
        <f>ROUND(I276*H276,2)</f>
        <v>0</v>
      </c>
      <c r="K276" s="244"/>
      <c r="L276" s="45"/>
      <c r="M276" s="245" t="s">
        <v>1</v>
      </c>
      <c r="N276" s="246" t="s">
        <v>43</v>
      </c>
      <c r="O276" s="92"/>
      <c r="P276" s="247">
        <f>O276*H276</f>
        <v>0</v>
      </c>
      <c r="Q276" s="247">
        <v>0</v>
      </c>
      <c r="R276" s="247">
        <f>Q276*H276</f>
        <v>0</v>
      </c>
      <c r="S276" s="247">
        <v>0.26100000000000001</v>
      </c>
      <c r="T276" s="248">
        <f>S276*H276</f>
        <v>99.40446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9" t="s">
        <v>165</v>
      </c>
      <c r="AT276" s="249" t="s">
        <v>161</v>
      </c>
      <c r="AU276" s="249" t="s">
        <v>88</v>
      </c>
      <c r="AY276" s="18" t="s">
        <v>159</v>
      </c>
      <c r="BE276" s="250">
        <f>IF(N276="základní",J276,0)</f>
        <v>0</v>
      </c>
      <c r="BF276" s="250">
        <f>IF(N276="snížená",J276,0)</f>
        <v>0</v>
      </c>
      <c r="BG276" s="250">
        <f>IF(N276="zákl. přenesená",J276,0)</f>
        <v>0</v>
      </c>
      <c r="BH276" s="250">
        <f>IF(N276="sníž. přenesená",J276,0)</f>
        <v>0</v>
      </c>
      <c r="BI276" s="250">
        <f>IF(N276="nulová",J276,0)</f>
        <v>0</v>
      </c>
      <c r="BJ276" s="18" t="s">
        <v>86</v>
      </c>
      <c r="BK276" s="250">
        <f>ROUND(I276*H276,2)</f>
        <v>0</v>
      </c>
      <c r="BL276" s="18" t="s">
        <v>165</v>
      </c>
      <c r="BM276" s="249" t="s">
        <v>409</v>
      </c>
    </row>
    <row r="277" s="13" customFormat="1">
      <c r="A277" s="13"/>
      <c r="B277" s="251"/>
      <c r="C277" s="252"/>
      <c r="D277" s="253" t="s">
        <v>167</v>
      </c>
      <c r="E277" s="254" t="s">
        <v>1</v>
      </c>
      <c r="F277" s="255" t="s">
        <v>410</v>
      </c>
      <c r="G277" s="252"/>
      <c r="H277" s="256">
        <v>178.19999999999999</v>
      </c>
      <c r="I277" s="257"/>
      <c r="J277" s="252"/>
      <c r="K277" s="252"/>
      <c r="L277" s="258"/>
      <c r="M277" s="259"/>
      <c r="N277" s="260"/>
      <c r="O277" s="260"/>
      <c r="P277" s="260"/>
      <c r="Q277" s="260"/>
      <c r="R277" s="260"/>
      <c r="S277" s="260"/>
      <c r="T277" s="26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2" t="s">
        <v>167</v>
      </c>
      <c r="AU277" s="262" t="s">
        <v>88</v>
      </c>
      <c r="AV277" s="13" t="s">
        <v>88</v>
      </c>
      <c r="AW277" s="13" t="s">
        <v>34</v>
      </c>
      <c r="AX277" s="13" t="s">
        <v>78</v>
      </c>
      <c r="AY277" s="262" t="s">
        <v>159</v>
      </c>
    </row>
    <row r="278" s="13" customFormat="1">
      <c r="A278" s="13"/>
      <c r="B278" s="251"/>
      <c r="C278" s="252"/>
      <c r="D278" s="253" t="s">
        <v>167</v>
      </c>
      <c r="E278" s="254" t="s">
        <v>1</v>
      </c>
      <c r="F278" s="255" t="s">
        <v>411</v>
      </c>
      <c r="G278" s="252"/>
      <c r="H278" s="256">
        <v>179.35499999999999</v>
      </c>
      <c r="I278" s="257"/>
      <c r="J278" s="252"/>
      <c r="K278" s="252"/>
      <c r="L278" s="258"/>
      <c r="M278" s="259"/>
      <c r="N278" s="260"/>
      <c r="O278" s="260"/>
      <c r="P278" s="260"/>
      <c r="Q278" s="260"/>
      <c r="R278" s="260"/>
      <c r="S278" s="260"/>
      <c r="T278" s="26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2" t="s">
        <v>167</v>
      </c>
      <c r="AU278" s="262" t="s">
        <v>88</v>
      </c>
      <c r="AV278" s="13" t="s">
        <v>88</v>
      </c>
      <c r="AW278" s="13" t="s">
        <v>34</v>
      </c>
      <c r="AX278" s="13" t="s">
        <v>78</v>
      </c>
      <c r="AY278" s="262" t="s">
        <v>159</v>
      </c>
    </row>
    <row r="279" s="13" customFormat="1">
      <c r="A279" s="13"/>
      <c r="B279" s="251"/>
      <c r="C279" s="252"/>
      <c r="D279" s="253" t="s">
        <v>167</v>
      </c>
      <c r="E279" s="254" t="s">
        <v>1</v>
      </c>
      <c r="F279" s="255" t="s">
        <v>412</v>
      </c>
      <c r="G279" s="252"/>
      <c r="H279" s="256">
        <v>65.504999999999995</v>
      </c>
      <c r="I279" s="257"/>
      <c r="J279" s="252"/>
      <c r="K279" s="252"/>
      <c r="L279" s="258"/>
      <c r="M279" s="259"/>
      <c r="N279" s="260"/>
      <c r="O279" s="260"/>
      <c r="P279" s="260"/>
      <c r="Q279" s="260"/>
      <c r="R279" s="260"/>
      <c r="S279" s="260"/>
      <c r="T279" s="26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2" t="s">
        <v>167</v>
      </c>
      <c r="AU279" s="262" t="s">
        <v>88</v>
      </c>
      <c r="AV279" s="13" t="s">
        <v>88</v>
      </c>
      <c r="AW279" s="13" t="s">
        <v>34</v>
      </c>
      <c r="AX279" s="13" t="s">
        <v>78</v>
      </c>
      <c r="AY279" s="262" t="s">
        <v>159</v>
      </c>
    </row>
    <row r="280" s="13" customFormat="1">
      <c r="A280" s="13"/>
      <c r="B280" s="251"/>
      <c r="C280" s="252"/>
      <c r="D280" s="253" t="s">
        <v>167</v>
      </c>
      <c r="E280" s="254" t="s">
        <v>1</v>
      </c>
      <c r="F280" s="255" t="s">
        <v>413</v>
      </c>
      <c r="G280" s="252"/>
      <c r="H280" s="256">
        <v>-42.200000000000003</v>
      </c>
      <c r="I280" s="257"/>
      <c r="J280" s="252"/>
      <c r="K280" s="252"/>
      <c r="L280" s="258"/>
      <c r="M280" s="259"/>
      <c r="N280" s="260"/>
      <c r="O280" s="260"/>
      <c r="P280" s="260"/>
      <c r="Q280" s="260"/>
      <c r="R280" s="260"/>
      <c r="S280" s="260"/>
      <c r="T280" s="26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2" t="s">
        <v>167</v>
      </c>
      <c r="AU280" s="262" t="s">
        <v>88</v>
      </c>
      <c r="AV280" s="13" t="s">
        <v>88</v>
      </c>
      <c r="AW280" s="13" t="s">
        <v>34</v>
      </c>
      <c r="AX280" s="13" t="s">
        <v>78</v>
      </c>
      <c r="AY280" s="262" t="s">
        <v>159</v>
      </c>
    </row>
    <row r="281" s="14" customFormat="1">
      <c r="A281" s="14"/>
      <c r="B281" s="263"/>
      <c r="C281" s="264"/>
      <c r="D281" s="253" t="s">
        <v>167</v>
      </c>
      <c r="E281" s="265" t="s">
        <v>1</v>
      </c>
      <c r="F281" s="266" t="s">
        <v>170</v>
      </c>
      <c r="G281" s="264"/>
      <c r="H281" s="267">
        <v>380.86000000000001</v>
      </c>
      <c r="I281" s="268"/>
      <c r="J281" s="264"/>
      <c r="K281" s="264"/>
      <c r="L281" s="269"/>
      <c r="M281" s="270"/>
      <c r="N281" s="271"/>
      <c r="O281" s="271"/>
      <c r="P281" s="271"/>
      <c r="Q281" s="271"/>
      <c r="R281" s="271"/>
      <c r="S281" s="271"/>
      <c r="T281" s="27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73" t="s">
        <v>167</v>
      </c>
      <c r="AU281" s="273" t="s">
        <v>88</v>
      </c>
      <c r="AV281" s="14" t="s">
        <v>165</v>
      </c>
      <c r="AW281" s="14" t="s">
        <v>34</v>
      </c>
      <c r="AX281" s="14" t="s">
        <v>86</v>
      </c>
      <c r="AY281" s="273" t="s">
        <v>159</v>
      </c>
    </row>
    <row r="282" s="2" customFormat="1" ht="16.5" customHeight="1">
      <c r="A282" s="39"/>
      <c r="B282" s="40"/>
      <c r="C282" s="237" t="s">
        <v>414</v>
      </c>
      <c r="D282" s="237" t="s">
        <v>161</v>
      </c>
      <c r="E282" s="238" t="s">
        <v>415</v>
      </c>
      <c r="F282" s="239" t="s">
        <v>416</v>
      </c>
      <c r="G282" s="240" t="s">
        <v>206</v>
      </c>
      <c r="H282" s="241">
        <v>1</v>
      </c>
      <c r="I282" s="242"/>
      <c r="J282" s="243">
        <f>ROUND(I282*H282,2)</f>
        <v>0</v>
      </c>
      <c r="K282" s="244"/>
      <c r="L282" s="45"/>
      <c r="M282" s="245" t="s">
        <v>1</v>
      </c>
      <c r="N282" s="246" t="s">
        <v>43</v>
      </c>
      <c r="O282" s="92"/>
      <c r="P282" s="247">
        <f>O282*H282</f>
        <v>0</v>
      </c>
      <c r="Q282" s="247">
        <v>0</v>
      </c>
      <c r="R282" s="247">
        <f>Q282*H282</f>
        <v>0</v>
      </c>
      <c r="S282" s="247">
        <v>1.8</v>
      </c>
      <c r="T282" s="248">
        <f>S282*H282</f>
        <v>1.8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9" t="s">
        <v>165</v>
      </c>
      <c r="AT282" s="249" t="s">
        <v>161</v>
      </c>
      <c r="AU282" s="249" t="s">
        <v>88</v>
      </c>
      <c r="AY282" s="18" t="s">
        <v>159</v>
      </c>
      <c r="BE282" s="250">
        <f>IF(N282="základní",J282,0)</f>
        <v>0</v>
      </c>
      <c r="BF282" s="250">
        <f>IF(N282="snížená",J282,0)</f>
        <v>0</v>
      </c>
      <c r="BG282" s="250">
        <f>IF(N282="zákl. přenesená",J282,0)</f>
        <v>0</v>
      </c>
      <c r="BH282" s="250">
        <f>IF(N282="sníž. přenesená",J282,0)</f>
        <v>0</v>
      </c>
      <c r="BI282" s="250">
        <f>IF(N282="nulová",J282,0)</f>
        <v>0</v>
      </c>
      <c r="BJ282" s="18" t="s">
        <v>86</v>
      </c>
      <c r="BK282" s="250">
        <f>ROUND(I282*H282,2)</f>
        <v>0</v>
      </c>
      <c r="BL282" s="18" t="s">
        <v>165</v>
      </c>
      <c r="BM282" s="249" t="s">
        <v>417</v>
      </c>
    </row>
    <row r="283" s="2" customFormat="1" ht="16.5" customHeight="1">
      <c r="A283" s="39"/>
      <c r="B283" s="40"/>
      <c r="C283" s="237" t="s">
        <v>418</v>
      </c>
      <c r="D283" s="237" t="s">
        <v>161</v>
      </c>
      <c r="E283" s="238" t="s">
        <v>419</v>
      </c>
      <c r="F283" s="239" t="s">
        <v>420</v>
      </c>
      <c r="G283" s="240" t="s">
        <v>164</v>
      </c>
      <c r="H283" s="241">
        <v>453.07999999999998</v>
      </c>
      <c r="I283" s="242"/>
      <c r="J283" s="243">
        <f>ROUND(I283*H283,2)</f>
        <v>0</v>
      </c>
      <c r="K283" s="244"/>
      <c r="L283" s="45"/>
      <c r="M283" s="245" t="s">
        <v>1</v>
      </c>
      <c r="N283" s="246" t="s">
        <v>43</v>
      </c>
      <c r="O283" s="92"/>
      <c r="P283" s="247">
        <f>O283*H283</f>
        <v>0</v>
      </c>
      <c r="Q283" s="247">
        <v>0</v>
      </c>
      <c r="R283" s="247">
        <f>Q283*H283</f>
        <v>0</v>
      </c>
      <c r="S283" s="247">
        <v>0.035000000000000003</v>
      </c>
      <c r="T283" s="248">
        <f>S283*H283</f>
        <v>15.857800000000001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9" t="s">
        <v>165</v>
      </c>
      <c r="AT283" s="249" t="s">
        <v>161</v>
      </c>
      <c r="AU283" s="249" t="s">
        <v>88</v>
      </c>
      <c r="AY283" s="18" t="s">
        <v>159</v>
      </c>
      <c r="BE283" s="250">
        <f>IF(N283="základní",J283,0)</f>
        <v>0</v>
      </c>
      <c r="BF283" s="250">
        <f>IF(N283="snížená",J283,0)</f>
        <v>0</v>
      </c>
      <c r="BG283" s="250">
        <f>IF(N283="zákl. přenesená",J283,0)</f>
        <v>0</v>
      </c>
      <c r="BH283" s="250">
        <f>IF(N283="sníž. přenesená",J283,0)</f>
        <v>0</v>
      </c>
      <c r="BI283" s="250">
        <f>IF(N283="nulová",J283,0)</f>
        <v>0</v>
      </c>
      <c r="BJ283" s="18" t="s">
        <v>86</v>
      </c>
      <c r="BK283" s="250">
        <f>ROUND(I283*H283,2)</f>
        <v>0</v>
      </c>
      <c r="BL283" s="18" t="s">
        <v>165</v>
      </c>
      <c r="BM283" s="249" t="s">
        <v>421</v>
      </c>
    </row>
    <row r="284" s="13" customFormat="1">
      <c r="A284" s="13"/>
      <c r="B284" s="251"/>
      <c r="C284" s="252"/>
      <c r="D284" s="253" t="s">
        <v>167</v>
      </c>
      <c r="E284" s="254" t="s">
        <v>1</v>
      </c>
      <c r="F284" s="255" t="s">
        <v>422</v>
      </c>
      <c r="G284" s="252"/>
      <c r="H284" s="256">
        <v>453.07999999999998</v>
      </c>
      <c r="I284" s="257"/>
      <c r="J284" s="252"/>
      <c r="K284" s="252"/>
      <c r="L284" s="258"/>
      <c r="M284" s="259"/>
      <c r="N284" s="260"/>
      <c r="O284" s="260"/>
      <c r="P284" s="260"/>
      <c r="Q284" s="260"/>
      <c r="R284" s="260"/>
      <c r="S284" s="260"/>
      <c r="T284" s="26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2" t="s">
        <v>167</v>
      </c>
      <c r="AU284" s="262" t="s">
        <v>88</v>
      </c>
      <c r="AV284" s="13" t="s">
        <v>88</v>
      </c>
      <c r="AW284" s="13" t="s">
        <v>34</v>
      </c>
      <c r="AX284" s="13" t="s">
        <v>86</v>
      </c>
      <c r="AY284" s="262" t="s">
        <v>159</v>
      </c>
    </row>
    <row r="285" s="2" customFormat="1" ht="16.5" customHeight="1">
      <c r="A285" s="39"/>
      <c r="B285" s="40"/>
      <c r="C285" s="237" t="s">
        <v>423</v>
      </c>
      <c r="D285" s="237" t="s">
        <v>161</v>
      </c>
      <c r="E285" s="238" t="s">
        <v>424</v>
      </c>
      <c r="F285" s="239" t="s">
        <v>425</v>
      </c>
      <c r="G285" s="240" t="s">
        <v>164</v>
      </c>
      <c r="H285" s="241">
        <v>51.990000000000002</v>
      </c>
      <c r="I285" s="242"/>
      <c r="J285" s="243">
        <f>ROUND(I285*H285,2)</f>
        <v>0</v>
      </c>
      <c r="K285" s="244"/>
      <c r="L285" s="45"/>
      <c r="M285" s="245" t="s">
        <v>1</v>
      </c>
      <c r="N285" s="246" t="s">
        <v>43</v>
      </c>
      <c r="O285" s="92"/>
      <c r="P285" s="247">
        <f>O285*H285</f>
        <v>0</v>
      </c>
      <c r="Q285" s="247">
        <v>0</v>
      </c>
      <c r="R285" s="247">
        <f>Q285*H285</f>
        <v>0</v>
      </c>
      <c r="S285" s="247">
        <v>0.063</v>
      </c>
      <c r="T285" s="248">
        <f>S285*H285</f>
        <v>3.2753700000000001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9" t="s">
        <v>165</v>
      </c>
      <c r="AT285" s="249" t="s">
        <v>161</v>
      </c>
      <c r="AU285" s="249" t="s">
        <v>88</v>
      </c>
      <c r="AY285" s="18" t="s">
        <v>159</v>
      </c>
      <c r="BE285" s="250">
        <f>IF(N285="základní",J285,0)</f>
        <v>0</v>
      </c>
      <c r="BF285" s="250">
        <f>IF(N285="snížená",J285,0)</f>
        <v>0</v>
      </c>
      <c r="BG285" s="250">
        <f>IF(N285="zákl. přenesená",J285,0)</f>
        <v>0</v>
      </c>
      <c r="BH285" s="250">
        <f>IF(N285="sníž. přenesená",J285,0)</f>
        <v>0</v>
      </c>
      <c r="BI285" s="250">
        <f>IF(N285="nulová",J285,0)</f>
        <v>0</v>
      </c>
      <c r="BJ285" s="18" t="s">
        <v>86</v>
      </c>
      <c r="BK285" s="250">
        <f>ROUND(I285*H285,2)</f>
        <v>0</v>
      </c>
      <c r="BL285" s="18" t="s">
        <v>165</v>
      </c>
      <c r="BM285" s="249" t="s">
        <v>426</v>
      </c>
    </row>
    <row r="286" s="13" customFormat="1">
      <c r="A286" s="13"/>
      <c r="B286" s="251"/>
      <c r="C286" s="252"/>
      <c r="D286" s="253" t="s">
        <v>167</v>
      </c>
      <c r="E286" s="254" t="s">
        <v>1</v>
      </c>
      <c r="F286" s="255" t="s">
        <v>427</v>
      </c>
      <c r="G286" s="252"/>
      <c r="H286" s="256">
        <v>42.200000000000003</v>
      </c>
      <c r="I286" s="257"/>
      <c r="J286" s="252"/>
      <c r="K286" s="252"/>
      <c r="L286" s="258"/>
      <c r="M286" s="259"/>
      <c r="N286" s="260"/>
      <c r="O286" s="260"/>
      <c r="P286" s="260"/>
      <c r="Q286" s="260"/>
      <c r="R286" s="260"/>
      <c r="S286" s="260"/>
      <c r="T286" s="26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2" t="s">
        <v>167</v>
      </c>
      <c r="AU286" s="262" t="s">
        <v>88</v>
      </c>
      <c r="AV286" s="13" t="s">
        <v>88</v>
      </c>
      <c r="AW286" s="13" t="s">
        <v>34</v>
      </c>
      <c r="AX286" s="13" t="s">
        <v>78</v>
      </c>
      <c r="AY286" s="262" t="s">
        <v>159</v>
      </c>
    </row>
    <row r="287" s="13" customFormat="1">
      <c r="A287" s="13"/>
      <c r="B287" s="251"/>
      <c r="C287" s="252"/>
      <c r="D287" s="253" t="s">
        <v>167</v>
      </c>
      <c r="E287" s="254" t="s">
        <v>1</v>
      </c>
      <c r="F287" s="255" t="s">
        <v>428</v>
      </c>
      <c r="G287" s="252"/>
      <c r="H287" s="256">
        <v>3.1899999999999999</v>
      </c>
      <c r="I287" s="257"/>
      <c r="J287" s="252"/>
      <c r="K287" s="252"/>
      <c r="L287" s="258"/>
      <c r="M287" s="259"/>
      <c r="N287" s="260"/>
      <c r="O287" s="260"/>
      <c r="P287" s="260"/>
      <c r="Q287" s="260"/>
      <c r="R287" s="260"/>
      <c r="S287" s="260"/>
      <c r="T287" s="26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2" t="s">
        <v>167</v>
      </c>
      <c r="AU287" s="262" t="s">
        <v>88</v>
      </c>
      <c r="AV287" s="13" t="s">
        <v>88</v>
      </c>
      <c r="AW287" s="13" t="s">
        <v>34</v>
      </c>
      <c r="AX287" s="13" t="s">
        <v>78</v>
      </c>
      <c r="AY287" s="262" t="s">
        <v>159</v>
      </c>
    </row>
    <row r="288" s="13" customFormat="1">
      <c r="A288" s="13"/>
      <c r="B288" s="251"/>
      <c r="C288" s="252"/>
      <c r="D288" s="253" t="s">
        <v>167</v>
      </c>
      <c r="E288" s="254" t="s">
        <v>1</v>
      </c>
      <c r="F288" s="255" t="s">
        <v>429</v>
      </c>
      <c r="G288" s="252"/>
      <c r="H288" s="256">
        <v>6.5999999999999996</v>
      </c>
      <c r="I288" s="257"/>
      <c r="J288" s="252"/>
      <c r="K288" s="252"/>
      <c r="L288" s="258"/>
      <c r="M288" s="259"/>
      <c r="N288" s="260"/>
      <c r="O288" s="260"/>
      <c r="P288" s="260"/>
      <c r="Q288" s="260"/>
      <c r="R288" s="260"/>
      <c r="S288" s="260"/>
      <c r="T288" s="26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2" t="s">
        <v>167</v>
      </c>
      <c r="AU288" s="262" t="s">
        <v>88</v>
      </c>
      <c r="AV288" s="13" t="s">
        <v>88</v>
      </c>
      <c r="AW288" s="13" t="s">
        <v>34</v>
      </c>
      <c r="AX288" s="13" t="s">
        <v>78</v>
      </c>
      <c r="AY288" s="262" t="s">
        <v>159</v>
      </c>
    </row>
    <row r="289" s="14" customFormat="1">
      <c r="A289" s="14"/>
      <c r="B289" s="263"/>
      <c r="C289" s="264"/>
      <c r="D289" s="253" t="s">
        <v>167</v>
      </c>
      <c r="E289" s="265" t="s">
        <v>1</v>
      </c>
      <c r="F289" s="266" t="s">
        <v>170</v>
      </c>
      <c r="G289" s="264"/>
      <c r="H289" s="267">
        <v>51.990000000000002</v>
      </c>
      <c r="I289" s="268"/>
      <c r="J289" s="264"/>
      <c r="K289" s="264"/>
      <c r="L289" s="269"/>
      <c r="M289" s="270"/>
      <c r="N289" s="271"/>
      <c r="O289" s="271"/>
      <c r="P289" s="271"/>
      <c r="Q289" s="271"/>
      <c r="R289" s="271"/>
      <c r="S289" s="271"/>
      <c r="T289" s="27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3" t="s">
        <v>167</v>
      </c>
      <c r="AU289" s="273" t="s">
        <v>88</v>
      </c>
      <c r="AV289" s="14" t="s">
        <v>165</v>
      </c>
      <c r="AW289" s="14" t="s">
        <v>34</v>
      </c>
      <c r="AX289" s="14" t="s">
        <v>86</v>
      </c>
      <c r="AY289" s="273" t="s">
        <v>159</v>
      </c>
    </row>
    <row r="290" s="2" customFormat="1" ht="16.5" customHeight="1">
      <c r="A290" s="39"/>
      <c r="B290" s="40"/>
      <c r="C290" s="237" t="s">
        <v>430</v>
      </c>
      <c r="D290" s="237" t="s">
        <v>161</v>
      </c>
      <c r="E290" s="238" t="s">
        <v>431</v>
      </c>
      <c r="F290" s="239" t="s">
        <v>432</v>
      </c>
      <c r="G290" s="240" t="s">
        <v>164</v>
      </c>
      <c r="H290" s="241">
        <v>669.57000000000005</v>
      </c>
      <c r="I290" s="242"/>
      <c r="J290" s="243">
        <f>ROUND(I290*H290,2)</f>
        <v>0</v>
      </c>
      <c r="K290" s="244"/>
      <c r="L290" s="45"/>
      <c r="M290" s="245" t="s">
        <v>1</v>
      </c>
      <c r="N290" s="246" t="s">
        <v>43</v>
      </c>
      <c r="O290" s="92"/>
      <c r="P290" s="247">
        <f>O290*H290</f>
        <v>0</v>
      </c>
      <c r="Q290" s="247">
        <v>0</v>
      </c>
      <c r="R290" s="247">
        <f>Q290*H290</f>
        <v>0</v>
      </c>
      <c r="S290" s="247">
        <v>0.02</v>
      </c>
      <c r="T290" s="248">
        <f>S290*H290</f>
        <v>13.391400000000001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9" t="s">
        <v>165</v>
      </c>
      <c r="AT290" s="249" t="s">
        <v>161</v>
      </c>
      <c r="AU290" s="249" t="s">
        <v>88</v>
      </c>
      <c r="AY290" s="18" t="s">
        <v>159</v>
      </c>
      <c r="BE290" s="250">
        <f>IF(N290="základní",J290,0)</f>
        <v>0</v>
      </c>
      <c r="BF290" s="250">
        <f>IF(N290="snížená",J290,0)</f>
        <v>0</v>
      </c>
      <c r="BG290" s="250">
        <f>IF(N290="zákl. přenesená",J290,0)</f>
        <v>0</v>
      </c>
      <c r="BH290" s="250">
        <f>IF(N290="sníž. přenesená",J290,0)</f>
        <v>0</v>
      </c>
      <c r="BI290" s="250">
        <f>IF(N290="nulová",J290,0)</f>
        <v>0</v>
      </c>
      <c r="BJ290" s="18" t="s">
        <v>86</v>
      </c>
      <c r="BK290" s="250">
        <f>ROUND(I290*H290,2)</f>
        <v>0</v>
      </c>
      <c r="BL290" s="18" t="s">
        <v>165</v>
      </c>
      <c r="BM290" s="249" t="s">
        <v>433</v>
      </c>
    </row>
    <row r="291" s="2" customFormat="1" ht="16.5" customHeight="1">
      <c r="A291" s="39"/>
      <c r="B291" s="40"/>
      <c r="C291" s="237" t="s">
        <v>434</v>
      </c>
      <c r="D291" s="237" t="s">
        <v>161</v>
      </c>
      <c r="E291" s="238" t="s">
        <v>435</v>
      </c>
      <c r="F291" s="239" t="s">
        <v>436</v>
      </c>
      <c r="G291" s="240" t="s">
        <v>164</v>
      </c>
      <c r="H291" s="241">
        <v>52.299999999999997</v>
      </c>
      <c r="I291" s="242"/>
      <c r="J291" s="243">
        <f>ROUND(I291*H291,2)</f>
        <v>0</v>
      </c>
      <c r="K291" s="244"/>
      <c r="L291" s="45"/>
      <c r="M291" s="245" t="s">
        <v>1</v>
      </c>
      <c r="N291" s="246" t="s">
        <v>43</v>
      </c>
      <c r="O291" s="92"/>
      <c r="P291" s="247">
        <f>O291*H291</f>
        <v>0</v>
      </c>
      <c r="Q291" s="247">
        <v>0</v>
      </c>
      <c r="R291" s="247">
        <f>Q291*H291</f>
        <v>0</v>
      </c>
      <c r="S291" s="247">
        <v>0.068000000000000005</v>
      </c>
      <c r="T291" s="248">
        <f>S291*H291</f>
        <v>3.5564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9" t="s">
        <v>165</v>
      </c>
      <c r="AT291" s="249" t="s">
        <v>161</v>
      </c>
      <c r="AU291" s="249" t="s">
        <v>88</v>
      </c>
      <c r="AY291" s="18" t="s">
        <v>159</v>
      </c>
      <c r="BE291" s="250">
        <f>IF(N291="základní",J291,0)</f>
        <v>0</v>
      </c>
      <c r="BF291" s="250">
        <f>IF(N291="snížená",J291,0)</f>
        <v>0</v>
      </c>
      <c r="BG291" s="250">
        <f>IF(N291="zákl. přenesená",J291,0)</f>
        <v>0</v>
      </c>
      <c r="BH291" s="250">
        <f>IF(N291="sníž. přenesená",J291,0)</f>
        <v>0</v>
      </c>
      <c r="BI291" s="250">
        <f>IF(N291="nulová",J291,0)</f>
        <v>0</v>
      </c>
      <c r="BJ291" s="18" t="s">
        <v>86</v>
      </c>
      <c r="BK291" s="250">
        <f>ROUND(I291*H291,2)</f>
        <v>0</v>
      </c>
      <c r="BL291" s="18" t="s">
        <v>165</v>
      </c>
      <c r="BM291" s="249" t="s">
        <v>437</v>
      </c>
    </row>
    <row r="292" s="2" customFormat="1" ht="16.5" customHeight="1">
      <c r="A292" s="39"/>
      <c r="B292" s="40"/>
      <c r="C292" s="237" t="s">
        <v>438</v>
      </c>
      <c r="D292" s="237" t="s">
        <v>161</v>
      </c>
      <c r="E292" s="238" t="s">
        <v>439</v>
      </c>
      <c r="F292" s="239" t="s">
        <v>440</v>
      </c>
      <c r="G292" s="240" t="s">
        <v>357</v>
      </c>
      <c r="H292" s="241">
        <v>1</v>
      </c>
      <c r="I292" s="242"/>
      <c r="J292" s="243">
        <f>ROUND(I292*H292,2)</f>
        <v>0</v>
      </c>
      <c r="K292" s="244"/>
      <c r="L292" s="45"/>
      <c r="M292" s="245" t="s">
        <v>1</v>
      </c>
      <c r="N292" s="246" t="s">
        <v>43</v>
      </c>
      <c r="O292" s="92"/>
      <c r="P292" s="247">
        <f>O292*H292</f>
        <v>0</v>
      </c>
      <c r="Q292" s="247">
        <v>0</v>
      </c>
      <c r="R292" s="247">
        <f>Q292*H292</f>
        <v>0</v>
      </c>
      <c r="S292" s="247">
        <v>0.068000000000000005</v>
      </c>
      <c r="T292" s="248">
        <f>S292*H292</f>
        <v>0.068000000000000005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9" t="s">
        <v>165</v>
      </c>
      <c r="AT292" s="249" t="s">
        <v>161</v>
      </c>
      <c r="AU292" s="249" t="s">
        <v>88</v>
      </c>
      <c r="AY292" s="18" t="s">
        <v>159</v>
      </c>
      <c r="BE292" s="250">
        <f>IF(N292="základní",J292,0)</f>
        <v>0</v>
      </c>
      <c r="BF292" s="250">
        <f>IF(N292="snížená",J292,0)</f>
        <v>0</v>
      </c>
      <c r="BG292" s="250">
        <f>IF(N292="zákl. přenesená",J292,0)</f>
        <v>0</v>
      </c>
      <c r="BH292" s="250">
        <f>IF(N292="sníž. přenesená",J292,0)</f>
        <v>0</v>
      </c>
      <c r="BI292" s="250">
        <f>IF(N292="nulová",J292,0)</f>
        <v>0</v>
      </c>
      <c r="BJ292" s="18" t="s">
        <v>86</v>
      </c>
      <c r="BK292" s="250">
        <f>ROUND(I292*H292,2)</f>
        <v>0</v>
      </c>
      <c r="BL292" s="18" t="s">
        <v>165</v>
      </c>
      <c r="BM292" s="249" t="s">
        <v>441</v>
      </c>
    </row>
    <row r="293" s="12" customFormat="1" ht="22.8" customHeight="1">
      <c r="A293" s="12"/>
      <c r="B293" s="221"/>
      <c r="C293" s="222"/>
      <c r="D293" s="223" t="s">
        <v>77</v>
      </c>
      <c r="E293" s="235" t="s">
        <v>442</v>
      </c>
      <c r="F293" s="235" t="s">
        <v>443</v>
      </c>
      <c r="G293" s="222"/>
      <c r="H293" s="222"/>
      <c r="I293" s="225"/>
      <c r="J293" s="236">
        <f>BK293</f>
        <v>0</v>
      </c>
      <c r="K293" s="222"/>
      <c r="L293" s="227"/>
      <c r="M293" s="228"/>
      <c r="N293" s="229"/>
      <c r="O293" s="229"/>
      <c r="P293" s="230">
        <f>SUM(P294:P303)</f>
        <v>0</v>
      </c>
      <c r="Q293" s="229"/>
      <c r="R293" s="230">
        <f>SUM(R294:R303)</f>
        <v>0</v>
      </c>
      <c r="S293" s="229"/>
      <c r="T293" s="231">
        <f>SUM(T294:T303)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32" t="s">
        <v>86</v>
      </c>
      <c r="AT293" s="233" t="s">
        <v>77</v>
      </c>
      <c r="AU293" s="233" t="s">
        <v>86</v>
      </c>
      <c r="AY293" s="232" t="s">
        <v>159</v>
      </c>
      <c r="BK293" s="234">
        <f>SUM(BK294:BK303)</f>
        <v>0</v>
      </c>
    </row>
    <row r="294" s="2" customFormat="1" ht="16.5" customHeight="1">
      <c r="A294" s="39"/>
      <c r="B294" s="40"/>
      <c r="C294" s="237" t="s">
        <v>444</v>
      </c>
      <c r="D294" s="237" t="s">
        <v>161</v>
      </c>
      <c r="E294" s="238" t="s">
        <v>445</v>
      </c>
      <c r="F294" s="239" t="s">
        <v>446</v>
      </c>
      <c r="G294" s="240" t="s">
        <v>447</v>
      </c>
      <c r="H294" s="241">
        <v>153.87299999999999</v>
      </c>
      <c r="I294" s="242"/>
      <c r="J294" s="243">
        <f>ROUND(I294*H294,2)</f>
        <v>0</v>
      </c>
      <c r="K294" s="244"/>
      <c r="L294" s="45"/>
      <c r="M294" s="245" t="s">
        <v>1</v>
      </c>
      <c r="N294" s="246" t="s">
        <v>43</v>
      </c>
      <c r="O294" s="92"/>
      <c r="P294" s="247">
        <f>O294*H294</f>
        <v>0</v>
      </c>
      <c r="Q294" s="247">
        <v>0</v>
      </c>
      <c r="R294" s="247">
        <f>Q294*H294</f>
        <v>0</v>
      </c>
      <c r="S294" s="247">
        <v>0</v>
      </c>
      <c r="T294" s="248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9" t="s">
        <v>165</v>
      </c>
      <c r="AT294" s="249" t="s">
        <v>161</v>
      </c>
      <c r="AU294" s="249" t="s">
        <v>88</v>
      </c>
      <c r="AY294" s="18" t="s">
        <v>159</v>
      </c>
      <c r="BE294" s="250">
        <f>IF(N294="základní",J294,0)</f>
        <v>0</v>
      </c>
      <c r="BF294" s="250">
        <f>IF(N294="snížená",J294,0)</f>
        <v>0</v>
      </c>
      <c r="BG294" s="250">
        <f>IF(N294="zákl. přenesená",J294,0)</f>
        <v>0</v>
      </c>
      <c r="BH294" s="250">
        <f>IF(N294="sníž. přenesená",J294,0)</f>
        <v>0</v>
      </c>
      <c r="BI294" s="250">
        <f>IF(N294="nulová",J294,0)</f>
        <v>0</v>
      </c>
      <c r="BJ294" s="18" t="s">
        <v>86</v>
      </c>
      <c r="BK294" s="250">
        <f>ROUND(I294*H294,2)</f>
        <v>0</v>
      </c>
      <c r="BL294" s="18" t="s">
        <v>165</v>
      </c>
      <c r="BM294" s="249" t="s">
        <v>448</v>
      </c>
    </row>
    <row r="295" s="2" customFormat="1" ht="16.5" customHeight="1">
      <c r="A295" s="39"/>
      <c r="B295" s="40"/>
      <c r="C295" s="237" t="s">
        <v>449</v>
      </c>
      <c r="D295" s="237" t="s">
        <v>161</v>
      </c>
      <c r="E295" s="238" t="s">
        <v>450</v>
      </c>
      <c r="F295" s="239" t="s">
        <v>451</v>
      </c>
      <c r="G295" s="240" t="s">
        <v>447</v>
      </c>
      <c r="H295" s="241">
        <v>153.87299999999999</v>
      </c>
      <c r="I295" s="242"/>
      <c r="J295" s="243">
        <f>ROUND(I295*H295,2)</f>
        <v>0</v>
      </c>
      <c r="K295" s="244"/>
      <c r="L295" s="45"/>
      <c r="M295" s="245" t="s">
        <v>1</v>
      </c>
      <c r="N295" s="246" t="s">
        <v>43</v>
      </c>
      <c r="O295" s="92"/>
      <c r="P295" s="247">
        <f>O295*H295</f>
        <v>0</v>
      </c>
      <c r="Q295" s="247">
        <v>0</v>
      </c>
      <c r="R295" s="247">
        <f>Q295*H295</f>
        <v>0</v>
      </c>
      <c r="S295" s="247">
        <v>0</v>
      </c>
      <c r="T295" s="248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9" t="s">
        <v>165</v>
      </c>
      <c r="AT295" s="249" t="s">
        <v>161</v>
      </c>
      <c r="AU295" s="249" t="s">
        <v>88</v>
      </c>
      <c r="AY295" s="18" t="s">
        <v>159</v>
      </c>
      <c r="BE295" s="250">
        <f>IF(N295="základní",J295,0)</f>
        <v>0</v>
      </c>
      <c r="BF295" s="250">
        <f>IF(N295="snížená",J295,0)</f>
        <v>0</v>
      </c>
      <c r="BG295" s="250">
        <f>IF(N295="zákl. přenesená",J295,0)</f>
        <v>0</v>
      </c>
      <c r="BH295" s="250">
        <f>IF(N295="sníž. přenesená",J295,0)</f>
        <v>0</v>
      </c>
      <c r="BI295" s="250">
        <f>IF(N295="nulová",J295,0)</f>
        <v>0</v>
      </c>
      <c r="BJ295" s="18" t="s">
        <v>86</v>
      </c>
      <c r="BK295" s="250">
        <f>ROUND(I295*H295,2)</f>
        <v>0</v>
      </c>
      <c r="BL295" s="18" t="s">
        <v>165</v>
      </c>
      <c r="BM295" s="249" t="s">
        <v>452</v>
      </c>
    </row>
    <row r="296" s="2" customFormat="1" ht="16.5" customHeight="1">
      <c r="A296" s="39"/>
      <c r="B296" s="40"/>
      <c r="C296" s="237" t="s">
        <v>453</v>
      </c>
      <c r="D296" s="237" t="s">
        <v>161</v>
      </c>
      <c r="E296" s="238" t="s">
        <v>454</v>
      </c>
      <c r="F296" s="239" t="s">
        <v>455</v>
      </c>
      <c r="G296" s="240" t="s">
        <v>447</v>
      </c>
      <c r="H296" s="241">
        <v>2923.587</v>
      </c>
      <c r="I296" s="242"/>
      <c r="J296" s="243">
        <f>ROUND(I296*H296,2)</f>
        <v>0</v>
      </c>
      <c r="K296" s="244"/>
      <c r="L296" s="45"/>
      <c r="M296" s="245" t="s">
        <v>1</v>
      </c>
      <c r="N296" s="246" t="s">
        <v>43</v>
      </c>
      <c r="O296" s="92"/>
      <c r="P296" s="247">
        <f>O296*H296</f>
        <v>0</v>
      </c>
      <c r="Q296" s="247">
        <v>0</v>
      </c>
      <c r="R296" s="247">
        <f>Q296*H296</f>
        <v>0</v>
      </c>
      <c r="S296" s="247">
        <v>0</v>
      </c>
      <c r="T296" s="248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9" t="s">
        <v>165</v>
      </c>
      <c r="AT296" s="249" t="s">
        <v>161</v>
      </c>
      <c r="AU296" s="249" t="s">
        <v>88</v>
      </c>
      <c r="AY296" s="18" t="s">
        <v>159</v>
      </c>
      <c r="BE296" s="250">
        <f>IF(N296="základní",J296,0)</f>
        <v>0</v>
      </c>
      <c r="BF296" s="250">
        <f>IF(N296="snížená",J296,0)</f>
        <v>0</v>
      </c>
      <c r="BG296" s="250">
        <f>IF(N296="zákl. přenesená",J296,0)</f>
        <v>0</v>
      </c>
      <c r="BH296" s="250">
        <f>IF(N296="sníž. přenesená",J296,0)</f>
        <v>0</v>
      </c>
      <c r="BI296" s="250">
        <f>IF(N296="nulová",J296,0)</f>
        <v>0</v>
      </c>
      <c r="BJ296" s="18" t="s">
        <v>86</v>
      </c>
      <c r="BK296" s="250">
        <f>ROUND(I296*H296,2)</f>
        <v>0</v>
      </c>
      <c r="BL296" s="18" t="s">
        <v>165</v>
      </c>
      <c r="BM296" s="249" t="s">
        <v>456</v>
      </c>
    </row>
    <row r="297" s="13" customFormat="1">
      <c r="A297" s="13"/>
      <c r="B297" s="251"/>
      <c r="C297" s="252"/>
      <c r="D297" s="253" t="s">
        <v>167</v>
      </c>
      <c r="E297" s="252"/>
      <c r="F297" s="255" t="s">
        <v>457</v>
      </c>
      <c r="G297" s="252"/>
      <c r="H297" s="256">
        <v>2923.587</v>
      </c>
      <c r="I297" s="257"/>
      <c r="J297" s="252"/>
      <c r="K297" s="252"/>
      <c r="L297" s="258"/>
      <c r="M297" s="259"/>
      <c r="N297" s="260"/>
      <c r="O297" s="260"/>
      <c r="P297" s="260"/>
      <c r="Q297" s="260"/>
      <c r="R297" s="260"/>
      <c r="S297" s="260"/>
      <c r="T297" s="26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2" t="s">
        <v>167</v>
      </c>
      <c r="AU297" s="262" t="s">
        <v>88</v>
      </c>
      <c r="AV297" s="13" t="s">
        <v>88</v>
      </c>
      <c r="AW297" s="13" t="s">
        <v>4</v>
      </c>
      <c r="AX297" s="13" t="s">
        <v>86</v>
      </c>
      <c r="AY297" s="262" t="s">
        <v>159</v>
      </c>
    </row>
    <row r="298" s="2" customFormat="1" ht="16.5" customHeight="1">
      <c r="A298" s="39"/>
      <c r="B298" s="40"/>
      <c r="C298" s="237" t="s">
        <v>458</v>
      </c>
      <c r="D298" s="237" t="s">
        <v>161</v>
      </c>
      <c r="E298" s="238" t="s">
        <v>459</v>
      </c>
      <c r="F298" s="239" t="s">
        <v>460</v>
      </c>
      <c r="G298" s="240" t="s">
        <v>447</v>
      </c>
      <c r="H298" s="241">
        <v>22.661999999999999</v>
      </c>
      <c r="I298" s="242"/>
      <c r="J298" s="243">
        <f>ROUND(I298*H298,2)</f>
        <v>0</v>
      </c>
      <c r="K298" s="244"/>
      <c r="L298" s="45"/>
      <c r="M298" s="245" t="s">
        <v>1</v>
      </c>
      <c r="N298" s="246" t="s">
        <v>43</v>
      </c>
      <c r="O298" s="92"/>
      <c r="P298" s="247">
        <f>O298*H298</f>
        <v>0</v>
      </c>
      <c r="Q298" s="247">
        <v>0</v>
      </c>
      <c r="R298" s="247">
        <f>Q298*H298</f>
        <v>0</v>
      </c>
      <c r="S298" s="247">
        <v>0</v>
      </c>
      <c r="T298" s="248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9" t="s">
        <v>165</v>
      </c>
      <c r="AT298" s="249" t="s">
        <v>161</v>
      </c>
      <c r="AU298" s="249" t="s">
        <v>88</v>
      </c>
      <c r="AY298" s="18" t="s">
        <v>159</v>
      </c>
      <c r="BE298" s="250">
        <f>IF(N298="základní",J298,0)</f>
        <v>0</v>
      </c>
      <c r="BF298" s="250">
        <f>IF(N298="snížená",J298,0)</f>
        <v>0</v>
      </c>
      <c r="BG298" s="250">
        <f>IF(N298="zákl. přenesená",J298,0)</f>
        <v>0</v>
      </c>
      <c r="BH298" s="250">
        <f>IF(N298="sníž. přenesená",J298,0)</f>
        <v>0</v>
      </c>
      <c r="BI298" s="250">
        <f>IF(N298="nulová",J298,0)</f>
        <v>0</v>
      </c>
      <c r="BJ298" s="18" t="s">
        <v>86</v>
      </c>
      <c r="BK298" s="250">
        <f>ROUND(I298*H298,2)</f>
        <v>0</v>
      </c>
      <c r="BL298" s="18" t="s">
        <v>165</v>
      </c>
      <c r="BM298" s="249" t="s">
        <v>461</v>
      </c>
    </row>
    <row r="299" s="13" customFormat="1">
      <c r="A299" s="13"/>
      <c r="B299" s="251"/>
      <c r="C299" s="252"/>
      <c r="D299" s="253" t="s">
        <v>167</v>
      </c>
      <c r="E299" s="254" t="s">
        <v>1</v>
      </c>
      <c r="F299" s="255" t="s">
        <v>462</v>
      </c>
      <c r="G299" s="252"/>
      <c r="H299" s="256">
        <v>22.661999999999999</v>
      </c>
      <c r="I299" s="257"/>
      <c r="J299" s="252"/>
      <c r="K299" s="252"/>
      <c r="L299" s="258"/>
      <c r="M299" s="259"/>
      <c r="N299" s="260"/>
      <c r="O299" s="260"/>
      <c r="P299" s="260"/>
      <c r="Q299" s="260"/>
      <c r="R299" s="260"/>
      <c r="S299" s="260"/>
      <c r="T299" s="26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62" t="s">
        <v>167</v>
      </c>
      <c r="AU299" s="262" t="s">
        <v>88</v>
      </c>
      <c r="AV299" s="13" t="s">
        <v>88</v>
      </c>
      <c r="AW299" s="13" t="s">
        <v>34</v>
      </c>
      <c r="AX299" s="13" t="s">
        <v>86</v>
      </c>
      <c r="AY299" s="262" t="s">
        <v>159</v>
      </c>
    </row>
    <row r="300" s="2" customFormat="1" ht="16.5" customHeight="1">
      <c r="A300" s="39"/>
      <c r="B300" s="40"/>
      <c r="C300" s="237" t="s">
        <v>463</v>
      </c>
      <c r="D300" s="237" t="s">
        <v>161</v>
      </c>
      <c r="E300" s="238" t="s">
        <v>464</v>
      </c>
      <c r="F300" s="239" t="s">
        <v>465</v>
      </c>
      <c r="G300" s="240" t="s">
        <v>447</v>
      </c>
      <c r="H300" s="241">
        <v>0.75800000000000001</v>
      </c>
      <c r="I300" s="242"/>
      <c r="J300" s="243">
        <f>ROUND(I300*H300,2)</f>
        <v>0</v>
      </c>
      <c r="K300" s="244"/>
      <c r="L300" s="45"/>
      <c r="M300" s="245" t="s">
        <v>1</v>
      </c>
      <c r="N300" s="246" t="s">
        <v>43</v>
      </c>
      <c r="O300" s="92"/>
      <c r="P300" s="247">
        <f>O300*H300</f>
        <v>0</v>
      </c>
      <c r="Q300" s="247">
        <v>0</v>
      </c>
      <c r="R300" s="247">
        <f>Q300*H300</f>
        <v>0</v>
      </c>
      <c r="S300" s="247">
        <v>0</v>
      </c>
      <c r="T300" s="248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9" t="s">
        <v>165</v>
      </c>
      <c r="AT300" s="249" t="s">
        <v>161</v>
      </c>
      <c r="AU300" s="249" t="s">
        <v>88</v>
      </c>
      <c r="AY300" s="18" t="s">
        <v>159</v>
      </c>
      <c r="BE300" s="250">
        <f>IF(N300="základní",J300,0)</f>
        <v>0</v>
      </c>
      <c r="BF300" s="250">
        <f>IF(N300="snížená",J300,0)</f>
        <v>0</v>
      </c>
      <c r="BG300" s="250">
        <f>IF(N300="zákl. přenesená",J300,0)</f>
        <v>0</v>
      </c>
      <c r="BH300" s="250">
        <f>IF(N300="sníž. přenesená",J300,0)</f>
        <v>0</v>
      </c>
      <c r="BI300" s="250">
        <f>IF(N300="nulová",J300,0)</f>
        <v>0</v>
      </c>
      <c r="BJ300" s="18" t="s">
        <v>86</v>
      </c>
      <c r="BK300" s="250">
        <f>ROUND(I300*H300,2)</f>
        <v>0</v>
      </c>
      <c r="BL300" s="18" t="s">
        <v>165</v>
      </c>
      <c r="BM300" s="249" t="s">
        <v>466</v>
      </c>
    </row>
    <row r="301" s="2" customFormat="1" ht="21.75" customHeight="1">
      <c r="A301" s="39"/>
      <c r="B301" s="40"/>
      <c r="C301" s="237" t="s">
        <v>467</v>
      </c>
      <c r="D301" s="237" t="s">
        <v>161</v>
      </c>
      <c r="E301" s="238" t="s">
        <v>468</v>
      </c>
      <c r="F301" s="239" t="s">
        <v>469</v>
      </c>
      <c r="G301" s="240" t="s">
        <v>447</v>
      </c>
      <c r="H301" s="241">
        <v>117.062</v>
      </c>
      <c r="I301" s="242"/>
      <c r="J301" s="243">
        <f>ROUND(I301*H301,2)</f>
        <v>0</v>
      </c>
      <c r="K301" s="244"/>
      <c r="L301" s="45"/>
      <c r="M301" s="245" t="s">
        <v>1</v>
      </c>
      <c r="N301" s="246" t="s">
        <v>43</v>
      </c>
      <c r="O301" s="92"/>
      <c r="P301" s="247">
        <f>O301*H301</f>
        <v>0</v>
      </c>
      <c r="Q301" s="247">
        <v>0</v>
      </c>
      <c r="R301" s="247">
        <f>Q301*H301</f>
        <v>0</v>
      </c>
      <c r="S301" s="247">
        <v>0</v>
      </c>
      <c r="T301" s="248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9" t="s">
        <v>165</v>
      </c>
      <c r="AT301" s="249" t="s">
        <v>161</v>
      </c>
      <c r="AU301" s="249" t="s">
        <v>88</v>
      </c>
      <c r="AY301" s="18" t="s">
        <v>159</v>
      </c>
      <c r="BE301" s="250">
        <f>IF(N301="základní",J301,0)</f>
        <v>0</v>
      </c>
      <c r="BF301" s="250">
        <f>IF(N301="snížená",J301,0)</f>
        <v>0</v>
      </c>
      <c r="BG301" s="250">
        <f>IF(N301="zákl. přenesená",J301,0)</f>
        <v>0</v>
      </c>
      <c r="BH301" s="250">
        <f>IF(N301="sníž. přenesená",J301,0)</f>
        <v>0</v>
      </c>
      <c r="BI301" s="250">
        <f>IF(N301="nulová",J301,0)</f>
        <v>0</v>
      </c>
      <c r="BJ301" s="18" t="s">
        <v>86</v>
      </c>
      <c r="BK301" s="250">
        <f>ROUND(I301*H301,2)</f>
        <v>0</v>
      </c>
      <c r="BL301" s="18" t="s">
        <v>165</v>
      </c>
      <c r="BM301" s="249" t="s">
        <v>470</v>
      </c>
    </row>
    <row r="302" s="13" customFormat="1">
      <c r="A302" s="13"/>
      <c r="B302" s="251"/>
      <c r="C302" s="252"/>
      <c r="D302" s="253" t="s">
        <v>167</v>
      </c>
      <c r="E302" s="254" t="s">
        <v>1</v>
      </c>
      <c r="F302" s="255" t="s">
        <v>471</v>
      </c>
      <c r="G302" s="252"/>
      <c r="H302" s="256">
        <v>117.062</v>
      </c>
      <c r="I302" s="257"/>
      <c r="J302" s="252"/>
      <c r="K302" s="252"/>
      <c r="L302" s="258"/>
      <c r="M302" s="259"/>
      <c r="N302" s="260"/>
      <c r="O302" s="260"/>
      <c r="P302" s="260"/>
      <c r="Q302" s="260"/>
      <c r="R302" s="260"/>
      <c r="S302" s="260"/>
      <c r="T302" s="26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2" t="s">
        <v>167</v>
      </c>
      <c r="AU302" s="262" t="s">
        <v>88</v>
      </c>
      <c r="AV302" s="13" t="s">
        <v>88</v>
      </c>
      <c r="AW302" s="13" t="s">
        <v>34</v>
      </c>
      <c r="AX302" s="13" t="s">
        <v>86</v>
      </c>
      <c r="AY302" s="262" t="s">
        <v>159</v>
      </c>
    </row>
    <row r="303" s="2" customFormat="1" ht="16.5" customHeight="1">
      <c r="A303" s="39"/>
      <c r="B303" s="40"/>
      <c r="C303" s="237" t="s">
        <v>472</v>
      </c>
      <c r="D303" s="237" t="s">
        <v>161</v>
      </c>
      <c r="E303" s="238" t="s">
        <v>473</v>
      </c>
      <c r="F303" s="239" t="s">
        <v>474</v>
      </c>
      <c r="G303" s="240" t="s">
        <v>447</v>
      </c>
      <c r="H303" s="241">
        <v>13.391</v>
      </c>
      <c r="I303" s="242"/>
      <c r="J303" s="243">
        <f>ROUND(I303*H303,2)</f>
        <v>0</v>
      </c>
      <c r="K303" s="244"/>
      <c r="L303" s="45"/>
      <c r="M303" s="245" t="s">
        <v>1</v>
      </c>
      <c r="N303" s="246" t="s">
        <v>43</v>
      </c>
      <c r="O303" s="92"/>
      <c r="P303" s="247">
        <f>O303*H303</f>
        <v>0</v>
      </c>
      <c r="Q303" s="247">
        <v>0</v>
      </c>
      <c r="R303" s="247">
        <f>Q303*H303</f>
        <v>0</v>
      </c>
      <c r="S303" s="247">
        <v>0</v>
      </c>
      <c r="T303" s="248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9" t="s">
        <v>165</v>
      </c>
      <c r="AT303" s="249" t="s">
        <v>161</v>
      </c>
      <c r="AU303" s="249" t="s">
        <v>88</v>
      </c>
      <c r="AY303" s="18" t="s">
        <v>159</v>
      </c>
      <c r="BE303" s="250">
        <f>IF(N303="základní",J303,0)</f>
        <v>0</v>
      </c>
      <c r="BF303" s="250">
        <f>IF(N303="snížená",J303,0)</f>
        <v>0</v>
      </c>
      <c r="BG303" s="250">
        <f>IF(N303="zákl. přenesená",J303,0)</f>
        <v>0</v>
      </c>
      <c r="BH303" s="250">
        <f>IF(N303="sníž. přenesená",J303,0)</f>
        <v>0</v>
      </c>
      <c r="BI303" s="250">
        <f>IF(N303="nulová",J303,0)</f>
        <v>0</v>
      </c>
      <c r="BJ303" s="18" t="s">
        <v>86</v>
      </c>
      <c r="BK303" s="250">
        <f>ROUND(I303*H303,2)</f>
        <v>0</v>
      </c>
      <c r="BL303" s="18" t="s">
        <v>165</v>
      </c>
      <c r="BM303" s="249" t="s">
        <v>475</v>
      </c>
    </row>
    <row r="304" s="12" customFormat="1" ht="22.8" customHeight="1">
      <c r="A304" s="12"/>
      <c r="B304" s="221"/>
      <c r="C304" s="222"/>
      <c r="D304" s="223" t="s">
        <v>77</v>
      </c>
      <c r="E304" s="235" t="s">
        <v>476</v>
      </c>
      <c r="F304" s="235" t="s">
        <v>477</v>
      </c>
      <c r="G304" s="222"/>
      <c r="H304" s="222"/>
      <c r="I304" s="225"/>
      <c r="J304" s="236">
        <f>BK304</f>
        <v>0</v>
      </c>
      <c r="K304" s="222"/>
      <c r="L304" s="227"/>
      <c r="M304" s="228"/>
      <c r="N304" s="229"/>
      <c r="O304" s="229"/>
      <c r="P304" s="230">
        <f>P305</f>
        <v>0</v>
      </c>
      <c r="Q304" s="229"/>
      <c r="R304" s="230">
        <f>R305</f>
        <v>0</v>
      </c>
      <c r="S304" s="229"/>
      <c r="T304" s="231">
        <f>T305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32" t="s">
        <v>86</v>
      </c>
      <c r="AT304" s="233" t="s">
        <v>77</v>
      </c>
      <c r="AU304" s="233" t="s">
        <v>86</v>
      </c>
      <c r="AY304" s="232" t="s">
        <v>159</v>
      </c>
      <c r="BK304" s="234">
        <f>BK305</f>
        <v>0</v>
      </c>
    </row>
    <row r="305" s="2" customFormat="1" ht="16.5" customHeight="1">
      <c r="A305" s="39"/>
      <c r="B305" s="40"/>
      <c r="C305" s="237" t="s">
        <v>478</v>
      </c>
      <c r="D305" s="237" t="s">
        <v>161</v>
      </c>
      <c r="E305" s="238" t="s">
        <v>479</v>
      </c>
      <c r="F305" s="239" t="s">
        <v>480</v>
      </c>
      <c r="G305" s="240" t="s">
        <v>447</v>
      </c>
      <c r="H305" s="241">
        <v>65.203999999999994</v>
      </c>
      <c r="I305" s="242"/>
      <c r="J305" s="243">
        <f>ROUND(I305*H305,2)</f>
        <v>0</v>
      </c>
      <c r="K305" s="244"/>
      <c r="L305" s="45"/>
      <c r="M305" s="245" t="s">
        <v>1</v>
      </c>
      <c r="N305" s="246" t="s">
        <v>43</v>
      </c>
      <c r="O305" s="92"/>
      <c r="P305" s="247">
        <f>O305*H305</f>
        <v>0</v>
      </c>
      <c r="Q305" s="247">
        <v>0</v>
      </c>
      <c r="R305" s="247">
        <f>Q305*H305</f>
        <v>0</v>
      </c>
      <c r="S305" s="247">
        <v>0</v>
      </c>
      <c r="T305" s="248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9" t="s">
        <v>165</v>
      </c>
      <c r="AT305" s="249" t="s">
        <v>161</v>
      </c>
      <c r="AU305" s="249" t="s">
        <v>88</v>
      </c>
      <c r="AY305" s="18" t="s">
        <v>159</v>
      </c>
      <c r="BE305" s="250">
        <f>IF(N305="základní",J305,0)</f>
        <v>0</v>
      </c>
      <c r="BF305" s="250">
        <f>IF(N305="snížená",J305,0)</f>
        <v>0</v>
      </c>
      <c r="BG305" s="250">
        <f>IF(N305="zákl. přenesená",J305,0)</f>
        <v>0</v>
      </c>
      <c r="BH305" s="250">
        <f>IF(N305="sníž. přenesená",J305,0)</f>
        <v>0</v>
      </c>
      <c r="BI305" s="250">
        <f>IF(N305="nulová",J305,0)</f>
        <v>0</v>
      </c>
      <c r="BJ305" s="18" t="s">
        <v>86</v>
      </c>
      <c r="BK305" s="250">
        <f>ROUND(I305*H305,2)</f>
        <v>0</v>
      </c>
      <c r="BL305" s="18" t="s">
        <v>165</v>
      </c>
      <c r="BM305" s="249" t="s">
        <v>481</v>
      </c>
    </row>
    <row r="306" s="12" customFormat="1" ht="25.92" customHeight="1">
      <c r="A306" s="12"/>
      <c r="B306" s="221"/>
      <c r="C306" s="222"/>
      <c r="D306" s="223" t="s">
        <v>77</v>
      </c>
      <c r="E306" s="224" t="s">
        <v>482</v>
      </c>
      <c r="F306" s="224" t="s">
        <v>483</v>
      </c>
      <c r="G306" s="222"/>
      <c r="H306" s="222"/>
      <c r="I306" s="225"/>
      <c r="J306" s="226">
        <f>BK306</f>
        <v>0</v>
      </c>
      <c r="K306" s="222"/>
      <c r="L306" s="227"/>
      <c r="M306" s="228"/>
      <c r="N306" s="229"/>
      <c r="O306" s="229"/>
      <c r="P306" s="230">
        <f>P307+P339+P358+P382+P416+P420+P428+P442+P446+P463+P467+P533+P537+P572+P580+P604+P669+P692+P695+P702</f>
        <v>0</v>
      </c>
      <c r="Q306" s="229"/>
      <c r="R306" s="230">
        <f>R307+R339+R358+R382+R416+R420+R428+R442+R446+R463+R467+R533+R537+R572+R580+R604+R669+R692+R695+R702</f>
        <v>23.453321129999999</v>
      </c>
      <c r="S306" s="229"/>
      <c r="T306" s="231">
        <f>T307+T339+T358+T382+T416+T420+T428+T442+T446+T463+T467+T533+T537+T572+T580+T604+T669+T692+T695+T702</f>
        <v>16.207526699999999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32" t="s">
        <v>88</v>
      </c>
      <c r="AT306" s="233" t="s">
        <v>77</v>
      </c>
      <c r="AU306" s="233" t="s">
        <v>78</v>
      </c>
      <c r="AY306" s="232" t="s">
        <v>159</v>
      </c>
      <c r="BK306" s="234">
        <f>BK307+BK339+BK358+BK382+BK416+BK420+BK428+BK442+BK446+BK463+BK467+BK533+BK537+BK572+BK580+BK604+BK669+BK692+BK695+BK702</f>
        <v>0</v>
      </c>
    </row>
    <row r="307" s="12" customFormat="1" ht="22.8" customHeight="1">
      <c r="A307" s="12"/>
      <c r="B307" s="221"/>
      <c r="C307" s="222"/>
      <c r="D307" s="223" t="s">
        <v>77</v>
      </c>
      <c r="E307" s="235" t="s">
        <v>484</v>
      </c>
      <c r="F307" s="235" t="s">
        <v>485</v>
      </c>
      <c r="G307" s="222"/>
      <c r="H307" s="222"/>
      <c r="I307" s="225"/>
      <c r="J307" s="236">
        <f>BK307</f>
        <v>0</v>
      </c>
      <c r="K307" s="222"/>
      <c r="L307" s="227"/>
      <c r="M307" s="228"/>
      <c r="N307" s="229"/>
      <c r="O307" s="229"/>
      <c r="P307" s="230">
        <f>SUM(P308:P338)</f>
        <v>0</v>
      </c>
      <c r="Q307" s="229"/>
      <c r="R307" s="230">
        <f>SUM(R308:R338)</f>
        <v>0.084512999999999991</v>
      </c>
      <c r="S307" s="229"/>
      <c r="T307" s="231">
        <f>SUM(T308:T338)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32" t="s">
        <v>88</v>
      </c>
      <c r="AT307" s="233" t="s">
        <v>77</v>
      </c>
      <c r="AU307" s="233" t="s">
        <v>86</v>
      </c>
      <c r="AY307" s="232" t="s">
        <v>159</v>
      </c>
      <c r="BK307" s="234">
        <f>SUM(BK308:BK338)</f>
        <v>0</v>
      </c>
    </row>
    <row r="308" s="2" customFormat="1" ht="16.5" customHeight="1">
      <c r="A308" s="39"/>
      <c r="B308" s="40"/>
      <c r="C308" s="237" t="s">
        <v>486</v>
      </c>
      <c r="D308" s="237" t="s">
        <v>161</v>
      </c>
      <c r="E308" s="238" t="s">
        <v>487</v>
      </c>
      <c r="F308" s="239" t="s">
        <v>488</v>
      </c>
      <c r="G308" s="240" t="s">
        <v>164</v>
      </c>
      <c r="H308" s="241">
        <v>18.289999999999999</v>
      </c>
      <c r="I308" s="242"/>
      <c r="J308" s="243">
        <f>ROUND(I308*H308,2)</f>
        <v>0</v>
      </c>
      <c r="K308" s="244"/>
      <c r="L308" s="45"/>
      <c r="M308" s="245" t="s">
        <v>1</v>
      </c>
      <c r="N308" s="246" t="s">
        <v>43</v>
      </c>
      <c r="O308" s="92"/>
      <c r="P308" s="247">
        <f>O308*H308</f>
        <v>0</v>
      </c>
      <c r="Q308" s="247">
        <v>0</v>
      </c>
      <c r="R308" s="247">
        <f>Q308*H308</f>
        <v>0</v>
      </c>
      <c r="S308" s="247">
        <v>0</v>
      </c>
      <c r="T308" s="248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9" t="s">
        <v>249</v>
      </c>
      <c r="AT308" s="249" t="s">
        <v>161</v>
      </c>
      <c r="AU308" s="249" t="s">
        <v>88</v>
      </c>
      <c r="AY308" s="18" t="s">
        <v>159</v>
      </c>
      <c r="BE308" s="250">
        <f>IF(N308="základní",J308,0)</f>
        <v>0</v>
      </c>
      <c r="BF308" s="250">
        <f>IF(N308="snížená",J308,0)</f>
        <v>0</v>
      </c>
      <c r="BG308" s="250">
        <f>IF(N308="zákl. přenesená",J308,0)</f>
        <v>0</v>
      </c>
      <c r="BH308" s="250">
        <f>IF(N308="sníž. přenesená",J308,0)</f>
        <v>0</v>
      </c>
      <c r="BI308" s="250">
        <f>IF(N308="nulová",J308,0)</f>
        <v>0</v>
      </c>
      <c r="BJ308" s="18" t="s">
        <v>86</v>
      </c>
      <c r="BK308" s="250">
        <f>ROUND(I308*H308,2)</f>
        <v>0</v>
      </c>
      <c r="BL308" s="18" t="s">
        <v>249</v>
      </c>
      <c r="BM308" s="249" t="s">
        <v>489</v>
      </c>
    </row>
    <row r="309" s="13" customFormat="1">
      <c r="A309" s="13"/>
      <c r="B309" s="251"/>
      <c r="C309" s="252"/>
      <c r="D309" s="253" t="s">
        <v>167</v>
      </c>
      <c r="E309" s="254" t="s">
        <v>1</v>
      </c>
      <c r="F309" s="255" t="s">
        <v>375</v>
      </c>
      <c r="G309" s="252"/>
      <c r="H309" s="256">
        <v>3.5600000000000001</v>
      </c>
      <c r="I309" s="257"/>
      <c r="J309" s="252"/>
      <c r="K309" s="252"/>
      <c r="L309" s="258"/>
      <c r="M309" s="259"/>
      <c r="N309" s="260"/>
      <c r="O309" s="260"/>
      <c r="P309" s="260"/>
      <c r="Q309" s="260"/>
      <c r="R309" s="260"/>
      <c r="S309" s="260"/>
      <c r="T309" s="26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62" t="s">
        <v>167</v>
      </c>
      <c r="AU309" s="262" t="s">
        <v>88</v>
      </c>
      <c r="AV309" s="13" t="s">
        <v>88</v>
      </c>
      <c r="AW309" s="13" t="s">
        <v>34</v>
      </c>
      <c r="AX309" s="13" t="s">
        <v>78</v>
      </c>
      <c r="AY309" s="262" t="s">
        <v>159</v>
      </c>
    </row>
    <row r="310" s="13" customFormat="1">
      <c r="A310" s="13"/>
      <c r="B310" s="251"/>
      <c r="C310" s="252"/>
      <c r="D310" s="253" t="s">
        <v>167</v>
      </c>
      <c r="E310" s="254" t="s">
        <v>1</v>
      </c>
      <c r="F310" s="255" t="s">
        <v>376</v>
      </c>
      <c r="G310" s="252"/>
      <c r="H310" s="256">
        <v>5</v>
      </c>
      <c r="I310" s="257"/>
      <c r="J310" s="252"/>
      <c r="K310" s="252"/>
      <c r="L310" s="258"/>
      <c r="M310" s="259"/>
      <c r="N310" s="260"/>
      <c r="O310" s="260"/>
      <c r="P310" s="260"/>
      <c r="Q310" s="260"/>
      <c r="R310" s="260"/>
      <c r="S310" s="260"/>
      <c r="T310" s="26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2" t="s">
        <v>167</v>
      </c>
      <c r="AU310" s="262" t="s">
        <v>88</v>
      </c>
      <c r="AV310" s="13" t="s">
        <v>88</v>
      </c>
      <c r="AW310" s="13" t="s">
        <v>34</v>
      </c>
      <c r="AX310" s="13" t="s">
        <v>78</v>
      </c>
      <c r="AY310" s="262" t="s">
        <v>159</v>
      </c>
    </row>
    <row r="311" s="13" customFormat="1">
      <c r="A311" s="13"/>
      <c r="B311" s="251"/>
      <c r="C311" s="252"/>
      <c r="D311" s="253" t="s">
        <v>167</v>
      </c>
      <c r="E311" s="254" t="s">
        <v>1</v>
      </c>
      <c r="F311" s="255" t="s">
        <v>377</v>
      </c>
      <c r="G311" s="252"/>
      <c r="H311" s="256">
        <v>1.1200000000000001</v>
      </c>
      <c r="I311" s="257"/>
      <c r="J311" s="252"/>
      <c r="K311" s="252"/>
      <c r="L311" s="258"/>
      <c r="M311" s="259"/>
      <c r="N311" s="260"/>
      <c r="O311" s="260"/>
      <c r="P311" s="260"/>
      <c r="Q311" s="260"/>
      <c r="R311" s="260"/>
      <c r="S311" s="260"/>
      <c r="T311" s="26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62" t="s">
        <v>167</v>
      </c>
      <c r="AU311" s="262" t="s">
        <v>88</v>
      </c>
      <c r="AV311" s="13" t="s">
        <v>88</v>
      </c>
      <c r="AW311" s="13" t="s">
        <v>34</v>
      </c>
      <c r="AX311" s="13" t="s">
        <v>78</v>
      </c>
      <c r="AY311" s="262" t="s">
        <v>159</v>
      </c>
    </row>
    <row r="312" s="13" customFormat="1">
      <c r="A312" s="13"/>
      <c r="B312" s="251"/>
      <c r="C312" s="252"/>
      <c r="D312" s="253" t="s">
        <v>167</v>
      </c>
      <c r="E312" s="254" t="s">
        <v>1</v>
      </c>
      <c r="F312" s="255" t="s">
        <v>378</v>
      </c>
      <c r="G312" s="252"/>
      <c r="H312" s="256">
        <v>3.0800000000000001</v>
      </c>
      <c r="I312" s="257"/>
      <c r="J312" s="252"/>
      <c r="K312" s="252"/>
      <c r="L312" s="258"/>
      <c r="M312" s="259"/>
      <c r="N312" s="260"/>
      <c r="O312" s="260"/>
      <c r="P312" s="260"/>
      <c r="Q312" s="260"/>
      <c r="R312" s="260"/>
      <c r="S312" s="260"/>
      <c r="T312" s="26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2" t="s">
        <v>167</v>
      </c>
      <c r="AU312" s="262" t="s">
        <v>88</v>
      </c>
      <c r="AV312" s="13" t="s">
        <v>88</v>
      </c>
      <c r="AW312" s="13" t="s">
        <v>34</v>
      </c>
      <c r="AX312" s="13" t="s">
        <v>78</v>
      </c>
      <c r="AY312" s="262" t="s">
        <v>159</v>
      </c>
    </row>
    <row r="313" s="13" customFormat="1">
      <c r="A313" s="13"/>
      <c r="B313" s="251"/>
      <c r="C313" s="252"/>
      <c r="D313" s="253" t="s">
        <v>167</v>
      </c>
      <c r="E313" s="254" t="s">
        <v>1</v>
      </c>
      <c r="F313" s="255" t="s">
        <v>379</v>
      </c>
      <c r="G313" s="252"/>
      <c r="H313" s="256">
        <v>2.8700000000000001</v>
      </c>
      <c r="I313" s="257"/>
      <c r="J313" s="252"/>
      <c r="K313" s="252"/>
      <c r="L313" s="258"/>
      <c r="M313" s="259"/>
      <c r="N313" s="260"/>
      <c r="O313" s="260"/>
      <c r="P313" s="260"/>
      <c r="Q313" s="260"/>
      <c r="R313" s="260"/>
      <c r="S313" s="260"/>
      <c r="T313" s="26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2" t="s">
        <v>167</v>
      </c>
      <c r="AU313" s="262" t="s">
        <v>88</v>
      </c>
      <c r="AV313" s="13" t="s">
        <v>88</v>
      </c>
      <c r="AW313" s="13" t="s">
        <v>34</v>
      </c>
      <c r="AX313" s="13" t="s">
        <v>78</v>
      </c>
      <c r="AY313" s="262" t="s">
        <v>159</v>
      </c>
    </row>
    <row r="314" s="13" customFormat="1">
      <c r="A314" s="13"/>
      <c r="B314" s="251"/>
      <c r="C314" s="252"/>
      <c r="D314" s="253" t="s">
        <v>167</v>
      </c>
      <c r="E314" s="254" t="s">
        <v>1</v>
      </c>
      <c r="F314" s="255" t="s">
        <v>380</v>
      </c>
      <c r="G314" s="252"/>
      <c r="H314" s="256">
        <v>1.1200000000000001</v>
      </c>
      <c r="I314" s="257"/>
      <c r="J314" s="252"/>
      <c r="K314" s="252"/>
      <c r="L314" s="258"/>
      <c r="M314" s="259"/>
      <c r="N314" s="260"/>
      <c r="O314" s="260"/>
      <c r="P314" s="260"/>
      <c r="Q314" s="260"/>
      <c r="R314" s="260"/>
      <c r="S314" s="260"/>
      <c r="T314" s="26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62" t="s">
        <v>167</v>
      </c>
      <c r="AU314" s="262" t="s">
        <v>88</v>
      </c>
      <c r="AV314" s="13" t="s">
        <v>88</v>
      </c>
      <c r="AW314" s="13" t="s">
        <v>34</v>
      </c>
      <c r="AX314" s="13" t="s">
        <v>78</v>
      </c>
      <c r="AY314" s="262" t="s">
        <v>159</v>
      </c>
    </row>
    <row r="315" s="13" customFormat="1">
      <c r="A315" s="13"/>
      <c r="B315" s="251"/>
      <c r="C315" s="252"/>
      <c r="D315" s="253" t="s">
        <v>167</v>
      </c>
      <c r="E315" s="254" t="s">
        <v>1</v>
      </c>
      <c r="F315" s="255" t="s">
        <v>381</v>
      </c>
      <c r="G315" s="252"/>
      <c r="H315" s="256">
        <v>1.54</v>
      </c>
      <c r="I315" s="257"/>
      <c r="J315" s="252"/>
      <c r="K315" s="252"/>
      <c r="L315" s="258"/>
      <c r="M315" s="259"/>
      <c r="N315" s="260"/>
      <c r="O315" s="260"/>
      <c r="P315" s="260"/>
      <c r="Q315" s="260"/>
      <c r="R315" s="260"/>
      <c r="S315" s="260"/>
      <c r="T315" s="26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2" t="s">
        <v>167</v>
      </c>
      <c r="AU315" s="262" t="s">
        <v>88</v>
      </c>
      <c r="AV315" s="13" t="s">
        <v>88</v>
      </c>
      <c r="AW315" s="13" t="s">
        <v>34</v>
      </c>
      <c r="AX315" s="13" t="s">
        <v>78</v>
      </c>
      <c r="AY315" s="262" t="s">
        <v>159</v>
      </c>
    </row>
    <row r="316" s="14" customFormat="1">
      <c r="A316" s="14"/>
      <c r="B316" s="263"/>
      <c r="C316" s="264"/>
      <c r="D316" s="253" t="s">
        <v>167</v>
      </c>
      <c r="E316" s="265" t="s">
        <v>1</v>
      </c>
      <c r="F316" s="266" t="s">
        <v>170</v>
      </c>
      <c r="G316" s="264"/>
      <c r="H316" s="267">
        <v>18.289999999999999</v>
      </c>
      <c r="I316" s="268"/>
      <c r="J316" s="264"/>
      <c r="K316" s="264"/>
      <c r="L316" s="269"/>
      <c r="M316" s="270"/>
      <c r="N316" s="271"/>
      <c r="O316" s="271"/>
      <c r="P316" s="271"/>
      <c r="Q316" s="271"/>
      <c r="R316" s="271"/>
      <c r="S316" s="271"/>
      <c r="T316" s="27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73" t="s">
        <v>167</v>
      </c>
      <c r="AU316" s="273" t="s">
        <v>88</v>
      </c>
      <c r="AV316" s="14" t="s">
        <v>165</v>
      </c>
      <c r="AW316" s="14" t="s">
        <v>34</v>
      </c>
      <c r="AX316" s="14" t="s">
        <v>86</v>
      </c>
      <c r="AY316" s="273" t="s">
        <v>159</v>
      </c>
    </row>
    <row r="317" s="2" customFormat="1" ht="16.5" customHeight="1">
      <c r="A317" s="39"/>
      <c r="B317" s="40"/>
      <c r="C317" s="274" t="s">
        <v>490</v>
      </c>
      <c r="D317" s="274" t="s">
        <v>188</v>
      </c>
      <c r="E317" s="275" t="s">
        <v>491</v>
      </c>
      <c r="F317" s="276" t="s">
        <v>492</v>
      </c>
      <c r="G317" s="277" t="s">
        <v>493</v>
      </c>
      <c r="H317" s="278">
        <v>5.4870000000000001</v>
      </c>
      <c r="I317" s="279"/>
      <c r="J317" s="280">
        <f>ROUND(I317*H317,2)</f>
        <v>0</v>
      </c>
      <c r="K317" s="281"/>
      <c r="L317" s="282"/>
      <c r="M317" s="283" t="s">
        <v>1</v>
      </c>
      <c r="N317" s="284" t="s">
        <v>43</v>
      </c>
      <c r="O317" s="92"/>
      <c r="P317" s="247">
        <f>O317*H317</f>
        <v>0</v>
      </c>
      <c r="Q317" s="247">
        <v>0.001</v>
      </c>
      <c r="R317" s="247">
        <f>Q317*H317</f>
        <v>0.0054870000000000006</v>
      </c>
      <c r="S317" s="247">
        <v>0</v>
      </c>
      <c r="T317" s="248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9" t="s">
        <v>337</v>
      </c>
      <c r="AT317" s="249" t="s">
        <v>188</v>
      </c>
      <c r="AU317" s="249" t="s">
        <v>88</v>
      </c>
      <c r="AY317" s="18" t="s">
        <v>159</v>
      </c>
      <c r="BE317" s="250">
        <f>IF(N317="základní",J317,0)</f>
        <v>0</v>
      </c>
      <c r="BF317" s="250">
        <f>IF(N317="snížená",J317,0)</f>
        <v>0</v>
      </c>
      <c r="BG317" s="250">
        <f>IF(N317="zákl. přenesená",J317,0)</f>
        <v>0</v>
      </c>
      <c r="BH317" s="250">
        <f>IF(N317="sníž. přenesená",J317,0)</f>
        <v>0</v>
      </c>
      <c r="BI317" s="250">
        <f>IF(N317="nulová",J317,0)</f>
        <v>0</v>
      </c>
      <c r="BJ317" s="18" t="s">
        <v>86</v>
      </c>
      <c r="BK317" s="250">
        <f>ROUND(I317*H317,2)</f>
        <v>0</v>
      </c>
      <c r="BL317" s="18" t="s">
        <v>249</v>
      </c>
      <c r="BM317" s="249" t="s">
        <v>494</v>
      </c>
    </row>
    <row r="318" s="13" customFormat="1">
      <c r="A318" s="13"/>
      <c r="B318" s="251"/>
      <c r="C318" s="252"/>
      <c r="D318" s="253" t="s">
        <v>167</v>
      </c>
      <c r="E318" s="252"/>
      <c r="F318" s="255" t="s">
        <v>495</v>
      </c>
      <c r="G318" s="252"/>
      <c r="H318" s="256">
        <v>5.4870000000000001</v>
      </c>
      <c r="I318" s="257"/>
      <c r="J318" s="252"/>
      <c r="K318" s="252"/>
      <c r="L318" s="258"/>
      <c r="M318" s="259"/>
      <c r="N318" s="260"/>
      <c r="O318" s="260"/>
      <c r="P318" s="260"/>
      <c r="Q318" s="260"/>
      <c r="R318" s="260"/>
      <c r="S318" s="260"/>
      <c r="T318" s="26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2" t="s">
        <v>167</v>
      </c>
      <c r="AU318" s="262" t="s">
        <v>88</v>
      </c>
      <c r="AV318" s="13" t="s">
        <v>88</v>
      </c>
      <c r="AW318" s="13" t="s">
        <v>4</v>
      </c>
      <c r="AX318" s="13" t="s">
        <v>86</v>
      </c>
      <c r="AY318" s="262" t="s">
        <v>159</v>
      </c>
    </row>
    <row r="319" s="2" customFormat="1" ht="16.5" customHeight="1">
      <c r="A319" s="39"/>
      <c r="B319" s="40"/>
      <c r="C319" s="237" t="s">
        <v>496</v>
      </c>
      <c r="D319" s="237" t="s">
        <v>161</v>
      </c>
      <c r="E319" s="238" t="s">
        <v>497</v>
      </c>
      <c r="F319" s="239" t="s">
        <v>498</v>
      </c>
      <c r="G319" s="240" t="s">
        <v>164</v>
      </c>
      <c r="H319" s="241">
        <v>18.289999999999999</v>
      </c>
      <c r="I319" s="242"/>
      <c r="J319" s="243">
        <f>ROUND(I319*H319,2)</f>
        <v>0</v>
      </c>
      <c r="K319" s="244"/>
      <c r="L319" s="45"/>
      <c r="M319" s="245" t="s">
        <v>1</v>
      </c>
      <c r="N319" s="246" t="s">
        <v>43</v>
      </c>
      <c r="O319" s="92"/>
      <c r="P319" s="247">
        <f>O319*H319</f>
        <v>0</v>
      </c>
      <c r="Q319" s="247">
        <v>0</v>
      </c>
      <c r="R319" s="247">
        <f>Q319*H319</f>
        <v>0</v>
      </c>
      <c r="S319" s="247">
        <v>0</v>
      </c>
      <c r="T319" s="248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9" t="s">
        <v>249</v>
      </c>
      <c r="AT319" s="249" t="s">
        <v>161</v>
      </c>
      <c r="AU319" s="249" t="s">
        <v>88</v>
      </c>
      <c r="AY319" s="18" t="s">
        <v>159</v>
      </c>
      <c r="BE319" s="250">
        <f>IF(N319="základní",J319,0)</f>
        <v>0</v>
      </c>
      <c r="BF319" s="250">
        <f>IF(N319="snížená",J319,0)</f>
        <v>0</v>
      </c>
      <c r="BG319" s="250">
        <f>IF(N319="zákl. přenesená",J319,0)</f>
        <v>0</v>
      </c>
      <c r="BH319" s="250">
        <f>IF(N319="sníž. přenesená",J319,0)</f>
        <v>0</v>
      </c>
      <c r="BI319" s="250">
        <f>IF(N319="nulová",J319,0)</f>
        <v>0</v>
      </c>
      <c r="BJ319" s="18" t="s">
        <v>86</v>
      </c>
      <c r="BK319" s="250">
        <f>ROUND(I319*H319,2)</f>
        <v>0</v>
      </c>
      <c r="BL319" s="18" t="s">
        <v>249</v>
      </c>
      <c r="BM319" s="249" t="s">
        <v>499</v>
      </c>
    </row>
    <row r="320" s="2" customFormat="1" ht="16.5" customHeight="1">
      <c r="A320" s="39"/>
      <c r="B320" s="40"/>
      <c r="C320" s="274" t="s">
        <v>500</v>
      </c>
      <c r="D320" s="274" t="s">
        <v>188</v>
      </c>
      <c r="E320" s="275" t="s">
        <v>501</v>
      </c>
      <c r="F320" s="276" t="s">
        <v>502</v>
      </c>
      <c r="G320" s="277" t="s">
        <v>503</v>
      </c>
      <c r="H320" s="278">
        <v>54.869999999999997</v>
      </c>
      <c r="I320" s="279"/>
      <c r="J320" s="280">
        <f>ROUND(I320*H320,2)</f>
        <v>0</v>
      </c>
      <c r="K320" s="281"/>
      <c r="L320" s="282"/>
      <c r="M320" s="283" t="s">
        <v>1</v>
      </c>
      <c r="N320" s="284" t="s">
        <v>43</v>
      </c>
      <c r="O320" s="92"/>
      <c r="P320" s="247">
        <f>O320*H320</f>
        <v>0</v>
      </c>
      <c r="Q320" s="247">
        <v>0.001</v>
      </c>
      <c r="R320" s="247">
        <f>Q320*H320</f>
        <v>0.054869999999999995</v>
      </c>
      <c r="S320" s="247">
        <v>0</v>
      </c>
      <c r="T320" s="248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9" t="s">
        <v>337</v>
      </c>
      <c r="AT320" s="249" t="s">
        <v>188</v>
      </c>
      <c r="AU320" s="249" t="s">
        <v>88</v>
      </c>
      <c r="AY320" s="18" t="s">
        <v>159</v>
      </c>
      <c r="BE320" s="250">
        <f>IF(N320="základní",J320,0)</f>
        <v>0</v>
      </c>
      <c r="BF320" s="250">
        <f>IF(N320="snížená",J320,0)</f>
        <v>0</v>
      </c>
      <c r="BG320" s="250">
        <f>IF(N320="zákl. přenesená",J320,0)</f>
        <v>0</v>
      </c>
      <c r="BH320" s="250">
        <f>IF(N320="sníž. přenesená",J320,0)</f>
        <v>0</v>
      </c>
      <c r="BI320" s="250">
        <f>IF(N320="nulová",J320,0)</f>
        <v>0</v>
      </c>
      <c r="BJ320" s="18" t="s">
        <v>86</v>
      </c>
      <c r="BK320" s="250">
        <f>ROUND(I320*H320,2)</f>
        <v>0</v>
      </c>
      <c r="BL320" s="18" t="s">
        <v>249</v>
      </c>
      <c r="BM320" s="249" t="s">
        <v>504</v>
      </c>
    </row>
    <row r="321" s="2" customFormat="1">
      <c r="A321" s="39"/>
      <c r="B321" s="40"/>
      <c r="C321" s="41"/>
      <c r="D321" s="253" t="s">
        <v>399</v>
      </c>
      <c r="E321" s="41"/>
      <c r="F321" s="285" t="s">
        <v>505</v>
      </c>
      <c r="G321" s="41"/>
      <c r="H321" s="41"/>
      <c r="I321" s="145"/>
      <c r="J321" s="41"/>
      <c r="K321" s="41"/>
      <c r="L321" s="45"/>
      <c r="M321" s="286"/>
      <c r="N321" s="287"/>
      <c r="O321" s="92"/>
      <c r="P321" s="92"/>
      <c r="Q321" s="92"/>
      <c r="R321" s="92"/>
      <c r="S321" s="92"/>
      <c r="T321" s="93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399</v>
      </c>
      <c r="AU321" s="18" t="s">
        <v>88</v>
      </c>
    </row>
    <row r="322" s="13" customFormat="1">
      <c r="A322" s="13"/>
      <c r="B322" s="251"/>
      <c r="C322" s="252"/>
      <c r="D322" s="253" t="s">
        <v>167</v>
      </c>
      <c r="E322" s="252"/>
      <c r="F322" s="255" t="s">
        <v>506</v>
      </c>
      <c r="G322" s="252"/>
      <c r="H322" s="256">
        <v>54.869999999999997</v>
      </c>
      <c r="I322" s="257"/>
      <c r="J322" s="252"/>
      <c r="K322" s="252"/>
      <c r="L322" s="258"/>
      <c r="M322" s="259"/>
      <c r="N322" s="260"/>
      <c r="O322" s="260"/>
      <c r="P322" s="260"/>
      <c r="Q322" s="260"/>
      <c r="R322" s="260"/>
      <c r="S322" s="260"/>
      <c r="T322" s="26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2" t="s">
        <v>167</v>
      </c>
      <c r="AU322" s="262" t="s">
        <v>88</v>
      </c>
      <c r="AV322" s="13" t="s">
        <v>88</v>
      </c>
      <c r="AW322" s="13" t="s">
        <v>4</v>
      </c>
      <c r="AX322" s="13" t="s">
        <v>86</v>
      </c>
      <c r="AY322" s="262" t="s">
        <v>159</v>
      </c>
    </row>
    <row r="323" s="2" customFormat="1" ht="16.5" customHeight="1">
      <c r="A323" s="39"/>
      <c r="B323" s="40"/>
      <c r="C323" s="237" t="s">
        <v>507</v>
      </c>
      <c r="D323" s="237" t="s">
        <v>161</v>
      </c>
      <c r="E323" s="238" t="s">
        <v>508</v>
      </c>
      <c r="F323" s="239" t="s">
        <v>509</v>
      </c>
      <c r="G323" s="240" t="s">
        <v>164</v>
      </c>
      <c r="H323" s="241">
        <v>7.3200000000000003</v>
      </c>
      <c r="I323" s="242"/>
      <c r="J323" s="243">
        <f>ROUND(I323*H323,2)</f>
        <v>0</v>
      </c>
      <c r="K323" s="244"/>
      <c r="L323" s="45"/>
      <c r="M323" s="245" t="s">
        <v>1</v>
      </c>
      <c r="N323" s="246" t="s">
        <v>43</v>
      </c>
      <c r="O323" s="92"/>
      <c r="P323" s="247">
        <f>O323*H323</f>
        <v>0</v>
      </c>
      <c r="Q323" s="247">
        <v>0</v>
      </c>
      <c r="R323" s="247">
        <f>Q323*H323</f>
        <v>0</v>
      </c>
      <c r="S323" s="247">
        <v>0</v>
      </c>
      <c r="T323" s="248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9" t="s">
        <v>249</v>
      </c>
      <c r="AT323" s="249" t="s">
        <v>161</v>
      </c>
      <c r="AU323" s="249" t="s">
        <v>88</v>
      </c>
      <c r="AY323" s="18" t="s">
        <v>159</v>
      </c>
      <c r="BE323" s="250">
        <f>IF(N323="základní",J323,0)</f>
        <v>0</v>
      </c>
      <c r="BF323" s="250">
        <f>IF(N323="snížená",J323,0)</f>
        <v>0</v>
      </c>
      <c r="BG323" s="250">
        <f>IF(N323="zákl. přenesená",J323,0)</f>
        <v>0</v>
      </c>
      <c r="BH323" s="250">
        <f>IF(N323="sníž. přenesená",J323,0)</f>
        <v>0</v>
      </c>
      <c r="BI323" s="250">
        <f>IF(N323="nulová",J323,0)</f>
        <v>0</v>
      </c>
      <c r="BJ323" s="18" t="s">
        <v>86</v>
      </c>
      <c r="BK323" s="250">
        <f>ROUND(I323*H323,2)</f>
        <v>0</v>
      </c>
      <c r="BL323" s="18" t="s">
        <v>249</v>
      </c>
      <c r="BM323" s="249" t="s">
        <v>510</v>
      </c>
    </row>
    <row r="324" s="13" customFormat="1">
      <c r="A324" s="13"/>
      <c r="B324" s="251"/>
      <c r="C324" s="252"/>
      <c r="D324" s="253" t="s">
        <v>167</v>
      </c>
      <c r="E324" s="254" t="s">
        <v>1</v>
      </c>
      <c r="F324" s="255" t="s">
        <v>511</v>
      </c>
      <c r="G324" s="252"/>
      <c r="H324" s="256">
        <v>1.2150000000000001</v>
      </c>
      <c r="I324" s="257"/>
      <c r="J324" s="252"/>
      <c r="K324" s="252"/>
      <c r="L324" s="258"/>
      <c r="M324" s="259"/>
      <c r="N324" s="260"/>
      <c r="O324" s="260"/>
      <c r="P324" s="260"/>
      <c r="Q324" s="260"/>
      <c r="R324" s="260"/>
      <c r="S324" s="260"/>
      <c r="T324" s="26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2" t="s">
        <v>167</v>
      </c>
      <c r="AU324" s="262" t="s">
        <v>88</v>
      </c>
      <c r="AV324" s="13" t="s">
        <v>88</v>
      </c>
      <c r="AW324" s="13" t="s">
        <v>34</v>
      </c>
      <c r="AX324" s="13" t="s">
        <v>78</v>
      </c>
      <c r="AY324" s="262" t="s">
        <v>159</v>
      </c>
    </row>
    <row r="325" s="13" customFormat="1">
      <c r="A325" s="13"/>
      <c r="B325" s="251"/>
      <c r="C325" s="252"/>
      <c r="D325" s="253" t="s">
        <v>167</v>
      </c>
      <c r="E325" s="254" t="s">
        <v>1</v>
      </c>
      <c r="F325" s="255" t="s">
        <v>512</v>
      </c>
      <c r="G325" s="252"/>
      <c r="H325" s="256">
        <v>1.9350000000000001</v>
      </c>
      <c r="I325" s="257"/>
      <c r="J325" s="252"/>
      <c r="K325" s="252"/>
      <c r="L325" s="258"/>
      <c r="M325" s="259"/>
      <c r="N325" s="260"/>
      <c r="O325" s="260"/>
      <c r="P325" s="260"/>
      <c r="Q325" s="260"/>
      <c r="R325" s="260"/>
      <c r="S325" s="260"/>
      <c r="T325" s="26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62" t="s">
        <v>167</v>
      </c>
      <c r="AU325" s="262" t="s">
        <v>88</v>
      </c>
      <c r="AV325" s="13" t="s">
        <v>88</v>
      </c>
      <c r="AW325" s="13" t="s">
        <v>34</v>
      </c>
      <c r="AX325" s="13" t="s">
        <v>78</v>
      </c>
      <c r="AY325" s="262" t="s">
        <v>159</v>
      </c>
    </row>
    <row r="326" s="13" customFormat="1">
      <c r="A326" s="13"/>
      <c r="B326" s="251"/>
      <c r="C326" s="252"/>
      <c r="D326" s="253" t="s">
        <v>167</v>
      </c>
      <c r="E326" s="254" t="s">
        <v>1</v>
      </c>
      <c r="F326" s="255" t="s">
        <v>513</v>
      </c>
      <c r="G326" s="252"/>
      <c r="H326" s="256">
        <v>0.66000000000000003</v>
      </c>
      <c r="I326" s="257"/>
      <c r="J326" s="252"/>
      <c r="K326" s="252"/>
      <c r="L326" s="258"/>
      <c r="M326" s="259"/>
      <c r="N326" s="260"/>
      <c r="O326" s="260"/>
      <c r="P326" s="260"/>
      <c r="Q326" s="260"/>
      <c r="R326" s="260"/>
      <c r="S326" s="260"/>
      <c r="T326" s="26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62" t="s">
        <v>167</v>
      </c>
      <c r="AU326" s="262" t="s">
        <v>88</v>
      </c>
      <c r="AV326" s="13" t="s">
        <v>88</v>
      </c>
      <c r="AW326" s="13" t="s">
        <v>34</v>
      </c>
      <c r="AX326" s="13" t="s">
        <v>78</v>
      </c>
      <c r="AY326" s="262" t="s">
        <v>159</v>
      </c>
    </row>
    <row r="327" s="13" customFormat="1">
      <c r="A327" s="13"/>
      <c r="B327" s="251"/>
      <c r="C327" s="252"/>
      <c r="D327" s="253" t="s">
        <v>167</v>
      </c>
      <c r="E327" s="254" t="s">
        <v>1</v>
      </c>
      <c r="F327" s="255" t="s">
        <v>514</v>
      </c>
      <c r="G327" s="252"/>
      <c r="H327" s="256">
        <v>1.065</v>
      </c>
      <c r="I327" s="257"/>
      <c r="J327" s="252"/>
      <c r="K327" s="252"/>
      <c r="L327" s="258"/>
      <c r="M327" s="259"/>
      <c r="N327" s="260"/>
      <c r="O327" s="260"/>
      <c r="P327" s="260"/>
      <c r="Q327" s="260"/>
      <c r="R327" s="260"/>
      <c r="S327" s="260"/>
      <c r="T327" s="26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62" t="s">
        <v>167</v>
      </c>
      <c r="AU327" s="262" t="s">
        <v>88</v>
      </c>
      <c r="AV327" s="13" t="s">
        <v>88</v>
      </c>
      <c r="AW327" s="13" t="s">
        <v>34</v>
      </c>
      <c r="AX327" s="13" t="s">
        <v>78</v>
      </c>
      <c r="AY327" s="262" t="s">
        <v>159</v>
      </c>
    </row>
    <row r="328" s="13" customFormat="1">
      <c r="A328" s="13"/>
      <c r="B328" s="251"/>
      <c r="C328" s="252"/>
      <c r="D328" s="253" t="s">
        <v>167</v>
      </c>
      <c r="E328" s="254" t="s">
        <v>1</v>
      </c>
      <c r="F328" s="255" t="s">
        <v>515</v>
      </c>
      <c r="G328" s="252"/>
      <c r="H328" s="256">
        <v>1.0349999999999999</v>
      </c>
      <c r="I328" s="257"/>
      <c r="J328" s="252"/>
      <c r="K328" s="252"/>
      <c r="L328" s="258"/>
      <c r="M328" s="259"/>
      <c r="N328" s="260"/>
      <c r="O328" s="260"/>
      <c r="P328" s="260"/>
      <c r="Q328" s="260"/>
      <c r="R328" s="260"/>
      <c r="S328" s="260"/>
      <c r="T328" s="26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2" t="s">
        <v>167</v>
      </c>
      <c r="AU328" s="262" t="s">
        <v>88</v>
      </c>
      <c r="AV328" s="13" t="s">
        <v>88</v>
      </c>
      <c r="AW328" s="13" t="s">
        <v>34</v>
      </c>
      <c r="AX328" s="13" t="s">
        <v>78</v>
      </c>
      <c r="AY328" s="262" t="s">
        <v>159</v>
      </c>
    </row>
    <row r="329" s="13" customFormat="1">
      <c r="A329" s="13"/>
      <c r="B329" s="251"/>
      <c r="C329" s="252"/>
      <c r="D329" s="253" t="s">
        <v>167</v>
      </c>
      <c r="E329" s="254" t="s">
        <v>1</v>
      </c>
      <c r="F329" s="255" t="s">
        <v>516</v>
      </c>
      <c r="G329" s="252"/>
      <c r="H329" s="256">
        <v>0.66000000000000003</v>
      </c>
      <c r="I329" s="257"/>
      <c r="J329" s="252"/>
      <c r="K329" s="252"/>
      <c r="L329" s="258"/>
      <c r="M329" s="259"/>
      <c r="N329" s="260"/>
      <c r="O329" s="260"/>
      <c r="P329" s="260"/>
      <c r="Q329" s="260"/>
      <c r="R329" s="260"/>
      <c r="S329" s="260"/>
      <c r="T329" s="26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2" t="s">
        <v>167</v>
      </c>
      <c r="AU329" s="262" t="s">
        <v>88</v>
      </c>
      <c r="AV329" s="13" t="s">
        <v>88</v>
      </c>
      <c r="AW329" s="13" t="s">
        <v>34</v>
      </c>
      <c r="AX329" s="13" t="s">
        <v>78</v>
      </c>
      <c r="AY329" s="262" t="s">
        <v>159</v>
      </c>
    </row>
    <row r="330" s="13" customFormat="1">
      <c r="A330" s="13"/>
      <c r="B330" s="251"/>
      <c r="C330" s="252"/>
      <c r="D330" s="253" t="s">
        <v>167</v>
      </c>
      <c r="E330" s="254" t="s">
        <v>1</v>
      </c>
      <c r="F330" s="255" t="s">
        <v>517</v>
      </c>
      <c r="G330" s="252"/>
      <c r="H330" s="256">
        <v>0.75</v>
      </c>
      <c r="I330" s="257"/>
      <c r="J330" s="252"/>
      <c r="K330" s="252"/>
      <c r="L330" s="258"/>
      <c r="M330" s="259"/>
      <c r="N330" s="260"/>
      <c r="O330" s="260"/>
      <c r="P330" s="260"/>
      <c r="Q330" s="260"/>
      <c r="R330" s="260"/>
      <c r="S330" s="260"/>
      <c r="T330" s="26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2" t="s">
        <v>167</v>
      </c>
      <c r="AU330" s="262" t="s">
        <v>88</v>
      </c>
      <c r="AV330" s="13" t="s">
        <v>88</v>
      </c>
      <c r="AW330" s="13" t="s">
        <v>34</v>
      </c>
      <c r="AX330" s="13" t="s">
        <v>78</v>
      </c>
      <c r="AY330" s="262" t="s">
        <v>159</v>
      </c>
    </row>
    <row r="331" s="14" customFormat="1">
      <c r="A331" s="14"/>
      <c r="B331" s="263"/>
      <c r="C331" s="264"/>
      <c r="D331" s="253" t="s">
        <v>167</v>
      </c>
      <c r="E331" s="265" t="s">
        <v>1</v>
      </c>
      <c r="F331" s="266" t="s">
        <v>170</v>
      </c>
      <c r="G331" s="264"/>
      <c r="H331" s="267">
        <v>7.3200000000000003</v>
      </c>
      <c r="I331" s="268"/>
      <c r="J331" s="264"/>
      <c r="K331" s="264"/>
      <c r="L331" s="269"/>
      <c r="M331" s="270"/>
      <c r="N331" s="271"/>
      <c r="O331" s="271"/>
      <c r="P331" s="271"/>
      <c r="Q331" s="271"/>
      <c r="R331" s="271"/>
      <c r="S331" s="271"/>
      <c r="T331" s="27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73" t="s">
        <v>167</v>
      </c>
      <c r="AU331" s="273" t="s">
        <v>88</v>
      </c>
      <c r="AV331" s="14" t="s">
        <v>165</v>
      </c>
      <c r="AW331" s="14" t="s">
        <v>34</v>
      </c>
      <c r="AX331" s="14" t="s">
        <v>86</v>
      </c>
      <c r="AY331" s="273" t="s">
        <v>159</v>
      </c>
    </row>
    <row r="332" s="2" customFormat="1" ht="16.5" customHeight="1">
      <c r="A332" s="39"/>
      <c r="B332" s="40"/>
      <c r="C332" s="274" t="s">
        <v>518</v>
      </c>
      <c r="D332" s="274" t="s">
        <v>188</v>
      </c>
      <c r="E332" s="275" t="s">
        <v>491</v>
      </c>
      <c r="F332" s="276" t="s">
        <v>492</v>
      </c>
      <c r="G332" s="277" t="s">
        <v>493</v>
      </c>
      <c r="H332" s="278">
        <v>2.1960000000000002</v>
      </c>
      <c r="I332" s="279"/>
      <c r="J332" s="280">
        <f>ROUND(I332*H332,2)</f>
        <v>0</v>
      </c>
      <c r="K332" s="281"/>
      <c r="L332" s="282"/>
      <c r="M332" s="283" t="s">
        <v>1</v>
      </c>
      <c r="N332" s="284" t="s">
        <v>43</v>
      </c>
      <c r="O332" s="92"/>
      <c r="P332" s="247">
        <f>O332*H332</f>
        <v>0</v>
      </c>
      <c r="Q332" s="247">
        <v>0.001</v>
      </c>
      <c r="R332" s="247">
        <f>Q332*H332</f>
        <v>0.002196</v>
      </c>
      <c r="S332" s="247">
        <v>0</v>
      </c>
      <c r="T332" s="248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9" t="s">
        <v>337</v>
      </c>
      <c r="AT332" s="249" t="s">
        <v>188</v>
      </c>
      <c r="AU332" s="249" t="s">
        <v>88</v>
      </c>
      <c r="AY332" s="18" t="s">
        <v>159</v>
      </c>
      <c r="BE332" s="250">
        <f>IF(N332="základní",J332,0)</f>
        <v>0</v>
      </c>
      <c r="BF332" s="250">
        <f>IF(N332="snížená",J332,0)</f>
        <v>0</v>
      </c>
      <c r="BG332" s="250">
        <f>IF(N332="zákl. přenesená",J332,0)</f>
        <v>0</v>
      </c>
      <c r="BH332" s="250">
        <f>IF(N332="sníž. přenesená",J332,0)</f>
        <v>0</v>
      </c>
      <c r="BI332" s="250">
        <f>IF(N332="nulová",J332,0)</f>
        <v>0</v>
      </c>
      <c r="BJ332" s="18" t="s">
        <v>86</v>
      </c>
      <c r="BK332" s="250">
        <f>ROUND(I332*H332,2)</f>
        <v>0</v>
      </c>
      <c r="BL332" s="18" t="s">
        <v>249</v>
      </c>
      <c r="BM332" s="249" t="s">
        <v>519</v>
      </c>
    </row>
    <row r="333" s="13" customFormat="1">
      <c r="A333" s="13"/>
      <c r="B333" s="251"/>
      <c r="C333" s="252"/>
      <c r="D333" s="253" t="s">
        <v>167</v>
      </c>
      <c r="E333" s="252"/>
      <c r="F333" s="255" t="s">
        <v>520</v>
      </c>
      <c r="G333" s="252"/>
      <c r="H333" s="256">
        <v>2.1960000000000002</v>
      </c>
      <c r="I333" s="257"/>
      <c r="J333" s="252"/>
      <c r="K333" s="252"/>
      <c r="L333" s="258"/>
      <c r="M333" s="259"/>
      <c r="N333" s="260"/>
      <c r="O333" s="260"/>
      <c r="P333" s="260"/>
      <c r="Q333" s="260"/>
      <c r="R333" s="260"/>
      <c r="S333" s="260"/>
      <c r="T333" s="26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2" t="s">
        <v>167</v>
      </c>
      <c r="AU333" s="262" t="s">
        <v>88</v>
      </c>
      <c r="AV333" s="13" t="s">
        <v>88</v>
      </c>
      <c r="AW333" s="13" t="s">
        <v>4</v>
      </c>
      <c r="AX333" s="13" t="s">
        <v>86</v>
      </c>
      <c r="AY333" s="262" t="s">
        <v>159</v>
      </c>
    </row>
    <row r="334" s="2" customFormat="1" ht="16.5" customHeight="1">
      <c r="A334" s="39"/>
      <c r="B334" s="40"/>
      <c r="C334" s="237" t="s">
        <v>362</v>
      </c>
      <c r="D334" s="237" t="s">
        <v>161</v>
      </c>
      <c r="E334" s="238" t="s">
        <v>521</v>
      </c>
      <c r="F334" s="239" t="s">
        <v>522</v>
      </c>
      <c r="G334" s="240" t="s">
        <v>164</v>
      </c>
      <c r="H334" s="241">
        <v>7.3200000000000003</v>
      </c>
      <c r="I334" s="242"/>
      <c r="J334" s="243">
        <f>ROUND(I334*H334,2)</f>
        <v>0</v>
      </c>
      <c r="K334" s="244"/>
      <c r="L334" s="45"/>
      <c r="M334" s="245" t="s">
        <v>1</v>
      </c>
      <c r="N334" s="246" t="s">
        <v>43</v>
      </c>
      <c r="O334" s="92"/>
      <c r="P334" s="247">
        <f>O334*H334</f>
        <v>0</v>
      </c>
      <c r="Q334" s="247">
        <v>0</v>
      </c>
      <c r="R334" s="247">
        <f>Q334*H334</f>
        <v>0</v>
      </c>
      <c r="S334" s="247">
        <v>0</v>
      </c>
      <c r="T334" s="248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49" t="s">
        <v>249</v>
      </c>
      <c r="AT334" s="249" t="s">
        <v>161</v>
      </c>
      <c r="AU334" s="249" t="s">
        <v>88</v>
      </c>
      <c r="AY334" s="18" t="s">
        <v>159</v>
      </c>
      <c r="BE334" s="250">
        <f>IF(N334="základní",J334,0)</f>
        <v>0</v>
      </c>
      <c r="BF334" s="250">
        <f>IF(N334="snížená",J334,0)</f>
        <v>0</v>
      </c>
      <c r="BG334" s="250">
        <f>IF(N334="zákl. přenesená",J334,0)</f>
        <v>0</v>
      </c>
      <c r="BH334" s="250">
        <f>IF(N334="sníž. přenesená",J334,0)</f>
        <v>0</v>
      </c>
      <c r="BI334" s="250">
        <f>IF(N334="nulová",J334,0)</f>
        <v>0</v>
      </c>
      <c r="BJ334" s="18" t="s">
        <v>86</v>
      </c>
      <c r="BK334" s="250">
        <f>ROUND(I334*H334,2)</f>
        <v>0</v>
      </c>
      <c r="BL334" s="18" t="s">
        <v>249</v>
      </c>
      <c r="BM334" s="249" t="s">
        <v>523</v>
      </c>
    </row>
    <row r="335" s="2" customFormat="1" ht="16.5" customHeight="1">
      <c r="A335" s="39"/>
      <c r="B335" s="40"/>
      <c r="C335" s="274" t="s">
        <v>524</v>
      </c>
      <c r="D335" s="274" t="s">
        <v>188</v>
      </c>
      <c r="E335" s="275" t="s">
        <v>501</v>
      </c>
      <c r="F335" s="276" t="s">
        <v>502</v>
      </c>
      <c r="G335" s="277" t="s">
        <v>503</v>
      </c>
      <c r="H335" s="278">
        <v>21.960000000000001</v>
      </c>
      <c r="I335" s="279"/>
      <c r="J335" s="280">
        <f>ROUND(I335*H335,2)</f>
        <v>0</v>
      </c>
      <c r="K335" s="281"/>
      <c r="L335" s="282"/>
      <c r="M335" s="283" t="s">
        <v>1</v>
      </c>
      <c r="N335" s="284" t="s">
        <v>43</v>
      </c>
      <c r="O335" s="92"/>
      <c r="P335" s="247">
        <f>O335*H335</f>
        <v>0</v>
      </c>
      <c r="Q335" s="247">
        <v>0.001</v>
      </c>
      <c r="R335" s="247">
        <f>Q335*H335</f>
        <v>0.02196</v>
      </c>
      <c r="S335" s="247">
        <v>0</v>
      </c>
      <c r="T335" s="248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9" t="s">
        <v>337</v>
      </c>
      <c r="AT335" s="249" t="s">
        <v>188</v>
      </c>
      <c r="AU335" s="249" t="s">
        <v>88</v>
      </c>
      <c r="AY335" s="18" t="s">
        <v>159</v>
      </c>
      <c r="BE335" s="250">
        <f>IF(N335="základní",J335,0)</f>
        <v>0</v>
      </c>
      <c r="BF335" s="250">
        <f>IF(N335="snížená",J335,0)</f>
        <v>0</v>
      </c>
      <c r="BG335" s="250">
        <f>IF(N335="zákl. přenesená",J335,0)</f>
        <v>0</v>
      </c>
      <c r="BH335" s="250">
        <f>IF(N335="sníž. přenesená",J335,0)</f>
        <v>0</v>
      </c>
      <c r="BI335" s="250">
        <f>IF(N335="nulová",J335,0)</f>
        <v>0</v>
      </c>
      <c r="BJ335" s="18" t="s">
        <v>86</v>
      </c>
      <c r="BK335" s="250">
        <f>ROUND(I335*H335,2)</f>
        <v>0</v>
      </c>
      <c r="BL335" s="18" t="s">
        <v>249</v>
      </c>
      <c r="BM335" s="249" t="s">
        <v>525</v>
      </c>
    </row>
    <row r="336" s="2" customFormat="1">
      <c r="A336" s="39"/>
      <c r="B336" s="40"/>
      <c r="C336" s="41"/>
      <c r="D336" s="253" t="s">
        <v>399</v>
      </c>
      <c r="E336" s="41"/>
      <c r="F336" s="285" t="s">
        <v>505</v>
      </c>
      <c r="G336" s="41"/>
      <c r="H336" s="41"/>
      <c r="I336" s="145"/>
      <c r="J336" s="41"/>
      <c r="K336" s="41"/>
      <c r="L336" s="45"/>
      <c r="M336" s="286"/>
      <c r="N336" s="287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399</v>
      </c>
      <c r="AU336" s="18" t="s">
        <v>88</v>
      </c>
    </row>
    <row r="337" s="13" customFormat="1">
      <c r="A337" s="13"/>
      <c r="B337" s="251"/>
      <c r="C337" s="252"/>
      <c r="D337" s="253" t="s">
        <v>167</v>
      </c>
      <c r="E337" s="252"/>
      <c r="F337" s="255" t="s">
        <v>526</v>
      </c>
      <c r="G337" s="252"/>
      <c r="H337" s="256">
        <v>21.960000000000001</v>
      </c>
      <c r="I337" s="257"/>
      <c r="J337" s="252"/>
      <c r="K337" s="252"/>
      <c r="L337" s="258"/>
      <c r="M337" s="259"/>
      <c r="N337" s="260"/>
      <c r="O337" s="260"/>
      <c r="P337" s="260"/>
      <c r="Q337" s="260"/>
      <c r="R337" s="260"/>
      <c r="S337" s="260"/>
      <c r="T337" s="26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2" t="s">
        <v>167</v>
      </c>
      <c r="AU337" s="262" t="s">
        <v>88</v>
      </c>
      <c r="AV337" s="13" t="s">
        <v>88</v>
      </c>
      <c r="AW337" s="13" t="s">
        <v>4</v>
      </c>
      <c r="AX337" s="13" t="s">
        <v>86</v>
      </c>
      <c r="AY337" s="262" t="s">
        <v>159</v>
      </c>
    </row>
    <row r="338" s="2" customFormat="1" ht="16.5" customHeight="1">
      <c r="A338" s="39"/>
      <c r="B338" s="40"/>
      <c r="C338" s="237" t="s">
        <v>527</v>
      </c>
      <c r="D338" s="237" t="s">
        <v>161</v>
      </c>
      <c r="E338" s="238" t="s">
        <v>528</v>
      </c>
      <c r="F338" s="239" t="s">
        <v>529</v>
      </c>
      <c r="G338" s="240" t="s">
        <v>530</v>
      </c>
      <c r="H338" s="288"/>
      <c r="I338" s="242"/>
      <c r="J338" s="243">
        <f>ROUND(I338*H338,2)</f>
        <v>0</v>
      </c>
      <c r="K338" s="244"/>
      <c r="L338" s="45"/>
      <c r="M338" s="245" t="s">
        <v>1</v>
      </c>
      <c r="N338" s="246" t="s">
        <v>43</v>
      </c>
      <c r="O338" s="92"/>
      <c r="P338" s="247">
        <f>O338*H338</f>
        <v>0</v>
      </c>
      <c r="Q338" s="247">
        <v>0</v>
      </c>
      <c r="R338" s="247">
        <f>Q338*H338</f>
        <v>0</v>
      </c>
      <c r="S338" s="247">
        <v>0</v>
      </c>
      <c r="T338" s="248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49" t="s">
        <v>249</v>
      </c>
      <c r="AT338" s="249" t="s">
        <v>161</v>
      </c>
      <c r="AU338" s="249" t="s">
        <v>88</v>
      </c>
      <c r="AY338" s="18" t="s">
        <v>159</v>
      </c>
      <c r="BE338" s="250">
        <f>IF(N338="základní",J338,0)</f>
        <v>0</v>
      </c>
      <c r="BF338" s="250">
        <f>IF(N338="snížená",J338,0)</f>
        <v>0</v>
      </c>
      <c r="BG338" s="250">
        <f>IF(N338="zákl. přenesená",J338,0)</f>
        <v>0</v>
      </c>
      <c r="BH338" s="250">
        <f>IF(N338="sníž. přenesená",J338,0)</f>
        <v>0</v>
      </c>
      <c r="BI338" s="250">
        <f>IF(N338="nulová",J338,0)</f>
        <v>0</v>
      </c>
      <c r="BJ338" s="18" t="s">
        <v>86</v>
      </c>
      <c r="BK338" s="250">
        <f>ROUND(I338*H338,2)</f>
        <v>0</v>
      </c>
      <c r="BL338" s="18" t="s">
        <v>249</v>
      </c>
      <c r="BM338" s="249" t="s">
        <v>531</v>
      </c>
    </row>
    <row r="339" s="12" customFormat="1" ht="22.8" customHeight="1">
      <c r="A339" s="12"/>
      <c r="B339" s="221"/>
      <c r="C339" s="222"/>
      <c r="D339" s="223" t="s">
        <v>77</v>
      </c>
      <c r="E339" s="235" t="s">
        <v>532</v>
      </c>
      <c r="F339" s="235" t="s">
        <v>533</v>
      </c>
      <c r="G339" s="222"/>
      <c r="H339" s="222"/>
      <c r="I339" s="225"/>
      <c r="J339" s="236">
        <f>BK339</f>
        <v>0</v>
      </c>
      <c r="K339" s="222"/>
      <c r="L339" s="227"/>
      <c r="M339" s="228"/>
      <c r="N339" s="229"/>
      <c r="O339" s="229"/>
      <c r="P339" s="230">
        <f>SUM(P340:P357)</f>
        <v>0</v>
      </c>
      <c r="Q339" s="229"/>
      <c r="R339" s="230">
        <f>SUM(R340:R357)</f>
        <v>0.04369</v>
      </c>
      <c r="S339" s="229"/>
      <c r="T339" s="231">
        <f>SUM(T340:T357)</f>
        <v>2.2987500000000001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32" t="s">
        <v>88</v>
      </c>
      <c r="AT339" s="233" t="s">
        <v>77</v>
      </c>
      <c r="AU339" s="233" t="s">
        <v>86</v>
      </c>
      <c r="AY339" s="232" t="s">
        <v>159</v>
      </c>
      <c r="BK339" s="234">
        <f>SUM(BK340:BK357)</f>
        <v>0</v>
      </c>
    </row>
    <row r="340" s="2" customFormat="1" ht="16.5" customHeight="1">
      <c r="A340" s="39"/>
      <c r="B340" s="40"/>
      <c r="C340" s="237" t="s">
        <v>534</v>
      </c>
      <c r="D340" s="237" t="s">
        <v>161</v>
      </c>
      <c r="E340" s="238" t="s">
        <v>535</v>
      </c>
      <c r="F340" s="239" t="s">
        <v>536</v>
      </c>
      <c r="G340" s="240" t="s">
        <v>241</v>
      </c>
      <c r="H340" s="241">
        <v>75</v>
      </c>
      <c r="I340" s="242"/>
      <c r="J340" s="243">
        <f>ROUND(I340*H340,2)</f>
        <v>0</v>
      </c>
      <c r="K340" s="244"/>
      <c r="L340" s="45"/>
      <c r="M340" s="245" t="s">
        <v>1</v>
      </c>
      <c r="N340" s="246" t="s">
        <v>43</v>
      </c>
      <c r="O340" s="92"/>
      <c r="P340" s="247">
        <f>O340*H340</f>
        <v>0</v>
      </c>
      <c r="Q340" s="247">
        <v>0</v>
      </c>
      <c r="R340" s="247">
        <f>Q340*H340</f>
        <v>0</v>
      </c>
      <c r="S340" s="247">
        <v>0.03065</v>
      </c>
      <c r="T340" s="248">
        <f>S340*H340</f>
        <v>2.2987500000000001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49" t="s">
        <v>249</v>
      </c>
      <c r="AT340" s="249" t="s">
        <v>161</v>
      </c>
      <c r="AU340" s="249" t="s">
        <v>88</v>
      </c>
      <c r="AY340" s="18" t="s">
        <v>159</v>
      </c>
      <c r="BE340" s="250">
        <f>IF(N340="základní",J340,0)</f>
        <v>0</v>
      </c>
      <c r="BF340" s="250">
        <f>IF(N340="snížená",J340,0)</f>
        <v>0</v>
      </c>
      <c r="BG340" s="250">
        <f>IF(N340="zákl. přenesená",J340,0)</f>
        <v>0</v>
      </c>
      <c r="BH340" s="250">
        <f>IF(N340="sníž. přenesená",J340,0)</f>
        <v>0</v>
      </c>
      <c r="BI340" s="250">
        <f>IF(N340="nulová",J340,0)</f>
        <v>0</v>
      </c>
      <c r="BJ340" s="18" t="s">
        <v>86</v>
      </c>
      <c r="BK340" s="250">
        <f>ROUND(I340*H340,2)</f>
        <v>0</v>
      </c>
      <c r="BL340" s="18" t="s">
        <v>249</v>
      </c>
      <c r="BM340" s="249" t="s">
        <v>537</v>
      </c>
    </row>
    <row r="341" s="2" customFormat="1">
      <c r="A341" s="39"/>
      <c r="B341" s="40"/>
      <c r="C341" s="41"/>
      <c r="D341" s="253" t="s">
        <v>399</v>
      </c>
      <c r="E341" s="41"/>
      <c r="F341" s="285" t="s">
        <v>538</v>
      </c>
      <c r="G341" s="41"/>
      <c r="H341" s="41"/>
      <c r="I341" s="145"/>
      <c r="J341" s="41"/>
      <c r="K341" s="41"/>
      <c r="L341" s="45"/>
      <c r="M341" s="286"/>
      <c r="N341" s="287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399</v>
      </c>
      <c r="AU341" s="18" t="s">
        <v>88</v>
      </c>
    </row>
    <row r="342" s="13" customFormat="1">
      <c r="A342" s="13"/>
      <c r="B342" s="251"/>
      <c r="C342" s="252"/>
      <c r="D342" s="253" t="s">
        <v>167</v>
      </c>
      <c r="E342" s="254" t="s">
        <v>1</v>
      </c>
      <c r="F342" s="255" t="s">
        <v>539</v>
      </c>
      <c r="G342" s="252"/>
      <c r="H342" s="256">
        <v>30</v>
      </c>
      <c r="I342" s="257"/>
      <c r="J342" s="252"/>
      <c r="K342" s="252"/>
      <c r="L342" s="258"/>
      <c r="M342" s="259"/>
      <c r="N342" s="260"/>
      <c r="O342" s="260"/>
      <c r="P342" s="260"/>
      <c r="Q342" s="260"/>
      <c r="R342" s="260"/>
      <c r="S342" s="260"/>
      <c r="T342" s="26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62" t="s">
        <v>167</v>
      </c>
      <c r="AU342" s="262" t="s">
        <v>88</v>
      </c>
      <c r="AV342" s="13" t="s">
        <v>88</v>
      </c>
      <c r="AW342" s="13" t="s">
        <v>34</v>
      </c>
      <c r="AX342" s="13" t="s">
        <v>78</v>
      </c>
      <c r="AY342" s="262" t="s">
        <v>159</v>
      </c>
    </row>
    <row r="343" s="13" customFormat="1">
      <c r="A343" s="13"/>
      <c r="B343" s="251"/>
      <c r="C343" s="252"/>
      <c r="D343" s="253" t="s">
        <v>167</v>
      </c>
      <c r="E343" s="254" t="s">
        <v>1</v>
      </c>
      <c r="F343" s="255" t="s">
        <v>540</v>
      </c>
      <c r="G343" s="252"/>
      <c r="H343" s="256">
        <v>45</v>
      </c>
      <c r="I343" s="257"/>
      <c r="J343" s="252"/>
      <c r="K343" s="252"/>
      <c r="L343" s="258"/>
      <c r="M343" s="259"/>
      <c r="N343" s="260"/>
      <c r="O343" s="260"/>
      <c r="P343" s="260"/>
      <c r="Q343" s="260"/>
      <c r="R343" s="260"/>
      <c r="S343" s="260"/>
      <c r="T343" s="26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62" t="s">
        <v>167</v>
      </c>
      <c r="AU343" s="262" t="s">
        <v>88</v>
      </c>
      <c r="AV343" s="13" t="s">
        <v>88</v>
      </c>
      <c r="AW343" s="13" t="s">
        <v>34</v>
      </c>
      <c r="AX343" s="13" t="s">
        <v>78</v>
      </c>
      <c r="AY343" s="262" t="s">
        <v>159</v>
      </c>
    </row>
    <row r="344" s="14" customFormat="1">
      <c r="A344" s="14"/>
      <c r="B344" s="263"/>
      <c r="C344" s="264"/>
      <c r="D344" s="253" t="s">
        <v>167</v>
      </c>
      <c r="E344" s="265" t="s">
        <v>1</v>
      </c>
      <c r="F344" s="266" t="s">
        <v>170</v>
      </c>
      <c r="G344" s="264"/>
      <c r="H344" s="267">
        <v>75</v>
      </c>
      <c r="I344" s="268"/>
      <c r="J344" s="264"/>
      <c r="K344" s="264"/>
      <c r="L344" s="269"/>
      <c r="M344" s="270"/>
      <c r="N344" s="271"/>
      <c r="O344" s="271"/>
      <c r="P344" s="271"/>
      <c r="Q344" s="271"/>
      <c r="R344" s="271"/>
      <c r="S344" s="271"/>
      <c r="T344" s="27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73" t="s">
        <v>167</v>
      </c>
      <c r="AU344" s="273" t="s">
        <v>88</v>
      </c>
      <c r="AV344" s="14" t="s">
        <v>165</v>
      </c>
      <c r="AW344" s="14" t="s">
        <v>34</v>
      </c>
      <c r="AX344" s="14" t="s">
        <v>86</v>
      </c>
      <c r="AY344" s="273" t="s">
        <v>159</v>
      </c>
    </row>
    <row r="345" s="2" customFormat="1" ht="21.75" customHeight="1">
      <c r="A345" s="39"/>
      <c r="B345" s="40"/>
      <c r="C345" s="237" t="s">
        <v>541</v>
      </c>
      <c r="D345" s="237" t="s">
        <v>161</v>
      </c>
      <c r="E345" s="238" t="s">
        <v>542</v>
      </c>
      <c r="F345" s="239" t="s">
        <v>543</v>
      </c>
      <c r="G345" s="240" t="s">
        <v>544</v>
      </c>
      <c r="H345" s="241">
        <v>3</v>
      </c>
      <c r="I345" s="242"/>
      <c r="J345" s="243">
        <f>ROUND(I345*H345,2)</f>
        <v>0</v>
      </c>
      <c r="K345" s="244"/>
      <c r="L345" s="45"/>
      <c r="M345" s="245" t="s">
        <v>1</v>
      </c>
      <c r="N345" s="246" t="s">
        <v>43</v>
      </c>
      <c r="O345" s="92"/>
      <c r="P345" s="247">
        <f>O345*H345</f>
        <v>0</v>
      </c>
      <c r="Q345" s="247">
        <v>0.00109</v>
      </c>
      <c r="R345" s="247">
        <f>Q345*H345</f>
        <v>0.0032700000000000003</v>
      </c>
      <c r="S345" s="247">
        <v>0</v>
      </c>
      <c r="T345" s="248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9" t="s">
        <v>249</v>
      </c>
      <c r="AT345" s="249" t="s">
        <v>161</v>
      </c>
      <c r="AU345" s="249" t="s">
        <v>88</v>
      </c>
      <c r="AY345" s="18" t="s">
        <v>159</v>
      </c>
      <c r="BE345" s="250">
        <f>IF(N345="základní",J345,0)</f>
        <v>0</v>
      </c>
      <c r="BF345" s="250">
        <f>IF(N345="snížená",J345,0)</f>
        <v>0</v>
      </c>
      <c r="BG345" s="250">
        <f>IF(N345="zákl. přenesená",J345,0)</f>
        <v>0</v>
      </c>
      <c r="BH345" s="250">
        <f>IF(N345="sníž. přenesená",J345,0)</f>
        <v>0</v>
      </c>
      <c r="BI345" s="250">
        <f>IF(N345="nulová",J345,0)</f>
        <v>0</v>
      </c>
      <c r="BJ345" s="18" t="s">
        <v>86</v>
      </c>
      <c r="BK345" s="250">
        <f>ROUND(I345*H345,2)</f>
        <v>0</v>
      </c>
      <c r="BL345" s="18" t="s">
        <v>249</v>
      </c>
      <c r="BM345" s="249" t="s">
        <v>545</v>
      </c>
    </row>
    <row r="346" s="13" customFormat="1">
      <c r="A346" s="13"/>
      <c r="B346" s="251"/>
      <c r="C346" s="252"/>
      <c r="D346" s="253" t="s">
        <v>167</v>
      </c>
      <c r="E346" s="254" t="s">
        <v>1</v>
      </c>
      <c r="F346" s="255" t="s">
        <v>546</v>
      </c>
      <c r="G346" s="252"/>
      <c r="H346" s="256">
        <v>1</v>
      </c>
      <c r="I346" s="257"/>
      <c r="J346" s="252"/>
      <c r="K346" s="252"/>
      <c r="L346" s="258"/>
      <c r="M346" s="259"/>
      <c r="N346" s="260"/>
      <c r="O346" s="260"/>
      <c r="P346" s="260"/>
      <c r="Q346" s="260"/>
      <c r="R346" s="260"/>
      <c r="S346" s="260"/>
      <c r="T346" s="26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62" t="s">
        <v>167</v>
      </c>
      <c r="AU346" s="262" t="s">
        <v>88</v>
      </c>
      <c r="AV346" s="13" t="s">
        <v>88</v>
      </c>
      <c r="AW346" s="13" t="s">
        <v>34</v>
      </c>
      <c r="AX346" s="13" t="s">
        <v>78</v>
      </c>
      <c r="AY346" s="262" t="s">
        <v>159</v>
      </c>
    </row>
    <row r="347" s="13" customFormat="1">
      <c r="A347" s="13"/>
      <c r="B347" s="251"/>
      <c r="C347" s="252"/>
      <c r="D347" s="253" t="s">
        <v>167</v>
      </c>
      <c r="E347" s="254" t="s">
        <v>1</v>
      </c>
      <c r="F347" s="255" t="s">
        <v>547</v>
      </c>
      <c r="G347" s="252"/>
      <c r="H347" s="256">
        <v>2</v>
      </c>
      <c r="I347" s="257"/>
      <c r="J347" s="252"/>
      <c r="K347" s="252"/>
      <c r="L347" s="258"/>
      <c r="M347" s="259"/>
      <c r="N347" s="260"/>
      <c r="O347" s="260"/>
      <c r="P347" s="260"/>
      <c r="Q347" s="260"/>
      <c r="R347" s="260"/>
      <c r="S347" s="260"/>
      <c r="T347" s="26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2" t="s">
        <v>167</v>
      </c>
      <c r="AU347" s="262" t="s">
        <v>88</v>
      </c>
      <c r="AV347" s="13" t="s">
        <v>88</v>
      </c>
      <c r="AW347" s="13" t="s">
        <v>34</v>
      </c>
      <c r="AX347" s="13" t="s">
        <v>78</v>
      </c>
      <c r="AY347" s="262" t="s">
        <v>159</v>
      </c>
    </row>
    <row r="348" s="14" customFormat="1">
      <c r="A348" s="14"/>
      <c r="B348" s="263"/>
      <c r="C348" s="264"/>
      <c r="D348" s="253" t="s">
        <v>167</v>
      </c>
      <c r="E348" s="265" t="s">
        <v>1</v>
      </c>
      <c r="F348" s="266" t="s">
        <v>170</v>
      </c>
      <c r="G348" s="264"/>
      <c r="H348" s="267">
        <v>3</v>
      </c>
      <c r="I348" s="268"/>
      <c r="J348" s="264"/>
      <c r="K348" s="264"/>
      <c r="L348" s="269"/>
      <c r="M348" s="270"/>
      <c r="N348" s="271"/>
      <c r="O348" s="271"/>
      <c r="P348" s="271"/>
      <c r="Q348" s="271"/>
      <c r="R348" s="271"/>
      <c r="S348" s="271"/>
      <c r="T348" s="27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73" t="s">
        <v>167</v>
      </c>
      <c r="AU348" s="273" t="s">
        <v>88</v>
      </c>
      <c r="AV348" s="14" t="s">
        <v>165</v>
      </c>
      <c r="AW348" s="14" t="s">
        <v>34</v>
      </c>
      <c r="AX348" s="14" t="s">
        <v>86</v>
      </c>
      <c r="AY348" s="273" t="s">
        <v>159</v>
      </c>
    </row>
    <row r="349" s="2" customFormat="1" ht="33" customHeight="1">
      <c r="A349" s="39"/>
      <c r="B349" s="40"/>
      <c r="C349" s="237" t="s">
        <v>548</v>
      </c>
      <c r="D349" s="237" t="s">
        <v>161</v>
      </c>
      <c r="E349" s="238" t="s">
        <v>549</v>
      </c>
      <c r="F349" s="239" t="s">
        <v>550</v>
      </c>
      <c r="G349" s="240" t="s">
        <v>544</v>
      </c>
      <c r="H349" s="241">
        <v>1</v>
      </c>
      <c r="I349" s="242"/>
      <c r="J349" s="243">
        <f>ROUND(I349*H349,2)</f>
        <v>0</v>
      </c>
      <c r="K349" s="244"/>
      <c r="L349" s="45"/>
      <c r="M349" s="245" t="s">
        <v>1</v>
      </c>
      <c r="N349" s="246" t="s">
        <v>43</v>
      </c>
      <c r="O349" s="92"/>
      <c r="P349" s="247">
        <f>O349*H349</f>
        <v>0</v>
      </c>
      <c r="Q349" s="247">
        <v>0.00109</v>
      </c>
      <c r="R349" s="247">
        <f>Q349*H349</f>
        <v>0.00109</v>
      </c>
      <c r="S349" s="247">
        <v>0</v>
      </c>
      <c r="T349" s="248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9" t="s">
        <v>249</v>
      </c>
      <c r="AT349" s="249" t="s">
        <v>161</v>
      </c>
      <c r="AU349" s="249" t="s">
        <v>88</v>
      </c>
      <c r="AY349" s="18" t="s">
        <v>159</v>
      </c>
      <c r="BE349" s="250">
        <f>IF(N349="základní",J349,0)</f>
        <v>0</v>
      </c>
      <c r="BF349" s="250">
        <f>IF(N349="snížená",J349,0)</f>
        <v>0</v>
      </c>
      <c r="BG349" s="250">
        <f>IF(N349="zákl. přenesená",J349,0)</f>
        <v>0</v>
      </c>
      <c r="BH349" s="250">
        <f>IF(N349="sníž. přenesená",J349,0)</f>
        <v>0</v>
      </c>
      <c r="BI349" s="250">
        <f>IF(N349="nulová",J349,0)</f>
        <v>0</v>
      </c>
      <c r="BJ349" s="18" t="s">
        <v>86</v>
      </c>
      <c r="BK349" s="250">
        <f>ROUND(I349*H349,2)</f>
        <v>0</v>
      </c>
      <c r="BL349" s="18" t="s">
        <v>249</v>
      </c>
      <c r="BM349" s="249" t="s">
        <v>551</v>
      </c>
    </row>
    <row r="350" s="13" customFormat="1">
      <c r="A350" s="13"/>
      <c r="B350" s="251"/>
      <c r="C350" s="252"/>
      <c r="D350" s="253" t="s">
        <v>167</v>
      </c>
      <c r="E350" s="254" t="s">
        <v>1</v>
      </c>
      <c r="F350" s="255" t="s">
        <v>552</v>
      </c>
      <c r="G350" s="252"/>
      <c r="H350" s="256">
        <v>1</v>
      </c>
      <c r="I350" s="257"/>
      <c r="J350" s="252"/>
      <c r="K350" s="252"/>
      <c r="L350" s="258"/>
      <c r="M350" s="259"/>
      <c r="N350" s="260"/>
      <c r="O350" s="260"/>
      <c r="P350" s="260"/>
      <c r="Q350" s="260"/>
      <c r="R350" s="260"/>
      <c r="S350" s="260"/>
      <c r="T350" s="26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62" t="s">
        <v>167</v>
      </c>
      <c r="AU350" s="262" t="s">
        <v>88</v>
      </c>
      <c r="AV350" s="13" t="s">
        <v>88</v>
      </c>
      <c r="AW350" s="13" t="s">
        <v>34</v>
      </c>
      <c r="AX350" s="13" t="s">
        <v>86</v>
      </c>
      <c r="AY350" s="262" t="s">
        <v>159</v>
      </c>
    </row>
    <row r="351" s="2" customFormat="1" ht="21.75" customHeight="1">
      <c r="A351" s="39"/>
      <c r="B351" s="40"/>
      <c r="C351" s="237" t="s">
        <v>553</v>
      </c>
      <c r="D351" s="237" t="s">
        <v>161</v>
      </c>
      <c r="E351" s="238" t="s">
        <v>554</v>
      </c>
      <c r="F351" s="239" t="s">
        <v>555</v>
      </c>
      <c r="G351" s="240" t="s">
        <v>544</v>
      </c>
      <c r="H351" s="241">
        <v>1</v>
      </c>
      <c r="I351" s="242"/>
      <c r="J351" s="243">
        <f>ROUND(I351*H351,2)</f>
        <v>0</v>
      </c>
      <c r="K351" s="244"/>
      <c r="L351" s="45"/>
      <c r="M351" s="245" t="s">
        <v>1</v>
      </c>
      <c r="N351" s="246" t="s">
        <v>43</v>
      </c>
      <c r="O351" s="92"/>
      <c r="P351" s="247">
        <f>O351*H351</f>
        <v>0</v>
      </c>
      <c r="Q351" s="247">
        <v>0.00109</v>
      </c>
      <c r="R351" s="247">
        <f>Q351*H351</f>
        <v>0.00109</v>
      </c>
      <c r="S351" s="247">
        <v>0</v>
      </c>
      <c r="T351" s="248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9" t="s">
        <v>249</v>
      </c>
      <c r="AT351" s="249" t="s">
        <v>161</v>
      </c>
      <c r="AU351" s="249" t="s">
        <v>88</v>
      </c>
      <c r="AY351" s="18" t="s">
        <v>159</v>
      </c>
      <c r="BE351" s="250">
        <f>IF(N351="základní",J351,0)</f>
        <v>0</v>
      </c>
      <c r="BF351" s="250">
        <f>IF(N351="snížená",J351,0)</f>
        <v>0</v>
      </c>
      <c r="BG351" s="250">
        <f>IF(N351="zákl. přenesená",J351,0)</f>
        <v>0</v>
      </c>
      <c r="BH351" s="250">
        <f>IF(N351="sníž. přenesená",J351,0)</f>
        <v>0</v>
      </c>
      <c r="BI351" s="250">
        <f>IF(N351="nulová",J351,0)</f>
        <v>0</v>
      </c>
      <c r="BJ351" s="18" t="s">
        <v>86</v>
      </c>
      <c r="BK351" s="250">
        <f>ROUND(I351*H351,2)</f>
        <v>0</v>
      </c>
      <c r="BL351" s="18" t="s">
        <v>249</v>
      </c>
      <c r="BM351" s="249" t="s">
        <v>556</v>
      </c>
    </row>
    <row r="352" s="2" customFormat="1">
      <c r="A352" s="39"/>
      <c r="B352" s="40"/>
      <c r="C352" s="41"/>
      <c r="D352" s="253" t="s">
        <v>399</v>
      </c>
      <c r="E352" s="41"/>
      <c r="F352" s="285" t="s">
        <v>557</v>
      </c>
      <c r="G352" s="41"/>
      <c r="H352" s="41"/>
      <c r="I352" s="145"/>
      <c r="J352" s="41"/>
      <c r="K352" s="41"/>
      <c r="L352" s="45"/>
      <c r="M352" s="286"/>
      <c r="N352" s="287"/>
      <c r="O352" s="92"/>
      <c r="P352" s="92"/>
      <c r="Q352" s="92"/>
      <c r="R352" s="92"/>
      <c r="S352" s="92"/>
      <c r="T352" s="93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399</v>
      </c>
      <c r="AU352" s="18" t="s">
        <v>88</v>
      </c>
    </row>
    <row r="353" s="2" customFormat="1" ht="16.5" customHeight="1">
      <c r="A353" s="39"/>
      <c r="B353" s="40"/>
      <c r="C353" s="237" t="s">
        <v>558</v>
      </c>
      <c r="D353" s="237" t="s">
        <v>161</v>
      </c>
      <c r="E353" s="238" t="s">
        <v>559</v>
      </c>
      <c r="F353" s="239" t="s">
        <v>560</v>
      </c>
      <c r="G353" s="240" t="s">
        <v>241</v>
      </c>
      <c r="H353" s="241">
        <v>30</v>
      </c>
      <c r="I353" s="242"/>
      <c r="J353" s="243">
        <f>ROUND(I353*H353,2)</f>
        <v>0</v>
      </c>
      <c r="K353" s="244"/>
      <c r="L353" s="45"/>
      <c r="M353" s="245" t="s">
        <v>1</v>
      </c>
      <c r="N353" s="246" t="s">
        <v>43</v>
      </c>
      <c r="O353" s="92"/>
      <c r="P353" s="247">
        <f>O353*H353</f>
        <v>0</v>
      </c>
      <c r="Q353" s="247">
        <v>0.0011999999999999999</v>
      </c>
      <c r="R353" s="247">
        <f>Q353*H353</f>
        <v>0.035999999999999997</v>
      </c>
      <c r="S353" s="247">
        <v>0</v>
      </c>
      <c r="T353" s="248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9" t="s">
        <v>249</v>
      </c>
      <c r="AT353" s="249" t="s">
        <v>161</v>
      </c>
      <c r="AU353" s="249" t="s">
        <v>88</v>
      </c>
      <c r="AY353" s="18" t="s">
        <v>159</v>
      </c>
      <c r="BE353" s="250">
        <f>IF(N353="základní",J353,0)</f>
        <v>0</v>
      </c>
      <c r="BF353" s="250">
        <f>IF(N353="snížená",J353,0)</f>
        <v>0</v>
      </c>
      <c r="BG353" s="250">
        <f>IF(N353="zákl. přenesená",J353,0)</f>
        <v>0</v>
      </c>
      <c r="BH353" s="250">
        <f>IF(N353="sníž. přenesená",J353,0)</f>
        <v>0</v>
      </c>
      <c r="BI353" s="250">
        <f>IF(N353="nulová",J353,0)</f>
        <v>0</v>
      </c>
      <c r="BJ353" s="18" t="s">
        <v>86</v>
      </c>
      <c r="BK353" s="250">
        <f>ROUND(I353*H353,2)</f>
        <v>0</v>
      </c>
      <c r="BL353" s="18" t="s">
        <v>249</v>
      </c>
      <c r="BM353" s="249" t="s">
        <v>561</v>
      </c>
    </row>
    <row r="354" s="2" customFormat="1">
      <c r="A354" s="39"/>
      <c r="B354" s="40"/>
      <c r="C354" s="41"/>
      <c r="D354" s="253" t="s">
        <v>399</v>
      </c>
      <c r="E354" s="41"/>
      <c r="F354" s="285" t="s">
        <v>562</v>
      </c>
      <c r="G354" s="41"/>
      <c r="H354" s="41"/>
      <c r="I354" s="145"/>
      <c r="J354" s="41"/>
      <c r="K354" s="41"/>
      <c r="L354" s="45"/>
      <c r="M354" s="286"/>
      <c r="N354" s="287"/>
      <c r="O354" s="92"/>
      <c r="P354" s="92"/>
      <c r="Q354" s="92"/>
      <c r="R354" s="92"/>
      <c r="S354" s="92"/>
      <c r="T354" s="93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399</v>
      </c>
      <c r="AU354" s="18" t="s">
        <v>88</v>
      </c>
    </row>
    <row r="355" s="13" customFormat="1">
      <c r="A355" s="13"/>
      <c r="B355" s="251"/>
      <c r="C355" s="252"/>
      <c r="D355" s="253" t="s">
        <v>167</v>
      </c>
      <c r="E355" s="254" t="s">
        <v>1</v>
      </c>
      <c r="F355" s="255" t="s">
        <v>563</v>
      </c>
      <c r="G355" s="252"/>
      <c r="H355" s="256">
        <v>30</v>
      </c>
      <c r="I355" s="257"/>
      <c r="J355" s="252"/>
      <c r="K355" s="252"/>
      <c r="L355" s="258"/>
      <c r="M355" s="259"/>
      <c r="N355" s="260"/>
      <c r="O355" s="260"/>
      <c r="P355" s="260"/>
      <c r="Q355" s="260"/>
      <c r="R355" s="260"/>
      <c r="S355" s="260"/>
      <c r="T355" s="26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62" t="s">
        <v>167</v>
      </c>
      <c r="AU355" s="262" t="s">
        <v>88</v>
      </c>
      <c r="AV355" s="13" t="s">
        <v>88</v>
      </c>
      <c r="AW355" s="13" t="s">
        <v>34</v>
      </c>
      <c r="AX355" s="13" t="s">
        <v>86</v>
      </c>
      <c r="AY355" s="262" t="s">
        <v>159</v>
      </c>
    </row>
    <row r="356" s="2" customFormat="1" ht="16.5" customHeight="1">
      <c r="A356" s="39"/>
      <c r="B356" s="40"/>
      <c r="C356" s="237" t="s">
        <v>564</v>
      </c>
      <c r="D356" s="237" t="s">
        <v>161</v>
      </c>
      <c r="E356" s="238" t="s">
        <v>565</v>
      </c>
      <c r="F356" s="239" t="s">
        <v>566</v>
      </c>
      <c r="G356" s="240" t="s">
        <v>173</v>
      </c>
      <c r="H356" s="241">
        <v>2</v>
      </c>
      <c r="I356" s="242"/>
      <c r="J356" s="243">
        <f>ROUND(I356*H356,2)</f>
        <v>0</v>
      </c>
      <c r="K356" s="244"/>
      <c r="L356" s="45"/>
      <c r="M356" s="245" t="s">
        <v>1</v>
      </c>
      <c r="N356" s="246" t="s">
        <v>43</v>
      </c>
      <c r="O356" s="92"/>
      <c r="P356" s="247">
        <f>O356*H356</f>
        <v>0</v>
      </c>
      <c r="Q356" s="247">
        <v>0.0011199999999999999</v>
      </c>
      <c r="R356" s="247">
        <f>Q356*H356</f>
        <v>0.0022399999999999998</v>
      </c>
      <c r="S356" s="247">
        <v>0</v>
      </c>
      <c r="T356" s="248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9" t="s">
        <v>249</v>
      </c>
      <c r="AT356" s="249" t="s">
        <v>161</v>
      </c>
      <c r="AU356" s="249" t="s">
        <v>88</v>
      </c>
      <c r="AY356" s="18" t="s">
        <v>159</v>
      </c>
      <c r="BE356" s="250">
        <f>IF(N356="základní",J356,0)</f>
        <v>0</v>
      </c>
      <c r="BF356" s="250">
        <f>IF(N356="snížená",J356,0)</f>
        <v>0</v>
      </c>
      <c r="BG356" s="250">
        <f>IF(N356="zákl. přenesená",J356,0)</f>
        <v>0</v>
      </c>
      <c r="BH356" s="250">
        <f>IF(N356="sníž. přenesená",J356,0)</f>
        <v>0</v>
      </c>
      <c r="BI356" s="250">
        <f>IF(N356="nulová",J356,0)</f>
        <v>0</v>
      </c>
      <c r="BJ356" s="18" t="s">
        <v>86</v>
      </c>
      <c r="BK356" s="250">
        <f>ROUND(I356*H356,2)</f>
        <v>0</v>
      </c>
      <c r="BL356" s="18" t="s">
        <v>249</v>
      </c>
      <c r="BM356" s="249" t="s">
        <v>567</v>
      </c>
    </row>
    <row r="357" s="2" customFormat="1" ht="16.5" customHeight="1">
      <c r="A357" s="39"/>
      <c r="B357" s="40"/>
      <c r="C357" s="237" t="s">
        <v>568</v>
      </c>
      <c r="D357" s="237" t="s">
        <v>161</v>
      </c>
      <c r="E357" s="238" t="s">
        <v>569</v>
      </c>
      <c r="F357" s="239" t="s">
        <v>570</v>
      </c>
      <c r="G357" s="240" t="s">
        <v>530</v>
      </c>
      <c r="H357" s="288"/>
      <c r="I357" s="242"/>
      <c r="J357" s="243">
        <f>ROUND(I357*H357,2)</f>
        <v>0</v>
      </c>
      <c r="K357" s="244"/>
      <c r="L357" s="45"/>
      <c r="M357" s="245" t="s">
        <v>1</v>
      </c>
      <c r="N357" s="246" t="s">
        <v>43</v>
      </c>
      <c r="O357" s="92"/>
      <c r="P357" s="247">
        <f>O357*H357</f>
        <v>0</v>
      </c>
      <c r="Q357" s="247">
        <v>0</v>
      </c>
      <c r="R357" s="247">
        <f>Q357*H357</f>
        <v>0</v>
      </c>
      <c r="S357" s="247">
        <v>0</v>
      </c>
      <c r="T357" s="248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9" t="s">
        <v>249</v>
      </c>
      <c r="AT357" s="249" t="s">
        <v>161</v>
      </c>
      <c r="AU357" s="249" t="s">
        <v>88</v>
      </c>
      <c r="AY357" s="18" t="s">
        <v>159</v>
      </c>
      <c r="BE357" s="250">
        <f>IF(N357="základní",J357,0)</f>
        <v>0</v>
      </c>
      <c r="BF357" s="250">
        <f>IF(N357="snížená",J357,0)</f>
        <v>0</v>
      </c>
      <c r="BG357" s="250">
        <f>IF(N357="zákl. přenesená",J357,0)</f>
        <v>0</v>
      </c>
      <c r="BH357" s="250">
        <f>IF(N357="sníž. přenesená",J357,0)</f>
        <v>0</v>
      </c>
      <c r="BI357" s="250">
        <f>IF(N357="nulová",J357,0)</f>
        <v>0</v>
      </c>
      <c r="BJ357" s="18" t="s">
        <v>86</v>
      </c>
      <c r="BK357" s="250">
        <f>ROUND(I357*H357,2)</f>
        <v>0</v>
      </c>
      <c r="BL357" s="18" t="s">
        <v>249</v>
      </c>
      <c r="BM357" s="249" t="s">
        <v>571</v>
      </c>
    </row>
    <row r="358" s="12" customFormat="1" ht="22.8" customHeight="1">
      <c r="A358" s="12"/>
      <c r="B358" s="221"/>
      <c r="C358" s="222"/>
      <c r="D358" s="223" t="s">
        <v>77</v>
      </c>
      <c r="E358" s="235" t="s">
        <v>572</v>
      </c>
      <c r="F358" s="235" t="s">
        <v>573</v>
      </c>
      <c r="G358" s="222"/>
      <c r="H358" s="222"/>
      <c r="I358" s="225"/>
      <c r="J358" s="236">
        <f>BK358</f>
        <v>0</v>
      </c>
      <c r="K358" s="222"/>
      <c r="L358" s="227"/>
      <c r="M358" s="228"/>
      <c r="N358" s="229"/>
      <c r="O358" s="229"/>
      <c r="P358" s="230">
        <f>SUM(P359:P381)</f>
        <v>0</v>
      </c>
      <c r="Q358" s="229"/>
      <c r="R358" s="230">
        <f>SUM(R359:R381)</f>
        <v>0.027810000000000001</v>
      </c>
      <c r="S358" s="229"/>
      <c r="T358" s="231">
        <f>SUM(T359:T381)</f>
        <v>0.25559999999999999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32" t="s">
        <v>88</v>
      </c>
      <c r="AT358" s="233" t="s">
        <v>77</v>
      </c>
      <c r="AU358" s="233" t="s">
        <v>86</v>
      </c>
      <c r="AY358" s="232" t="s">
        <v>159</v>
      </c>
      <c r="BK358" s="234">
        <f>SUM(BK359:BK381)</f>
        <v>0</v>
      </c>
    </row>
    <row r="359" s="2" customFormat="1" ht="21.75" customHeight="1">
      <c r="A359" s="39"/>
      <c r="B359" s="40"/>
      <c r="C359" s="237" t="s">
        <v>574</v>
      </c>
      <c r="D359" s="237" t="s">
        <v>161</v>
      </c>
      <c r="E359" s="238" t="s">
        <v>575</v>
      </c>
      <c r="F359" s="239" t="s">
        <v>576</v>
      </c>
      <c r="G359" s="240" t="s">
        <v>241</v>
      </c>
      <c r="H359" s="241">
        <v>120</v>
      </c>
      <c r="I359" s="242"/>
      <c r="J359" s="243">
        <f>ROUND(I359*H359,2)</f>
        <v>0</v>
      </c>
      <c r="K359" s="244"/>
      <c r="L359" s="45"/>
      <c r="M359" s="245" t="s">
        <v>1</v>
      </c>
      <c r="N359" s="246" t="s">
        <v>43</v>
      </c>
      <c r="O359" s="92"/>
      <c r="P359" s="247">
        <f>O359*H359</f>
        <v>0</v>
      </c>
      <c r="Q359" s="247">
        <v>0</v>
      </c>
      <c r="R359" s="247">
        <f>Q359*H359</f>
        <v>0</v>
      </c>
      <c r="S359" s="247">
        <v>0.0021299999999999999</v>
      </c>
      <c r="T359" s="248">
        <f>S359*H359</f>
        <v>0.25559999999999999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9" t="s">
        <v>249</v>
      </c>
      <c r="AT359" s="249" t="s">
        <v>161</v>
      </c>
      <c r="AU359" s="249" t="s">
        <v>88</v>
      </c>
      <c r="AY359" s="18" t="s">
        <v>159</v>
      </c>
      <c r="BE359" s="250">
        <f>IF(N359="základní",J359,0)</f>
        <v>0</v>
      </c>
      <c r="BF359" s="250">
        <f>IF(N359="snížená",J359,0)</f>
        <v>0</v>
      </c>
      <c r="BG359" s="250">
        <f>IF(N359="zákl. přenesená",J359,0)</f>
        <v>0</v>
      </c>
      <c r="BH359" s="250">
        <f>IF(N359="sníž. přenesená",J359,0)</f>
        <v>0</v>
      </c>
      <c r="BI359" s="250">
        <f>IF(N359="nulová",J359,0)</f>
        <v>0</v>
      </c>
      <c r="BJ359" s="18" t="s">
        <v>86</v>
      </c>
      <c r="BK359" s="250">
        <f>ROUND(I359*H359,2)</f>
        <v>0</v>
      </c>
      <c r="BL359" s="18" t="s">
        <v>249</v>
      </c>
      <c r="BM359" s="249" t="s">
        <v>577</v>
      </c>
    </row>
    <row r="360" s="2" customFormat="1">
      <c r="A360" s="39"/>
      <c r="B360" s="40"/>
      <c r="C360" s="41"/>
      <c r="D360" s="253" t="s">
        <v>399</v>
      </c>
      <c r="E360" s="41"/>
      <c r="F360" s="285" t="s">
        <v>557</v>
      </c>
      <c r="G360" s="41"/>
      <c r="H360" s="41"/>
      <c r="I360" s="145"/>
      <c r="J360" s="41"/>
      <c r="K360" s="41"/>
      <c r="L360" s="45"/>
      <c r="M360" s="286"/>
      <c r="N360" s="287"/>
      <c r="O360" s="92"/>
      <c r="P360" s="92"/>
      <c r="Q360" s="92"/>
      <c r="R360" s="92"/>
      <c r="S360" s="92"/>
      <c r="T360" s="93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399</v>
      </c>
      <c r="AU360" s="18" t="s">
        <v>88</v>
      </c>
    </row>
    <row r="361" s="2" customFormat="1" ht="16.5" customHeight="1">
      <c r="A361" s="39"/>
      <c r="B361" s="40"/>
      <c r="C361" s="237" t="s">
        <v>578</v>
      </c>
      <c r="D361" s="237" t="s">
        <v>161</v>
      </c>
      <c r="E361" s="238" t="s">
        <v>579</v>
      </c>
      <c r="F361" s="239" t="s">
        <v>580</v>
      </c>
      <c r="G361" s="240" t="s">
        <v>357</v>
      </c>
      <c r="H361" s="241">
        <v>5</v>
      </c>
      <c r="I361" s="242"/>
      <c r="J361" s="243">
        <f>ROUND(I361*H361,2)</f>
        <v>0</v>
      </c>
      <c r="K361" s="244"/>
      <c r="L361" s="45"/>
      <c r="M361" s="245" t="s">
        <v>1</v>
      </c>
      <c r="N361" s="246" t="s">
        <v>43</v>
      </c>
      <c r="O361" s="92"/>
      <c r="P361" s="247">
        <f>O361*H361</f>
        <v>0</v>
      </c>
      <c r="Q361" s="247">
        <v>0.00044999999999999999</v>
      </c>
      <c r="R361" s="247">
        <f>Q361*H361</f>
        <v>0.0022499999999999998</v>
      </c>
      <c r="S361" s="247">
        <v>0</v>
      </c>
      <c r="T361" s="248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9" t="s">
        <v>249</v>
      </c>
      <c r="AT361" s="249" t="s">
        <v>161</v>
      </c>
      <c r="AU361" s="249" t="s">
        <v>88</v>
      </c>
      <c r="AY361" s="18" t="s">
        <v>159</v>
      </c>
      <c r="BE361" s="250">
        <f>IF(N361="základní",J361,0)</f>
        <v>0</v>
      </c>
      <c r="BF361" s="250">
        <f>IF(N361="snížená",J361,0)</f>
        <v>0</v>
      </c>
      <c r="BG361" s="250">
        <f>IF(N361="zákl. přenesená",J361,0)</f>
        <v>0</v>
      </c>
      <c r="BH361" s="250">
        <f>IF(N361="sníž. přenesená",J361,0)</f>
        <v>0</v>
      </c>
      <c r="BI361" s="250">
        <f>IF(N361="nulová",J361,0)</f>
        <v>0</v>
      </c>
      <c r="BJ361" s="18" t="s">
        <v>86</v>
      </c>
      <c r="BK361" s="250">
        <f>ROUND(I361*H361,2)</f>
        <v>0</v>
      </c>
      <c r="BL361" s="18" t="s">
        <v>249</v>
      </c>
      <c r="BM361" s="249" t="s">
        <v>581</v>
      </c>
    </row>
    <row r="362" s="2" customFormat="1" ht="16.5" customHeight="1">
      <c r="A362" s="39"/>
      <c r="B362" s="40"/>
      <c r="C362" s="237" t="s">
        <v>582</v>
      </c>
      <c r="D362" s="237" t="s">
        <v>161</v>
      </c>
      <c r="E362" s="238" t="s">
        <v>583</v>
      </c>
      <c r="F362" s="239" t="s">
        <v>584</v>
      </c>
      <c r="G362" s="240" t="s">
        <v>544</v>
      </c>
      <c r="H362" s="241">
        <v>3</v>
      </c>
      <c r="I362" s="242"/>
      <c r="J362" s="243">
        <f>ROUND(I362*H362,2)</f>
        <v>0</v>
      </c>
      <c r="K362" s="244"/>
      <c r="L362" s="45"/>
      <c r="M362" s="245" t="s">
        <v>1</v>
      </c>
      <c r="N362" s="246" t="s">
        <v>43</v>
      </c>
      <c r="O362" s="92"/>
      <c r="P362" s="247">
        <f>O362*H362</f>
        <v>0</v>
      </c>
      <c r="Q362" s="247">
        <v>0.00044999999999999999</v>
      </c>
      <c r="R362" s="247">
        <f>Q362*H362</f>
        <v>0.0013500000000000001</v>
      </c>
      <c r="S362" s="247">
        <v>0</v>
      </c>
      <c r="T362" s="248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9" t="s">
        <v>249</v>
      </c>
      <c r="AT362" s="249" t="s">
        <v>161</v>
      </c>
      <c r="AU362" s="249" t="s">
        <v>88</v>
      </c>
      <c r="AY362" s="18" t="s">
        <v>159</v>
      </c>
      <c r="BE362" s="250">
        <f>IF(N362="základní",J362,0)</f>
        <v>0</v>
      </c>
      <c r="BF362" s="250">
        <f>IF(N362="snížená",J362,0)</f>
        <v>0</v>
      </c>
      <c r="BG362" s="250">
        <f>IF(N362="zákl. přenesená",J362,0)</f>
        <v>0</v>
      </c>
      <c r="BH362" s="250">
        <f>IF(N362="sníž. přenesená",J362,0)</f>
        <v>0</v>
      </c>
      <c r="BI362" s="250">
        <f>IF(N362="nulová",J362,0)</f>
        <v>0</v>
      </c>
      <c r="BJ362" s="18" t="s">
        <v>86</v>
      </c>
      <c r="BK362" s="250">
        <f>ROUND(I362*H362,2)</f>
        <v>0</v>
      </c>
      <c r="BL362" s="18" t="s">
        <v>249</v>
      </c>
      <c r="BM362" s="249" t="s">
        <v>585</v>
      </c>
    </row>
    <row r="363" s="2" customFormat="1">
      <c r="A363" s="39"/>
      <c r="B363" s="40"/>
      <c r="C363" s="41"/>
      <c r="D363" s="253" t="s">
        <v>399</v>
      </c>
      <c r="E363" s="41"/>
      <c r="F363" s="285" t="s">
        <v>586</v>
      </c>
      <c r="G363" s="41"/>
      <c r="H363" s="41"/>
      <c r="I363" s="145"/>
      <c r="J363" s="41"/>
      <c r="K363" s="41"/>
      <c r="L363" s="45"/>
      <c r="M363" s="286"/>
      <c r="N363" s="287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399</v>
      </c>
      <c r="AU363" s="18" t="s">
        <v>88</v>
      </c>
    </row>
    <row r="364" s="2" customFormat="1" ht="16.5" customHeight="1">
      <c r="A364" s="39"/>
      <c r="B364" s="40"/>
      <c r="C364" s="237" t="s">
        <v>587</v>
      </c>
      <c r="D364" s="237" t="s">
        <v>161</v>
      </c>
      <c r="E364" s="238" t="s">
        <v>588</v>
      </c>
      <c r="F364" s="239" t="s">
        <v>589</v>
      </c>
      <c r="G364" s="240" t="s">
        <v>173</v>
      </c>
      <c r="H364" s="241">
        <v>3</v>
      </c>
      <c r="I364" s="242"/>
      <c r="J364" s="243">
        <f>ROUND(I364*H364,2)</f>
        <v>0</v>
      </c>
      <c r="K364" s="244"/>
      <c r="L364" s="45"/>
      <c r="M364" s="245" t="s">
        <v>1</v>
      </c>
      <c r="N364" s="246" t="s">
        <v>43</v>
      </c>
      <c r="O364" s="92"/>
      <c r="P364" s="247">
        <f>O364*H364</f>
        <v>0</v>
      </c>
      <c r="Q364" s="247">
        <v>0.0012700000000000001</v>
      </c>
      <c r="R364" s="247">
        <f>Q364*H364</f>
        <v>0.00381</v>
      </c>
      <c r="S364" s="247">
        <v>0</v>
      </c>
      <c r="T364" s="248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9" t="s">
        <v>249</v>
      </c>
      <c r="AT364" s="249" t="s">
        <v>161</v>
      </c>
      <c r="AU364" s="249" t="s">
        <v>88</v>
      </c>
      <c r="AY364" s="18" t="s">
        <v>159</v>
      </c>
      <c r="BE364" s="250">
        <f>IF(N364="základní",J364,0)</f>
        <v>0</v>
      </c>
      <c r="BF364" s="250">
        <f>IF(N364="snížená",J364,0)</f>
        <v>0</v>
      </c>
      <c r="BG364" s="250">
        <f>IF(N364="zákl. přenesená",J364,0)</f>
        <v>0</v>
      </c>
      <c r="BH364" s="250">
        <f>IF(N364="sníž. přenesená",J364,0)</f>
        <v>0</v>
      </c>
      <c r="BI364" s="250">
        <f>IF(N364="nulová",J364,0)</f>
        <v>0</v>
      </c>
      <c r="BJ364" s="18" t="s">
        <v>86</v>
      </c>
      <c r="BK364" s="250">
        <f>ROUND(I364*H364,2)</f>
        <v>0</v>
      </c>
      <c r="BL364" s="18" t="s">
        <v>249</v>
      </c>
      <c r="BM364" s="249" t="s">
        <v>590</v>
      </c>
    </row>
    <row r="365" s="2" customFormat="1" ht="16.5" customHeight="1">
      <c r="A365" s="39"/>
      <c r="B365" s="40"/>
      <c r="C365" s="237" t="s">
        <v>591</v>
      </c>
      <c r="D365" s="237" t="s">
        <v>161</v>
      </c>
      <c r="E365" s="238" t="s">
        <v>592</v>
      </c>
      <c r="F365" s="239" t="s">
        <v>593</v>
      </c>
      <c r="G365" s="240" t="s">
        <v>544</v>
      </c>
      <c r="H365" s="241">
        <v>3</v>
      </c>
      <c r="I365" s="242"/>
      <c r="J365" s="243">
        <f>ROUND(I365*H365,2)</f>
        <v>0</v>
      </c>
      <c r="K365" s="244"/>
      <c r="L365" s="45"/>
      <c r="M365" s="245" t="s">
        <v>1</v>
      </c>
      <c r="N365" s="246" t="s">
        <v>43</v>
      </c>
      <c r="O365" s="92"/>
      <c r="P365" s="247">
        <f>O365*H365</f>
        <v>0</v>
      </c>
      <c r="Q365" s="247">
        <v>0.002</v>
      </c>
      <c r="R365" s="247">
        <f>Q365*H365</f>
        <v>0.0060000000000000001</v>
      </c>
      <c r="S365" s="247">
        <v>0</v>
      </c>
      <c r="T365" s="248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9" t="s">
        <v>249</v>
      </c>
      <c r="AT365" s="249" t="s">
        <v>161</v>
      </c>
      <c r="AU365" s="249" t="s">
        <v>88</v>
      </c>
      <c r="AY365" s="18" t="s">
        <v>159</v>
      </c>
      <c r="BE365" s="250">
        <f>IF(N365="základní",J365,0)</f>
        <v>0</v>
      </c>
      <c r="BF365" s="250">
        <f>IF(N365="snížená",J365,0)</f>
        <v>0</v>
      </c>
      <c r="BG365" s="250">
        <f>IF(N365="zákl. přenesená",J365,0)</f>
        <v>0</v>
      </c>
      <c r="BH365" s="250">
        <f>IF(N365="sníž. přenesená",J365,0)</f>
        <v>0</v>
      </c>
      <c r="BI365" s="250">
        <f>IF(N365="nulová",J365,0)</f>
        <v>0</v>
      </c>
      <c r="BJ365" s="18" t="s">
        <v>86</v>
      </c>
      <c r="BK365" s="250">
        <f>ROUND(I365*H365,2)</f>
        <v>0</v>
      </c>
      <c r="BL365" s="18" t="s">
        <v>249</v>
      </c>
      <c r="BM365" s="249" t="s">
        <v>594</v>
      </c>
    </row>
    <row r="366" s="2" customFormat="1" ht="33" customHeight="1">
      <c r="A366" s="39"/>
      <c r="B366" s="40"/>
      <c r="C366" s="237" t="s">
        <v>595</v>
      </c>
      <c r="D366" s="237" t="s">
        <v>161</v>
      </c>
      <c r="E366" s="238" t="s">
        <v>596</v>
      </c>
      <c r="F366" s="239" t="s">
        <v>597</v>
      </c>
      <c r="G366" s="240" t="s">
        <v>544</v>
      </c>
      <c r="H366" s="241">
        <v>2</v>
      </c>
      <c r="I366" s="242"/>
      <c r="J366" s="243">
        <f>ROUND(I366*H366,2)</f>
        <v>0</v>
      </c>
      <c r="K366" s="244"/>
      <c r="L366" s="45"/>
      <c r="M366" s="245" t="s">
        <v>1</v>
      </c>
      <c r="N366" s="246" t="s">
        <v>43</v>
      </c>
      <c r="O366" s="92"/>
      <c r="P366" s="247">
        <f>O366*H366</f>
        <v>0</v>
      </c>
      <c r="Q366" s="247">
        <v>0.00040000000000000002</v>
      </c>
      <c r="R366" s="247">
        <f>Q366*H366</f>
        <v>0.00080000000000000004</v>
      </c>
      <c r="S366" s="247">
        <v>0</v>
      </c>
      <c r="T366" s="248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9" t="s">
        <v>249</v>
      </c>
      <c r="AT366" s="249" t="s">
        <v>161</v>
      </c>
      <c r="AU366" s="249" t="s">
        <v>88</v>
      </c>
      <c r="AY366" s="18" t="s">
        <v>159</v>
      </c>
      <c r="BE366" s="250">
        <f>IF(N366="základní",J366,0)</f>
        <v>0</v>
      </c>
      <c r="BF366" s="250">
        <f>IF(N366="snížená",J366,0)</f>
        <v>0</v>
      </c>
      <c r="BG366" s="250">
        <f>IF(N366="zákl. přenesená",J366,0)</f>
        <v>0</v>
      </c>
      <c r="BH366" s="250">
        <f>IF(N366="sníž. přenesená",J366,0)</f>
        <v>0</v>
      </c>
      <c r="BI366" s="250">
        <f>IF(N366="nulová",J366,0)</f>
        <v>0</v>
      </c>
      <c r="BJ366" s="18" t="s">
        <v>86</v>
      </c>
      <c r="BK366" s="250">
        <f>ROUND(I366*H366,2)</f>
        <v>0</v>
      </c>
      <c r="BL366" s="18" t="s">
        <v>249</v>
      </c>
      <c r="BM366" s="249" t="s">
        <v>598</v>
      </c>
    </row>
    <row r="367" s="2" customFormat="1">
      <c r="A367" s="39"/>
      <c r="B367" s="40"/>
      <c r="C367" s="41"/>
      <c r="D367" s="253" t="s">
        <v>399</v>
      </c>
      <c r="E367" s="41"/>
      <c r="F367" s="285" t="s">
        <v>557</v>
      </c>
      <c r="G367" s="41"/>
      <c r="H367" s="41"/>
      <c r="I367" s="145"/>
      <c r="J367" s="41"/>
      <c r="K367" s="41"/>
      <c r="L367" s="45"/>
      <c r="M367" s="286"/>
      <c r="N367" s="287"/>
      <c r="O367" s="92"/>
      <c r="P367" s="92"/>
      <c r="Q367" s="92"/>
      <c r="R367" s="92"/>
      <c r="S367" s="92"/>
      <c r="T367" s="93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399</v>
      </c>
      <c r="AU367" s="18" t="s">
        <v>88</v>
      </c>
    </row>
    <row r="368" s="13" customFormat="1">
      <c r="A368" s="13"/>
      <c r="B368" s="251"/>
      <c r="C368" s="252"/>
      <c r="D368" s="253" t="s">
        <v>167</v>
      </c>
      <c r="E368" s="254" t="s">
        <v>1</v>
      </c>
      <c r="F368" s="255" t="s">
        <v>599</v>
      </c>
      <c r="G368" s="252"/>
      <c r="H368" s="256">
        <v>1</v>
      </c>
      <c r="I368" s="257"/>
      <c r="J368" s="252"/>
      <c r="K368" s="252"/>
      <c r="L368" s="258"/>
      <c r="M368" s="259"/>
      <c r="N368" s="260"/>
      <c r="O368" s="260"/>
      <c r="P368" s="260"/>
      <c r="Q368" s="260"/>
      <c r="R368" s="260"/>
      <c r="S368" s="260"/>
      <c r="T368" s="26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62" t="s">
        <v>167</v>
      </c>
      <c r="AU368" s="262" t="s">
        <v>88</v>
      </c>
      <c r="AV368" s="13" t="s">
        <v>88</v>
      </c>
      <c r="AW368" s="13" t="s">
        <v>34</v>
      </c>
      <c r="AX368" s="13" t="s">
        <v>78</v>
      </c>
      <c r="AY368" s="262" t="s">
        <v>159</v>
      </c>
    </row>
    <row r="369" s="13" customFormat="1">
      <c r="A369" s="13"/>
      <c r="B369" s="251"/>
      <c r="C369" s="252"/>
      <c r="D369" s="253" t="s">
        <v>167</v>
      </c>
      <c r="E369" s="254" t="s">
        <v>1</v>
      </c>
      <c r="F369" s="255" t="s">
        <v>600</v>
      </c>
      <c r="G369" s="252"/>
      <c r="H369" s="256">
        <v>1</v>
      </c>
      <c r="I369" s="257"/>
      <c r="J369" s="252"/>
      <c r="K369" s="252"/>
      <c r="L369" s="258"/>
      <c r="M369" s="259"/>
      <c r="N369" s="260"/>
      <c r="O369" s="260"/>
      <c r="P369" s="260"/>
      <c r="Q369" s="260"/>
      <c r="R369" s="260"/>
      <c r="S369" s="260"/>
      <c r="T369" s="26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62" t="s">
        <v>167</v>
      </c>
      <c r="AU369" s="262" t="s">
        <v>88</v>
      </c>
      <c r="AV369" s="13" t="s">
        <v>88</v>
      </c>
      <c r="AW369" s="13" t="s">
        <v>34</v>
      </c>
      <c r="AX369" s="13" t="s">
        <v>78</v>
      </c>
      <c r="AY369" s="262" t="s">
        <v>159</v>
      </c>
    </row>
    <row r="370" s="14" customFormat="1">
      <c r="A370" s="14"/>
      <c r="B370" s="263"/>
      <c r="C370" s="264"/>
      <c r="D370" s="253" t="s">
        <v>167</v>
      </c>
      <c r="E370" s="265" t="s">
        <v>1</v>
      </c>
      <c r="F370" s="266" t="s">
        <v>170</v>
      </c>
      <c r="G370" s="264"/>
      <c r="H370" s="267">
        <v>2</v>
      </c>
      <c r="I370" s="268"/>
      <c r="J370" s="264"/>
      <c r="K370" s="264"/>
      <c r="L370" s="269"/>
      <c r="M370" s="270"/>
      <c r="N370" s="271"/>
      <c r="O370" s="271"/>
      <c r="P370" s="271"/>
      <c r="Q370" s="271"/>
      <c r="R370" s="271"/>
      <c r="S370" s="271"/>
      <c r="T370" s="27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73" t="s">
        <v>167</v>
      </c>
      <c r="AU370" s="273" t="s">
        <v>88</v>
      </c>
      <c r="AV370" s="14" t="s">
        <v>165</v>
      </c>
      <c r="AW370" s="14" t="s">
        <v>34</v>
      </c>
      <c r="AX370" s="14" t="s">
        <v>86</v>
      </c>
      <c r="AY370" s="273" t="s">
        <v>159</v>
      </c>
    </row>
    <row r="371" s="2" customFormat="1" ht="33" customHeight="1">
      <c r="A371" s="39"/>
      <c r="B371" s="40"/>
      <c r="C371" s="237" t="s">
        <v>601</v>
      </c>
      <c r="D371" s="237" t="s">
        <v>161</v>
      </c>
      <c r="E371" s="238" t="s">
        <v>602</v>
      </c>
      <c r="F371" s="239" t="s">
        <v>603</v>
      </c>
      <c r="G371" s="240" t="s">
        <v>544</v>
      </c>
      <c r="H371" s="241">
        <v>1</v>
      </c>
      <c r="I371" s="242"/>
      <c r="J371" s="243">
        <f>ROUND(I371*H371,2)</f>
        <v>0</v>
      </c>
      <c r="K371" s="244"/>
      <c r="L371" s="45"/>
      <c r="M371" s="245" t="s">
        <v>1</v>
      </c>
      <c r="N371" s="246" t="s">
        <v>43</v>
      </c>
      <c r="O371" s="92"/>
      <c r="P371" s="247">
        <f>O371*H371</f>
        <v>0</v>
      </c>
      <c r="Q371" s="247">
        <v>0.00040000000000000002</v>
      </c>
      <c r="R371" s="247">
        <f>Q371*H371</f>
        <v>0.00040000000000000002</v>
      </c>
      <c r="S371" s="247">
        <v>0</v>
      </c>
      <c r="T371" s="248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9" t="s">
        <v>249</v>
      </c>
      <c r="AT371" s="249" t="s">
        <v>161</v>
      </c>
      <c r="AU371" s="249" t="s">
        <v>88</v>
      </c>
      <c r="AY371" s="18" t="s">
        <v>159</v>
      </c>
      <c r="BE371" s="250">
        <f>IF(N371="základní",J371,0)</f>
        <v>0</v>
      </c>
      <c r="BF371" s="250">
        <f>IF(N371="snížená",J371,0)</f>
        <v>0</v>
      </c>
      <c r="BG371" s="250">
        <f>IF(N371="zákl. přenesená",J371,0)</f>
        <v>0</v>
      </c>
      <c r="BH371" s="250">
        <f>IF(N371="sníž. přenesená",J371,0)</f>
        <v>0</v>
      </c>
      <c r="BI371" s="250">
        <f>IF(N371="nulová",J371,0)</f>
        <v>0</v>
      </c>
      <c r="BJ371" s="18" t="s">
        <v>86</v>
      </c>
      <c r="BK371" s="250">
        <f>ROUND(I371*H371,2)</f>
        <v>0</v>
      </c>
      <c r="BL371" s="18" t="s">
        <v>249</v>
      </c>
      <c r="BM371" s="249" t="s">
        <v>604</v>
      </c>
    </row>
    <row r="372" s="2" customFormat="1">
      <c r="A372" s="39"/>
      <c r="B372" s="40"/>
      <c r="C372" s="41"/>
      <c r="D372" s="253" t="s">
        <v>399</v>
      </c>
      <c r="E372" s="41"/>
      <c r="F372" s="285" t="s">
        <v>557</v>
      </c>
      <c r="G372" s="41"/>
      <c r="H372" s="41"/>
      <c r="I372" s="145"/>
      <c r="J372" s="41"/>
      <c r="K372" s="41"/>
      <c r="L372" s="45"/>
      <c r="M372" s="286"/>
      <c r="N372" s="287"/>
      <c r="O372" s="92"/>
      <c r="P372" s="92"/>
      <c r="Q372" s="92"/>
      <c r="R372" s="92"/>
      <c r="S372" s="92"/>
      <c r="T372" s="93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399</v>
      </c>
      <c r="AU372" s="18" t="s">
        <v>88</v>
      </c>
    </row>
    <row r="373" s="13" customFormat="1">
      <c r="A373" s="13"/>
      <c r="B373" s="251"/>
      <c r="C373" s="252"/>
      <c r="D373" s="253" t="s">
        <v>167</v>
      </c>
      <c r="E373" s="254" t="s">
        <v>1</v>
      </c>
      <c r="F373" s="255" t="s">
        <v>605</v>
      </c>
      <c r="G373" s="252"/>
      <c r="H373" s="256">
        <v>1</v>
      </c>
      <c r="I373" s="257"/>
      <c r="J373" s="252"/>
      <c r="K373" s="252"/>
      <c r="L373" s="258"/>
      <c r="M373" s="259"/>
      <c r="N373" s="260"/>
      <c r="O373" s="260"/>
      <c r="P373" s="260"/>
      <c r="Q373" s="260"/>
      <c r="R373" s="260"/>
      <c r="S373" s="260"/>
      <c r="T373" s="26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62" t="s">
        <v>167</v>
      </c>
      <c r="AU373" s="262" t="s">
        <v>88</v>
      </c>
      <c r="AV373" s="13" t="s">
        <v>88</v>
      </c>
      <c r="AW373" s="13" t="s">
        <v>34</v>
      </c>
      <c r="AX373" s="13" t="s">
        <v>86</v>
      </c>
      <c r="AY373" s="262" t="s">
        <v>159</v>
      </c>
    </row>
    <row r="374" s="2" customFormat="1" ht="33" customHeight="1">
      <c r="A374" s="39"/>
      <c r="B374" s="40"/>
      <c r="C374" s="237" t="s">
        <v>606</v>
      </c>
      <c r="D374" s="237" t="s">
        <v>161</v>
      </c>
      <c r="E374" s="238" t="s">
        <v>607</v>
      </c>
      <c r="F374" s="239" t="s">
        <v>608</v>
      </c>
      <c r="G374" s="240" t="s">
        <v>544</v>
      </c>
      <c r="H374" s="241">
        <v>2</v>
      </c>
      <c r="I374" s="242"/>
      <c r="J374" s="243">
        <f>ROUND(I374*H374,2)</f>
        <v>0</v>
      </c>
      <c r="K374" s="244"/>
      <c r="L374" s="45"/>
      <c r="M374" s="245" t="s">
        <v>1</v>
      </c>
      <c r="N374" s="246" t="s">
        <v>43</v>
      </c>
      <c r="O374" s="92"/>
      <c r="P374" s="247">
        <f>O374*H374</f>
        <v>0</v>
      </c>
      <c r="Q374" s="247">
        <v>0.00040000000000000002</v>
      </c>
      <c r="R374" s="247">
        <f>Q374*H374</f>
        <v>0.00080000000000000004</v>
      </c>
      <c r="S374" s="247">
        <v>0</v>
      </c>
      <c r="T374" s="248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9" t="s">
        <v>249</v>
      </c>
      <c r="AT374" s="249" t="s">
        <v>161</v>
      </c>
      <c r="AU374" s="249" t="s">
        <v>88</v>
      </c>
      <c r="AY374" s="18" t="s">
        <v>159</v>
      </c>
      <c r="BE374" s="250">
        <f>IF(N374="základní",J374,0)</f>
        <v>0</v>
      </c>
      <c r="BF374" s="250">
        <f>IF(N374="snížená",J374,0)</f>
        <v>0</v>
      </c>
      <c r="BG374" s="250">
        <f>IF(N374="zákl. přenesená",J374,0)</f>
        <v>0</v>
      </c>
      <c r="BH374" s="250">
        <f>IF(N374="sníž. přenesená",J374,0)</f>
        <v>0</v>
      </c>
      <c r="BI374" s="250">
        <f>IF(N374="nulová",J374,0)</f>
        <v>0</v>
      </c>
      <c r="BJ374" s="18" t="s">
        <v>86</v>
      </c>
      <c r="BK374" s="250">
        <f>ROUND(I374*H374,2)</f>
        <v>0</v>
      </c>
      <c r="BL374" s="18" t="s">
        <v>249</v>
      </c>
      <c r="BM374" s="249" t="s">
        <v>609</v>
      </c>
    </row>
    <row r="375" s="2" customFormat="1">
      <c r="A375" s="39"/>
      <c r="B375" s="40"/>
      <c r="C375" s="41"/>
      <c r="D375" s="253" t="s">
        <v>399</v>
      </c>
      <c r="E375" s="41"/>
      <c r="F375" s="285" t="s">
        <v>557</v>
      </c>
      <c r="G375" s="41"/>
      <c r="H375" s="41"/>
      <c r="I375" s="145"/>
      <c r="J375" s="41"/>
      <c r="K375" s="41"/>
      <c r="L375" s="45"/>
      <c r="M375" s="286"/>
      <c r="N375" s="287"/>
      <c r="O375" s="92"/>
      <c r="P375" s="92"/>
      <c r="Q375" s="92"/>
      <c r="R375" s="92"/>
      <c r="S375" s="92"/>
      <c r="T375" s="93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399</v>
      </c>
      <c r="AU375" s="18" t="s">
        <v>88</v>
      </c>
    </row>
    <row r="376" s="2" customFormat="1" ht="33" customHeight="1">
      <c r="A376" s="39"/>
      <c r="B376" s="40"/>
      <c r="C376" s="237" t="s">
        <v>610</v>
      </c>
      <c r="D376" s="237" t="s">
        <v>161</v>
      </c>
      <c r="E376" s="238" t="s">
        <v>611</v>
      </c>
      <c r="F376" s="239" t="s">
        <v>612</v>
      </c>
      <c r="G376" s="240" t="s">
        <v>544</v>
      </c>
      <c r="H376" s="241">
        <v>1</v>
      </c>
      <c r="I376" s="242"/>
      <c r="J376" s="243">
        <f>ROUND(I376*H376,2)</f>
        <v>0</v>
      </c>
      <c r="K376" s="244"/>
      <c r="L376" s="45"/>
      <c r="M376" s="245" t="s">
        <v>1</v>
      </c>
      <c r="N376" s="246" t="s">
        <v>43</v>
      </c>
      <c r="O376" s="92"/>
      <c r="P376" s="247">
        <f>O376*H376</f>
        <v>0</v>
      </c>
      <c r="Q376" s="247">
        <v>0.00040000000000000002</v>
      </c>
      <c r="R376" s="247">
        <f>Q376*H376</f>
        <v>0.00040000000000000002</v>
      </c>
      <c r="S376" s="247">
        <v>0</v>
      </c>
      <c r="T376" s="248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9" t="s">
        <v>249</v>
      </c>
      <c r="AT376" s="249" t="s">
        <v>161</v>
      </c>
      <c r="AU376" s="249" t="s">
        <v>88</v>
      </c>
      <c r="AY376" s="18" t="s">
        <v>159</v>
      </c>
      <c r="BE376" s="250">
        <f>IF(N376="základní",J376,0)</f>
        <v>0</v>
      </c>
      <c r="BF376" s="250">
        <f>IF(N376="snížená",J376,0)</f>
        <v>0</v>
      </c>
      <c r="BG376" s="250">
        <f>IF(N376="zákl. přenesená",J376,0)</f>
        <v>0</v>
      </c>
      <c r="BH376" s="250">
        <f>IF(N376="sníž. přenesená",J376,0)</f>
        <v>0</v>
      </c>
      <c r="BI376" s="250">
        <f>IF(N376="nulová",J376,0)</f>
        <v>0</v>
      </c>
      <c r="BJ376" s="18" t="s">
        <v>86</v>
      </c>
      <c r="BK376" s="250">
        <f>ROUND(I376*H376,2)</f>
        <v>0</v>
      </c>
      <c r="BL376" s="18" t="s">
        <v>249</v>
      </c>
      <c r="BM376" s="249" t="s">
        <v>613</v>
      </c>
    </row>
    <row r="377" s="2" customFormat="1">
      <c r="A377" s="39"/>
      <c r="B377" s="40"/>
      <c r="C377" s="41"/>
      <c r="D377" s="253" t="s">
        <v>399</v>
      </c>
      <c r="E377" s="41"/>
      <c r="F377" s="285" t="s">
        <v>557</v>
      </c>
      <c r="G377" s="41"/>
      <c r="H377" s="41"/>
      <c r="I377" s="145"/>
      <c r="J377" s="41"/>
      <c r="K377" s="41"/>
      <c r="L377" s="45"/>
      <c r="M377" s="286"/>
      <c r="N377" s="287"/>
      <c r="O377" s="92"/>
      <c r="P377" s="92"/>
      <c r="Q377" s="92"/>
      <c r="R377" s="92"/>
      <c r="S377" s="92"/>
      <c r="T377" s="93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399</v>
      </c>
      <c r="AU377" s="18" t="s">
        <v>88</v>
      </c>
    </row>
    <row r="378" s="2" customFormat="1" ht="33" customHeight="1">
      <c r="A378" s="39"/>
      <c r="B378" s="40"/>
      <c r="C378" s="237" t="s">
        <v>614</v>
      </c>
      <c r="D378" s="237" t="s">
        <v>161</v>
      </c>
      <c r="E378" s="238" t="s">
        <v>615</v>
      </c>
      <c r="F378" s="239" t="s">
        <v>616</v>
      </c>
      <c r="G378" s="240" t="s">
        <v>241</v>
      </c>
      <c r="H378" s="241">
        <v>30</v>
      </c>
      <c r="I378" s="242"/>
      <c r="J378" s="243">
        <f>ROUND(I378*H378,2)</f>
        <v>0</v>
      </c>
      <c r="K378" s="244"/>
      <c r="L378" s="45"/>
      <c r="M378" s="245" t="s">
        <v>1</v>
      </c>
      <c r="N378" s="246" t="s">
        <v>43</v>
      </c>
      <c r="O378" s="92"/>
      <c r="P378" s="247">
        <f>O378*H378</f>
        <v>0</v>
      </c>
      <c r="Q378" s="247">
        <v>0.00040000000000000002</v>
      </c>
      <c r="R378" s="247">
        <f>Q378*H378</f>
        <v>0.012</v>
      </c>
      <c r="S378" s="247">
        <v>0</v>
      </c>
      <c r="T378" s="248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49" t="s">
        <v>249</v>
      </c>
      <c r="AT378" s="249" t="s">
        <v>161</v>
      </c>
      <c r="AU378" s="249" t="s">
        <v>88</v>
      </c>
      <c r="AY378" s="18" t="s">
        <v>159</v>
      </c>
      <c r="BE378" s="250">
        <f>IF(N378="základní",J378,0)</f>
        <v>0</v>
      </c>
      <c r="BF378" s="250">
        <f>IF(N378="snížená",J378,0)</f>
        <v>0</v>
      </c>
      <c r="BG378" s="250">
        <f>IF(N378="zákl. přenesená",J378,0)</f>
        <v>0</v>
      </c>
      <c r="BH378" s="250">
        <f>IF(N378="sníž. přenesená",J378,0)</f>
        <v>0</v>
      </c>
      <c r="BI378" s="250">
        <f>IF(N378="nulová",J378,0)</f>
        <v>0</v>
      </c>
      <c r="BJ378" s="18" t="s">
        <v>86</v>
      </c>
      <c r="BK378" s="250">
        <f>ROUND(I378*H378,2)</f>
        <v>0</v>
      </c>
      <c r="BL378" s="18" t="s">
        <v>249</v>
      </c>
      <c r="BM378" s="249" t="s">
        <v>617</v>
      </c>
    </row>
    <row r="379" s="2" customFormat="1">
      <c r="A379" s="39"/>
      <c r="B379" s="40"/>
      <c r="C379" s="41"/>
      <c r="D379" s="253" t="s">
        <v>399</v>
      </c>
      <c r="E379" s="41"/>
      <c r="F379" s="285" t="s">
        <v>618</v>
      </c>
      <c r="G379" s="41"/>
      <c r="H379" s="41"/>
      <c r="I379" s="145"/>
      <c r="J379" s="41"/>
      <c r="K379" s="41"/>
      <c r="L379" s="45"/>
      <c r="M379" s="286"/>
      <c r="N379" s="287"/>
      <c r="O379" s="92"/>
      <c r="P379" s="92"/>
      <c r="Q379" s="92"/>
      <c r="R379" s="92"/>
      <c r="S379" s="92"/>
      <c r="T379" s="93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399</v>
      </c>
      <c r="AU379" s="18" t="s">
        <v>88</v>
      </c>
    </row>
    <row r="380" s="13" customFormat="1">
      <c r="A380" s="13"/>
      <c r="B380" s="251"/>
      <c r="C380" s="252"/>
      <c r="D380" s="253" t="s">
        <v>167</v>
      </c>
      <c r="E380" s="254" t="s">
        <v>1</v>
      </c>
      <c r="F380" s="255" t="s">
        <v>563</v>
      </c>
      <c r="G380" s="252"/>
      <c r="H380" s="256">
        <v>30</v>
      </c>
      <c r="I380" s="257"/>
      <c r="J380" s="252"/>
      <c r="K380" s="252"/>
      <c r="L380" s="258"/>
      <c r="M380" s="259"/>
      <c r="N380" s="260"/>
      <c r="O380" s="260"/>
      <c r="P380" s="260"/>
      <c r="Q380" s="260"/>
      <c r="R380" s="260"/>
      <c r="S380" s="260"/>
      <c r="T380" s="26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62" t="s">
        <v>167</v>
      </c>
      <c r="AU380" s="262" t="s">
        <v>88</v>
      </c>
      <c r="AV380" s="13" t="s">
        <v>88</v>
      </c>
      <c r="AW380" s="13" t="s">
        <v>34</v>
      </c>
      <c r="AX380" s="13" t="s">
        <v>86</v>
      </c>
      <c r="AY380" s="262" t="s">
        <v>159</v>
      </c>
    </row>
    <row r="381" s="2" customFormat="1" ht="16.5" customHeight="1">
      <c r="A381" s="39"/>
      <c r="B381" s="40"/>
      <c r="C381" s="237" t="s">
        <v>619</v>
      </c>
      <c r="D381" s="237" t="s">
        <v>161</v>
      </c>
      <c r="E381" s="238" t="s">
        <v>620</v>
      </c>
      <c r="F381" s="239" t="s">
        <v>621</v>
      </c>
      <c r="G381" s="240" t="s">
        <v>530</v>
      </c>
      <c r="H381" s="288"/>
      <c r="I381" s="242"/>
      <c r="J381" s="243">
        <f>ROUND(I381*H381,2)</f>
        <v>0</v>
      </c>
      <c r="K381" s="244"/>
      <c r="L381" s="45"/>
      <c r="M381" s="245" t="s">
        <v>1</v>
      </c>
      <c r="N381" s="246" t="s">
        <v>43</v>
      </c>
      <c r="O381" s="92"/>
      <c r="P381" s="247">
        <f>O381*H381</f>
        <v>0</v>
      </c>
      <c r="Q381" s="247">
        <v>0</v>
      </c>
      <c r="R381" s="247">
        <f>Q381*H381</f>
        <v>0</v>
      </c>
      <c r="S381" s="247">
        <v>0</v>
      </c>
      <c r="T381" s="248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9" t="s">
        <v>249</v>
      </c>
      <c r="AT381" s="249" t="s">
        <v>161</v>
      </c>
      <c r="AU381" s="249" t="s">
        <v>88</v>
      </c>
      <c r="AY381" s="18" t="s">
        <v>159</v>
      </c>
      <c r="BE381" s="250">
        <f>IF(N381="základní",J381,0)</f>
        <v>0</v>
      </c>
      <c r="BF381" s="250">
        <f>IF(N381="snížená",J381,0)</f>
        <v>0</v>
      </c>
      <c r="BG381" s="250">
        <f>IF(N381="zákl. přenesená",J381,0)</f>
        <v>0</v>
      </c>
      <c r="BH381" s="250">
        <f>IF(N381="sníž. přenesená",J381,0)</f>
        <v>0</v>
      </c>
      <c r="BI381" s="250">
        <f>IF(N381="nulová",J381,0)</f>
        <v>0</v>
      </c>
      <c r="BJ381" s="18" t="s">
        <v>86</v>
      </c>
      <c r="BK381" s="250">
        <f>ROUND(I381*H381,2)</f>
        <v>0</v>
      </c>
      <c r="BL381" s="18" t="s">
        <v>249</v>
      </c>
      <c r="BM381" s="249" t="s">
        <v>622</v>
      </c>
    </row>
    <row r="382" s="12" customFormat="1" ht="22.8" customHeight="1">
      <c r="A382" s="12"/>
      <c r="B382" s="221"/>
      <c r="C382" s="222"/>
      <c r="D382" s="223" t="s">
        <v>77</v>
      </c>
      <c r="E382" s="235" t="s">
        <v>623</v>
      </c>
      <c r="F382" s="235" t="s">
        <v>624</v>
      </c>
      <c r="G382" s="222"/>
      <c r="H382" s="222"/>
      <c r="I382" s="225"/>
      <c r="J382" s="236">
        <f>BK382</f>
        <v>0</v>
      </c>
      <c r="K382" s="222"/>
      <c r="L382" s="227"/>
      <c r="M382" s="228"/>
      <c r="N382" s="229"/>
      <c r="O382" s="229"/>
      <c r="P382" s="230">
        <f>SUM(P383:P415)</f>
        <v>0</v>
      </c>
      <c r="Q382" s="229"/>
      <c r="R382" s="230">
        <f>SUM(R383:R415)</f>
        <v>0.18340000000000004</v>
      </c>
      <c r="S382" s="229"/>
      <c r="T382" s="231">
        <f>SUM(T383:T415)</f>
        <v>0.50287999999999999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32" t="s">
        <v>88</v>
      </c>
      <c r="AT382" s="233" t="s">
        <v>77</v>
      </c>
      <c r="AU382" s="233" t="s">
        <v>86</v>
      </c>
      <c r="AY382" s="232" t="s">
        <v>159</v>
      </c>
      <c r="BK382" s="234">
        <f>SUM(BK383:BK415)</f>
        <v>0</v>
      </c>
    </row>
    <row r="383" s="2" customFormat="1" ht="16.5" customHeight="1">
      <c r="A383" s="39"/>
      <c r="B383" s="40"/>
      <c r="C383" s="237" t="s">
        <v>625</v>
      </c>
      <c r="D383" s="237" t="s">
        <v>161</v>
      </c>
      <c r="E383" s="238" t="s">
        <v>626</v>
      </c>
      <c r="F383" s="239" t="s">
        <v>627</v>
      </c>
      <c r="G383" s="240" t="s">
        <v>544</v>
      </c>
      <c r="H383" s="241">
        <v>3</v>
      </c>
      <c r="I383" s="242"/>
      <c r="J383" s="243">
        <f>ROUND(I383*H383,2)</f>
        <v>0</v>
      </c>
      <c r="K383" s="244"/>
      <c r="L383" s="45"/>
      <c r="M383" s="245" t="s">
        <v>1</v>
      </c>
      <c r="N383" s="246" t="s">
        <v>43</v>
      </c>
      <c r="O383" s="92"/>
      <c r="P383" s="247">
        <f>O383*H383</f>
        <v>0</v>
      </c>
      <c r="Q383" s="247">
        <v>0</v>
      </c>
      <c r="R383" s="247">
        <f>Q383*H383</f>
        <v>0</v>
      </c>
      <c r="S383" s="247">
        <v>0.01933</v>
      </c>
      <c r="T383" s="248">
        <f>S383*H383</f>
        <v>0.05799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9" t="s">
        <v>249</v>
      </c>
      <c r="AT383" s="249" t="s">
        <v>161</v>
      </c>
      <c r="AU383" s="249" t="s">
        <v>88</v>
      </c>
      <c r="AY383" s="18" t="s">
        <v>159</v>
      </c>
      <c r="BE383" s="250">
        <f>IF(N383="základní",J383,0)</f>
        <v>0</v>
      </c>
      <c r="BF383" s="250">
        <f>IF(N383="snížená",J383,0)</f>
        <v>0</v>
      </c>
      <c r="BG383" s="250">
        <f>IF(N383="zákl. přenesená",J383,0)</f>
        <v>0</v>
      </c>
      <c r="BH383" s="250">
        <f>IF(N383="sníž. přenesená",J383,0)</f>
        <v>0</v>
      </c>
      <c r="BI383" s="250">
        <f>IF(N383="nulová",J383,0)</f>
        <v>0</v>
      </c>
      <c r="BJ383" s="18" t="s">
        <v>86</v>
      </c>
      <c r="BK383" s="250">
        <f>ROUND(I383*H383,2)</f>
        <v>0</v>
      </c>
      <c r="BL383" s="18" t="s">
        <v>249</v>
      </c>
      <c r="BM383" s="249" t="s">
        <v>628</v>
      </c>
    </row>
    <row r="384" s="2" customFormat="1" ht="16.5" customHeight="1">
      <c r="A384" s="39"/>
      <c r="B384" s="40"/>
      <c r="C384" s="237" t="s">
        <v>629</v>
      </c>
      <c r="D384" s="237" t="s">
        <v>161</v>
      </c>
      <c r="E384" s="238" t="s">
        <v>630</v>
      </c>
      <c r="F384" s="239" t="s">
        <v>631</v>
      </c>
      <c r="G384" s="240" t="s">
        <v>544</v>
      </c>
      <c r="H384" s="241">
        <v>3</v>
      </c>
      <c r="I384" s="242"/>
      <c r="J384" s="243">
        <f>ROUND(I384*H384,2)</f>
        <v>0</v>
      </c>
      <c r="K384" s="244"/>
      <c r="L384" s="45"/>
      <c r="M384" s="245" t="s">
        <v>1</v>
      </c>
      <c r="N384" s="246" t="s">
        <v>43</v>
      </c>
      <c r="O384" s="92"/>
      <c r="P384" s="247">
        <f>O384*H384</f>
        <v>0</v>
      </c>
      <c r="Q384" s="247">
        <v>0.016969999999999999</v>
      </c>
      <c r="R384" s="247">
        <f>Q384*H384</f>
        <v>0.050909999999999997</v>
      </c>
      <c r="S384" s="247">
        <v>0</v>
      </c>
      <c r="T384" s="248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9" t="s">
        <v>249</v>
      </c>
      <c r="AT384" s="249" t="s">
        <v>161</v>
      </c>
      <c r="AU384" s="249" t="s">
        <v>88</v>
      </c>
      <c r="AY384" s="18" t="s">
        <v>159</v>
      </c>
      <c r="BE384" s="250">
        <f>IF(N384="základní",J384,0)</f>
        <v>0</v>
      </c>
      <c r="BF384" s="250">
        <f>IF(N384="snížená",J384,0)</f>
        <v>0</v>
      </c>
      <c r="BG384" s="250">
        <f>IF(N384="zákl. přenesená",J384,0)</f>
        <v>0</v>
      </c>
      <c r="BH384" s="250">
        <f>IF(N384="sníž. přenesená",J384,0)</f>
        <v>0</v>
      </c>
      <c r="BI384" s="250">
        <f>IF(N384="nulová",J384,0)</f>
        <v>0</v>
      </c>
      <c r="BJ384" s="18" t="s">
        <v>86</v>
      </c>
      <c r="BK384" s="250">
        <f>ROUND(I384*H384,2)</f>
        <v>0</v>
      </c>
      <c r="BL384" s="18" t="s">
        <v>249</v>
      </c>
      <c r="BM384" s="249" t="s">
        <v>632</v>
      </c>
    </row>
    <row r="385" s="2" customFormat="1" ht="16.5" customHeight="1">
      <c r="A385" s="39"/>
      <c r="B385" s="40"/>
      <c r="C385" s="237" t="s">
        <v>633</v>
      </c>
      <c r="D385" s="237" t="s">
        <v>161</v>
      </c>
      <c r="E385" s="238" t="s">
        <v>634</v>
      </c>
      <c r="F385" s="239" t="s">
        <v>635</v>
      </c>
      <c r="G385" s="240" t="s">
        <v>544</v>
      </c>
      <c r="H385" s="241">
        <v>2</v>
      </c>
      <c r="I385" s="242"/>
      <c r="J385" s="243">
        <f>ROUND(I385*H385,2)</f>
        <v>0</v>
      </c>
      <c r="K385" s="244"/>
      <c r="L385" s="45"/>
      <c r="M385" s="245" t="s">
        <v>1</v>
      </c>
      <c r="N385" s="246" t="s">
        <v>43</v>
      </c>
      <c r="O385" s="92"/>
      <c r="P385" s="247">
        <f>O385*H385</f>
        <v>0</v>
      </c>
      <c r="Q385" s="247">
        <v>0</v>
      </c>
      <c r="R385" s="247">
        <f>Q385*H385</f>
        <v>0</v>
      </c>
      <c r="S385" s="247">
        <v>0.01107</v>
      </c>
      <c r="T385" s="248">
        <f>S385*H385</f>
        <v>0.02214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49" t="s">
        <v>249</v>
      </c>
      <c r="AT385" s="249" t="s">
        <v>161</v>
      </c>
      <c r="AU385" s="249" t="s">
        <v>88</v>
      </c>
      <c r="AY385" s="18" t="s">
        <v>159</v>
      </c>
      <c r="BE385" s="250">
        <f>IF(N385="základní",J385,0)</f>
        <v>0</v>
      </c>
      <c r="BF385" s="250">
        <f>IF(N385="snížená",J385,0)</f>
        <v>0</v>
      </c>
      <c r="BG385" s="250">
        <f>IF(N385="zákl. přenesená",J385,0)</f>
        <v>0</v>
      </c>
      <c r="BH385" s="250">
        <f>IF(N385="sníž. přenesená",J385,0)</f>
        <v>0</v>
      </c>
      <c r="BI385" s="250">
        <f>IF(N385="nulová",J385,0)</f>
        <v>0</v>
      </c>
      <c r="BJ385" s="18" t="s">
        <v>86</v>
      </c>
      <c r="BK385" s="250">
        <f>ROUND(I385*H385,2)</f>
        <v>0</v>
      </c>
      <c r="BL385" s="18" t="s">
        <v>249</v>
      </c>
      <c r="BM385" s="249" t="s">
        <v>636</v>
      </c>
    </row>
    <row r="386" s="2" customFormat="1" ht="16.5" customHeight="1">
      <c r="A386" s="39"/>
      <c r="B386" s="40"/>
      <c r="C386" s="237" t="s">
        <v>637</v>
      </c>
      <c r="D386" s="237" t="s">
        <v>161</v>
      </c>
      <c r="E386" s="238" t="s">
        <v>638</v>
      </c>
      <c r="F386" s="239" t="s">
        <v>639</v>
      </c>
      <c r="G386" s="240" t="s">
        <v>544</v>
      </c>
      <c r="H386" s="241">
        <v>2</v>
      </c>
      <c r="I386" s="242"/>
      <c r="J386" s="243">
        <f>ROUND(I386*H386,2)</f>
        <v>0</v>
      </c>
      <c r="K386" s="244"/>
      <c r="L386" s="45"/>
      <c r="M386" s="245" t="s">
        <v>1</v>
      </c>
      <c r="N386" s="246" t="s">
        <v>43</v>
      </c>
      <c r="O386" s="92"/>
      <c r="P386" s="247">
        <f>O386*H386</f>
        <v>0</v>
      </c>
      <c r="Q386" s="247">
        <v>0.017690000000000001</v>
      </c>
      <c r="R386" s="247">
        <f>Q386*H386</f>
        <v>0.035380000000000002</v>
      </c>
      <c r="S386" s="247">
        <v>0</v>
      </c>
      <c r="T386" s="248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49" t="s">
        <v>249</v>
      </c>
      <c r="AT386" s="249" t="s">
        <v>161</v>
      </c>
      <c r="AU386" s="249" t="s">
        <v>88</v>
      </c>
      <c r="AY386" s="18" t="s">
        <v>159</v>
      </c>
      <c r="BE386" s="250">
        <f>IF(N386="základní",J386,0)</f>
        <v>0</v>
      </c>
      <c r="BF386" s="250">
        <f>IF(N386="snížená",J386,0)</f>
        <v>0</v>
      </c>
      <c r="BG386" s="250">
        <f>IF(N386="zákl. přenesená",J386,0)</f>
        <v>0</v>
      </c>
      <c r="BH386" s="250">
        <f>IF(N386="sníž. přenesená",J386,0)</f>
        <v>0</v>
      </c>
      <c r="BI386" s="250">
        <f>IF(N386="nulová",J386,0)</f>
        <v>0</v>
      </c>
      <c r="BJ386" s="18" t="s">
        <v>86</v>
      </c>
      <c r="BK386" s="250">
        <f>ROUND(I386*H386,2)</f>
        <v>0</v>
      </c>
      <c r="BL386" s="18" t="s">
        <v>249</v>
      </c>
      <c r="BM386" s="249" t="s">
        <v>640</v>
      </c>
    </row>
    <row r="387" s="2" customFormat="1" ht="16.5" customHeight="1">
      <c r="A387" s="39"/>
      <c r="B387" s="40"/>
      <c r="C387" s="237" t="s">
        <v>641</v>
      </c>
      <c r="D387" s="237" t="s">
        <v>161</v>
      </c>
      <c r="E387" s="238" t="s">
        <v>642</v>
      </c>
      <c r="F387" s="239" t="s">
        <v>643</v>
      </c>
      <c r="G387" s="240" t="s">
        <v>544</v>
      </c>
      <c r="H387" s="241">
        <v>1</v>
      </c>
      <c r="I387" s="242"/>
      <c r="J387" s="243">
        <f>ROUND(I387*H387,2)</f>
        <v>0</v>
      </c>
      <c r="K387" s="244"/>
      <c r="L387" s="45"/>
      <c r="M387" s="245" t="s">
        <v>1</v>
      </c>
      <c r="N387" s="246" t="s">
        <v>43</v>
      </c>
      <c r="O387" s="92"/>
      <c r="P387" s="247">
        <f>O387*H387</f>
        <v>0</v>
      </c>
      <c r="Q387" s="247">
        <v>0.00084999999999999995</v>
      </c>
      <c r="R387" s="247">
        <f>Q387*H387</f>
        <v>0.00084999999999999995</v>
      </c>
      <c r="S387" s="247">
        <v>0</v>
      </c>
      <c r="T387" s="248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9" t="s">
        <v>249</v>
      </c>
      <c r="AT387" s="249" t="s">
        <v>161</v>
      </c>
      <c r="AU387" s="249" t="s">
        <v>88</v>
      </c>
      <c r="AY387" s="18" t="s">
        <v>159</v>
      </c>
      <c r="BE387" s="250">
        <f>IF(N387="základní",J387,0)</f>
        <v>0</v>
      </c>
      <c r="BF387" s="250">
        <f>IF(N387="snížená",J387,0)</f>
        <v>0</v>
      </c>
      <c r="BG387" s="250">
        <f>IF(N387="zákl. přenesená",J387,0)</f>
        <v>0</v>
      </c>
      <c r="BH387" s="250">
        <f>IF(N387="sníž. přenesená",J387,0)</f>
        <v>0</v>
      </c>
      <c r="BI387" s="250">
        <f>IF(N387="nulová",J387,0)</f>
        <v>0</v>
      </c>
      <c r="BJ387" s="18" t="s">
        <v>86</v>
      </c>
      <c r="BK387" s="250">
        <f>ROUND(I387*H387,2)</f>
        <v>0</v>
      </c>
      <c r="BL387" s="18" t="s">
        <v>249</v>
      </c>
      <c r="BM387" s="249" t="s">
        <v>644</v>
      </c>
    </row>
    <row r="388" s="2" customFormat="1" ht="16.5" customHeight="1">
      <c r="A388" s="39"/>
      <c r="B388" s="40"/>
      <c r="C388" s="237" t="s">
        <v>645</v>
      </c>
      <c r="D388" s="237" t="s">
        <v>161</v>
      </c>
      <c r="E388" s="238" t="s">
        <v>646</v>
      </c>
      <c r="F388" s="239" t="s">
        <v>647</v>
      </c>
      <c r="G388" s="240" t="s">
        <v>544</v>
      </c>
      <c r="H388" s="241">
        <v>5</v>
      </c>
      <c r="I388" s="242"/>
      <c r="J388" s="243">
        <f>ROUND(I388*H388,2)</f>
        <v>0</v>
      </c>
      <c r="K388" s="244"/>
      <c r="L388" s="45"/>
      <c r="M388" s="245" t="s">
        <v>1</v>
      </c>
      <c r="N388" s="246" t="s">
        <v>43</v>
      </c>
      <c r="O388" s="92"/>
      <c r="P388" s="247">
        <f>O388*H388</f>
        <v>0</v>
      </c>
      <c r="Q388" s="247">
        <v>0</v>
      </c>
      <c r="R388" s="247">
        <f>Q388*H388</f>
        <v>0</v>
      </c>
      <c r="S388" s="247">
        <v>0.019460000000000002</v>
      </c>
      <c r="T388" s="248">
        <f>S388*H388</f>
        <v>0.097300000000000011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49" t="s">
        <v>249</v>
      </c>
      <c r="AT388" s="249" t="s">
        <v>161</v>
      </c>
      <c r="AU388" s="249" t="s">
        <v>88</v>
      </c>
      <c r="AY388" s="18" t="s">
        <v>159</v>
      </c>
      <c r="BE388" s="250">
        <f>IF(N388="základní",J388,0)</f>
        <v>0</v>
      </c>
      <c r="BF388" s="250">
        <f>IF(N388="snížená",J388,0)</f>
        <v>0</v>
      </c>
      <c r="BG388" s="250">
        <f>IF(N388="zákl. přenesená",J388,0)</f>
        <v>0</v>
      </c>
      <c r="BH388" s="250">
        <f>IF(N388="sníž. přenesená",J388,0)</f>
        <v>0</v>
      </c>
      <c r="BI388" s="250">
        <f>IF(N388="nulová",J388,0)</f>
        <v>0</v>
      </c>
      <c r="BJ388" s="18" t="s">
        <v>86</v>
      </c>
      <c r="BK388" s="250">
        <f>ROUND(I388*H388,2)</f>
        <v>0</v>
      </c>
      <c r="BL388" s="18" t="s">
        <v>249</v>
      </c>
      <c r="BM388" s="249" t="s">
        <v>648</v>
      </c>
    </row>
    <row r="389" s="2" customFormat="1" ht="16.5" customHeight="1">
      <c r="A389" s="39"/>
      <c r="B389" s="40"/>
      <c r="C389" s="237" t="s">
        <v>649</v>
      </c>
      <c r="D389" s="237" t="s">
        <v>161</v>
      </c>
      <c r="E389" s="238" t="s">
        <v>650</v>
      </c>
      <c r="F389" s="239" t="s">
        <v>651</v>
      </c>
      <c r="G389" s="240" t="s">
        <v>544</v>
      </c>
      <c r="H389" s="241">
        <v>2</v>
      </c>
      <c r="I389" s="242"/>
      <c r="J389" s="243">
        <f>ROUND(I389*H389,2)</f>
        <v>0</v>
      </c>
      <c r="K389" s="244"/>
      <c r="L389" s="45"/>
      <c r="M389" s="245" t="s">
        <v>1</v>
      </c>
      <c r="N389" s="246" t="s">
        <v>43</v>
      </c>
      <c r="O389" s="92"/>
      <c r="P389" s="247">
        <f>O389*H389</f>
        <v>0</v>
      </c>
      <c r="Q389" s="247">
        <v>0.01197</v>
      </c>
      <c r="R389" s="247">
        <f>Q389*H389</f>
        <v>0.023939999999999999</v>
      </c>
      <c r="S389" s="247">
        <v>0</v>
      </c>
      <c r="T389" s="248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9" t="s">
        <v>249</v>
      </c>
      <c r="AT389" s="249" t="s">
        <v>161</v>
      </c>
      <c r="AU389" s="249" t="s">
        <v>88</v>
      </c>
      <c r="AY389" s="18" t="s">
        <v>159</v>
      </c>
      <c r="BE389" s="250">
        <f>IF(N389="základní",J389,0)</f>
        <v>0</v>
      </c>
      <c r="BF389" s="250">
        <f>IF(N389="snížená",J389,0)</f>
        <v>0</v>
      </c>
      <c r="BG389" s="250">
        <f>IF(N389="zákl. přenesená",J389,0)</f>
        <v>0</v>
      </c>
      <c r="BH389" s="250">
        <f>IF(N389="sníž. přenesená",J389,0)</f>
        <v>0</v>
      </c>
      <c r="BI389" s="250">
        <f>IF(N389="nulová",J389,0)</f>
        <v>0</v>
      </c>
      <c r="BJ389" s="18" t="s">
        <v>86</v>
      </c>
      <c r="BK389" s="250">
        <f>ROUND(I389*H389,2)</f>
        <v>0</v>
      </c>
      <c r="BL389" s="18" t="s">
        <v>249</v>
      </c>
      <c r="BM389" s="249" t="s">
        <v>652</v>
      </c>
    </row>
    <row r="390" s="2" customFormat="1" ht="16.5" customHeight="1">
      <c r="A390" s="39"/>
      <c r="B390" s="40"/>
      <c r="C390" s="237" t="s">
        <v>653</v>
      </c>
      <c r="D390" s="237" t="s">
        <v>161</v>
      </c>
      <c r="E390" s="238" t="s">
        <v>654</v>
      </c>
      <c r="F390" s="239" t="s">
        <v>655</v>
      </c>
      <c r="G390" s="240" t="s">
        <v>544</v>
      </c>
      <c r="H390" s="241">
        <v>2</v>
      </c>
      <c r="I390" s="242"/>
      <c r="J390" s="243">
        <f>ROUND(I390*H390,2)</f>
        <v>0</v>
      </c>
      <c r="K390" s="244"/>
      <c r="L390" s="45"/>
      <c r="M390" s="245" t="s">
        <v>1</v>
      </c>
      <c r="N390" s="246" t="s">
        <v>43</v>
      </c>
      <c r="O390" s="92"/>
      <c r="P390" s="247">
        <f>O390*H390</f>
        <v>0</v>
      </c>
      <c r="Q390" s="247">
        <v>0</v>
      </c>
      <c r="R390" s="247">
        <f>Q390*H390</f>
        <v>0</v>
      </c>
      <c r="S390" s="247">
        <v>0.087999999999999995</v>
      </c>
      <c r="T390" s="248">
        <f>S390*H390</f>
        <v>0.17599999999999999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9" t="s">
        <v>249</v>
      </c>
      <c r="AT390" s="249" t="s">
        <v>161</v>
      </c>
      <c r="AU390" s="249" t="s">
        <v>88</v>
      </c>
      <c r="AY390" s="18" t="s">
        <v>159</v>
      </c>
      <c r="BE390" s="250">
        <f>IF(N390="základní",J390,0)</f>
        <v>0</v>
      </c>
      <c r="BF390" s="250">
        <f>IF(N390="snížená",J390,0)</f>
        <v>0</v>
      </c>
      <c r="BG390" s="250">
        <f>IF(N390="zákl. přenesená",J390,0)</f>
        <v>0</v>
      </c>
      <c r="BH390" s="250">
        <f>IF(N390="sníž. přenesená",J390,0)</f>
        <v>0</v>
      </c>
      <c r="BI390" s="250">
        <f>IF(N390="nulová",J390,0)</f>
        <v>0</v>
      </c>
      <c r="BJ390" s="18" t="s">
        <v>86</v>
      </c>
      <c r="BK390" s="250">
        <f>ROUND(I390*H390,2)</f>
        <v>0</v>
      </c>
      <c r="BL390" s="18" t="s">
        <v>249</v>
      </c>
      <c r="BM390" s="249" t="s">
        <v>656</v>
      </c>
    </row>
    <row r="391" s="2" customFormat="1" ht="16.5" customHeight="1">
      <c r="A391" s="39"/>
      <c r="B391" s="40"/>
      <c r="C391" s="237" t="s">
        <v>657</v>
      </c>
      <c r="D391" s="237" t="s">
        <v>161</v>
      </c>
      <c r="E391" s="238" t="s">
        <v>658</v>
      </c>
      <c r="F391" s="239" t="s">
        <v>659</v>
      </c>
      <c r="G391" s="240" t="s">
        <v>544</v>
      </c>
      <c r="H391" s="241">
        <v>2</v>
      </c>
      <c r="I391" s="242"/>
      <c r="J391" s="243">
        <f>ROUND(I391*H391,2)</f>
        <v>0</v>
      </c>
      <c r="K391" s="244"/>
      <c r="L391" s="45"/>
      <c r="M391" s="245" t="s">
        <v>1</v>
      </c>
      <c r="N391" s="246" t="s">
        <v>43</v>
      </c>
      <c r="O391" s="92"/>
      <c r="P391" s="247">
        <f>O391*H391</f>
        <v>0</v>
      </c>
      <c r="Q391" s="247">
        <v>0</v>
      </c>
      <c r="R391" s="247">
        <f>Q391*H391</f>
        <v>0</v>
      </c>
      <c r="S391" s="247">
        <v>0.024500000000000001</v>
      </c>
      <c r="T391" s="248">
        <f>S391*H391</f>
        <v>0.049000000000000002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9" t="s">
        <v>249</v>
      </c>
      <c r="AT391" s="249" t="s">
        <v>161</v>
      </c>
      <c r="AU391" s="249" t="s">
        <v>88</v>
      </c>
      <c r="AY391" s="18" t="s">
        <v>159</v>
      </c>
      <c r="BE391" s="250">
        <f>IF(N391="základní",J391,0)</f>
        <v>0</v>
      </c>
      <c r="BF391" s="250">
        <f>IF(N391="snížená",J391,0)</f>
        <v>0</v>
      </c>
      <c r="BG391" s="250">
        <f>IF(N391="zákl. přenesená",J391,0)</f>
        <v>0</v>
      </c>
      <c r="BH391" s="250">
        <f>IF(N391="sníž. přenesená",J391,0)</f>
        <v>0</v>
      </c>
      <c r="BI391" s="250">
        <f>IF(N391="nulová",J391,0)</f>
        <v>0</v>
      </c>
      <c r="BJ391" s="18" t="s">
        <v>86</v>
      </c>
      <c r="BK391" s="250">
        <f>ROUND(I391*H391,2)</f>
        <v>0</v>
      </c>
      <c r="BL391" s="18" t="s">
        <v>249</v>
      </c>
      <c r="BM391" s="249" t="s">
        <v>660</v>
      </c>
    </row>
    <row r="392" s="2" customFormat="1" ht="16.5" customHeight="1">
      <c r="A392" s="39"/>
      <c r="B392" s="40"/>
      <c r="C392" s="237" t="s">
        <v>661</v>
      </c>
      <c r="D392" s="237" t="s">
        <v>161</v>
      </c>
      <c r="E392" s="238" t="s">
        <v>662</v>
      </c>
      <c r="F392" s="239" t="s">
        <v>663</v>
      </c>
      <c r="G392" s="240" t="s">
        <v>544</v>
      </c>
      <c r="H392" s="241">
        <v>2</v>
      </c>
      <c r="I392" s="242"/>
      <c r="J392" s="243">
        <f>ROUND(I392*H392,2)</f>
        <v>0</v>
      </c>
      <c r="K392" s="244"/>
      <c r="L392" s="45"/>
      <c r="M392" s="245" t="s">
        <v>1</v>
      </c>
      <c r="N392" s="246" t="s">
        <v>43</v>
      </c>
      <c r="O392" s="92"/>
      <c r="P392" s="247">
        <f>O392*H392</f>
        <v>0</v>
      </c>
      <c r="Q392" s="247">
        <v>0.0049300000000000004</v>
      </c>
      <c r="R392" s="247">
        <f>Q392*H392</f>
        <v>0.0098600000000000007</v>
      </c>
      <c r="S392" s="247">
        <v>0</v>
      </c>
      <c r="T392" s="248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9" t="s">
        <v>249</v>
      </c>
      <c r="AT392" s="249" t="s">
        <v>161</v>
      </c>
      <c r="AU392" s="249" t="s">
        <v>88</v>
      </c>
      <c r="AY392" s="18" t="s">
        <v>159</v>
      </c>
      <c r="BE392" s="250">
        <f>IF(N392="základní",J392,0)</f>
        <v>0</v>
      </c>
      <c r="BF392" s="250">
        <f>IF(N392="snížená",J392,0)</f>
        <v>0</v>
      </c>
      <c r="BG392" s="250">
        <f>IF(N392="zákl. přenesená",J392,0)</f>
        <v>0</v>
      </c>
      <c r="BH392" s="250">
        <f>IF(N392="sníž. přenesená",J392,0)</f>
        <v>0</v>
      </c>
      <c r="BI392" s="250">
        <f>IF(N392="nulová",J392,0)</f>
        <v>0</v>
      </c>
      <c r="BJ392" s="18" t="s">
        <v>86</v>
      </c>
      <c r="BK392" s="250">
        <f>ROUND(I392*H392,2)</f>
        <v>0</v>
      </c>
      <c r="BL392" s="18" t="s">
        <v>249</v>
      </c>
      <c r="BM392" s="249" t="s">
        <v>664</v>
      </c>
    </row>
    <row r="393" s="2" customFormat="1" ht="16.5" customHeight="1">
      <c r="A393" s="39"/>
      <c r="B393" s="40"/>
      <c r="C393" s="237" t="s">
        <v>665</v>
      </c>
      <c r="D393" s="237" t="s">
        <v>161</v>
      </c>
      <c r="E393" s="238" t="s">
        <v>666</v>
      </c>
      <c r="F393" s="239" t="s">
        <v>667</v>
      </c>
      <c r="G393" s="240" t="s">
        <v>544</v>
      </c>
      <c r="H393" s="241">
        <v>2</v>
      </c>
      <c r="I393" s="242"/>
      <c r="J393" s="243">
        <f>ROUND(I393*H393,2)</f>
        <v>0</v>
      </c>
      <c r="K393" s="244"/>
      <c r="L393" s="45"/>
      <c r="M393" s="245" t="s">
        <v>1</v>
      </c>
      <c r="N393" s="246" t="s">
        <v>43</v>
      </c>
      <c r="O393" s="92"/>
      <c r="P393" s="247">
        <f>O393*H393</f>
        <v>0</v>
      </c>
      <c r="Q393" s="247">
        <v>0</v>
      </c>
      <c r="R393" s="247">
        <f>Q393*H393</f>
        <v>0</v>
      </c>
      <c r="S393" s="247">
        <v>0.034700000000000002</v>
      </c>
      <c r="T393" s="248">
        <f>S393*H393</f>
        <v>0.069400000000000003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9" t="s">
        <v>249</v>
      </c>
      <c r="AT393" s="249" t="s">
        <v>161</v>
      </c>
      <c r="AU393" s="249" t="s">
        <v>88</v>
      </c>
      <c r="AY393" s="18" t="s">
        <v>159</v>
      </c>
      <c r="BE393" s="250">
        <f>IF(N393="základní",J393,0)</f>
        <v>0</v>
      </c>
      <c r="BF393" s="250">
        <f>IF(N393="snížená",J393,0)</f>
        <v>0</v>
      </c>
      <c r="BG393" s="250">
        <f>IF(N393="zákl. přenesená",J393,0)</f>
        <v>0</v>
      </c>
      <c r="BH393" s="250">
        <f>IF(N393="sníž. přenesená",J393,0)</f>
        <v>0</v>
      </c>
      <c r="BI393" s="250">
        <f>IF(N393="nulová",J393,0)</f>
        <v>0</v>
      </c>
      <c r="BJ393" s="18" t="s">
        <v>86</v>
      </c>
      <c r="BK393" s="250">
        <f>ROUND(I393*H393,2)</f>
        <v>0</v>
      </c>
      <c r="BL393" s="18" t="s">
        <v>249</v>
      </c>
      <c r="BM393" s="249" t="s">
        <v>668</v>
      </c>
    </row>
    <row r="394" s="2" customFormat="1" ht="16.5" customHeight="1">
      <c r="A394" s="39"/>
      <c r="B394" s="40"/>
      <c r="C394" s="237" t="s">
        <v>669</v>
      </c>
      <c r="D394" s="237" t="s">
        <v>161</v>
      </c>
      <c r="E394" s="238" t="s">
        <v>670</v>
      </c>
      <c r="F394" s="239" t="s">
        <v>671</v>
      </c>
      <c r="G394" s="240" t="s">
        <v>544</v>
      </c>
      <c r="H394" s="241">
        <v>1</v>
      </c>
      <c r="I394" s="242"/>
      <c r="J394" s="243">
        <f>ROUND(I394*H394,2)</f>
        <v>0</v>
      </c>
      <c r="K394" s="244"/>
      <c r="L394" s="45"/>
      <c r="M394" s="245" t="s">
        <v>1</v>
      </c>
      <c r="N394" s="246" t="s">
        <v>43</v>
      </c>
      <c r="O394" s="92"/>
      <c r="P394" s="247">
        <f>O394*H394</f>
        <v>0</v>
      </c>
      <c r="Q394" s="247">
        <v>0.014749999999999999</v>
      </c>
      <c r="R394" s="247">
        <f>Q394*H394</f>
        <v>0.014749999999999999</v>
      </c>
      <c r="S394" s="247">
        <v>0</v>
      </c>
      <c r="T394" s="248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49" t="s">
        <v>249</v>
      </c>
      <c r="AT394" s="249" t="s">
        <v>161</v>
      </c>
      <c r="AU394" s="249" t="s">
        <v>88</v>
      </c>
      <c r="AY394" s="18" t="s">
        <v>159</v>
      </c>
      <c r="BE394" s="250">
        <f>IF(N394="základní",J394,0)</f>
        <v>0</v>
      </c>
      <c r="BF394" s="250">
        <f>IF(N394="snížená",J394,0)</f>
        <v>0</v>
      </c>
      <c r="BG394" s="250">
        <f>IF(N394="zákl. přenesená",J394,0)</f>
        <v>0</v>
      </c>
      <c r="BH394" s="250">
        <f>IF(N394="sníž. přenesená",J394,0)</f>
        <v>0</v>
      </c>
      <c r="BI394" s="250">
        <f>IF(N394="nulová",J394,0)</f>
        <v>0</v>
      </c>
      <c r="BJ394" s="18" t="s">
        <v>86</v>
      </c>
      <c r="BK394" s="250">
        <f>ROUND(I394*H394,2)</f>
        <v>0</v>
      </c>
      <c r="BL394" s="18" t="s">
        <v>249</v>
      </c>
      <c r="BM394" s="249" t="s">
        <v>672</v>
      </c>
    </row>
    <row r="395" s="2" customFormat="1" ht="16.5" customHeight="1">
      <c r="A395" s="39"/>
      <c r="B395" s="40"/>
      <c r="C395" s="237" t="s">
        <v>673</v>
      </c>
      <c r="D395" s="237" t="s">
        <v>161</v>
      </c>
      <c r="E395" s="238" t="s">
        <v>674</v>
      </c>
      <c r="F395" s="239" t="s">
        <v>675</v>
      </c>
      <c r="G395" s="240" t="s">
        <v>173</v>
      </c>
      <c r="H395" s="241">
        <v>2</v>
      </c>
      <c r="I395" s="242"/>
      <c r="J395" s="243">
        <f>ROUND(I395*H395,2)</f>
        <v>0</v>
      </c>
      <c r="K395" s="244"/>
      <c r="L395" s="45"/>
      <c r="M395" s="245" t="s">
        <v>1</v>
      </c>
      <c r="N395" s="246" t="s">
        <v>43</v>
      </c>
      <c r="O395" s="92"/>
      <c r="P395" s="247">
        <f>O395*H395</f>
        <v>0</v>
      </c>
      <c r="Q395" s="247">
        <v>0.001</v>
      </c>
      <c r="R395" s="247">
        <f>Q395*H395</f>
        <v>0.002</v>
      </c>
      <c r="S395" s="247">
        <v>0</v>
      </c>
      <c r="T395" s="248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49" t="s">
        <v>249</v>
      </c>
      <c r="AT395" s="249" t="s">
        <v>161</v>
      </c>
      <c r="AU395" s="249" t="s">
        <v>88</v>
      </c>
      <c r="AY395" s="18" t="s">
        <v>159</v>
      </c>
      <c r="BE395" s="250">
        <f>IF(N395="základní",J395,0)</f>
        <v>0</v>
      </c>
      <c r="BF395" s="250">
        <f>IF(N395="snížená",J395,0)</f>
        <v>0</v>
      </c>
      <c r="BG395" s="250">
        <f>IF(N395="zákl. přenesená",J395,0)</f>
        <v>0</v>
      </c>
      <c r="BH395" s="250">
        <f>IF(N395="sníž. přenesená",J395,0)</f>
        <v>0</v>
      </c>
      <c r="BI395" s="250">
        <f>IF(N395="nulová",J395,0)</f>
        <v>0</v>
      </c>
      <c r="BJ395" s="18" t="s">
        <v>86</v>
      </c>
      <c r="BK395" s="250">
        <f>ROUND(I395*H395,2)</f>
        <v>0</v>
      </c>
      <c r="BL395" s="18" t="s">
        <v>249</v>
      </c>
      <c r="BM395" s="249" t="s">
        <v>676</v>
      </c>
    </row>
    <row r="396" s="2" customFormat="1" ht="16.5" customHeight="1">
      <c r="A396" s="39"/>
      <c r="B396" s="40"/>
      <c r="C396" s="237" t="s">
        <v>677</v>
      </c>
      <c r="D396" s="237" t="s">
        <v>161</v>
      </c>
      <c r="E396" s="238" t="s">
        <v>678</v>
      </c>
      <c r="F396" s="239" t="s">
        <v>679</v>
      </c>
      <c r="G396" s="240" t="s">
        <v>544</v>
      </c>
      <c r="H396" s="241">
        <v>2</v>
      </c>
      <c r="I396" s="242"/>
      <c r="J396" s="243">
        <f>ROUND(I396*H396,2)</f>
        <v>0</v>
      </c>
      <c r="K396" s="244"/>
      <c r="L396" s="45"/>
      <c r="M396" s="245" t="s">
        <v>1</v>
      </c>
      <c r="N396" s="246" t="s">
        <v>43</v>
      </c>
      <c r="O396" s="92"/>
      <c r="P396" s="247">
        <f>O396*H396</f>
        <v>0</v>
      </c>
      <c r="Q396" s="247">
        <v>0.00024000000000000001</v>
      </c>
      <c r="R396" s="247">
        <f>Q396*H396</f>
        <v>0.00048000000000000001</v>
      </c>
      <c r="S396" s="247">
        <v>0</v>
      </c>
      <c r="T396" s="248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49" t="s">
        <v>249</v>
      </c>
      <c r="AT396" s="249" t="s">
        <v>161</v>
      </c>
      <c r="AU396" s="249" t="s">
        <v>88</v>
      </c>
      <c r="AY396" s="18" t="s">
        <v>159</v>
      </c>
      <c r="BE396" s="250">
        <f>IF(N396="základní",J396,0)</f>
        <v>0</v>
      </c>
      <c r="BF396" s="250">
        <f>IF(N396="snížená",J396,0)</f>
        <v>0</v>
      </c>
      <c r="BG396" s="250">
        <f>IF(N396="zákl. přenesená",J396,0)</f>
        <v>0</v>
      </c>
      <c r="BH396" s="250">
        <f>IF(N396="sníž. přenesená",J396,0)</f>
        <v>0</v>
      </c>
      <c r="BI396" s="250">
        <f>IF(N396="nulová",J396,0)</f>
        <v>0</v>
      </c>
      <c r="BJ396" s="18" t="s">
        <v>86</v>
      </c>
      <c r="BK396" s="250">
        <f>ROUND(I396*H396,2)</f>
        <v>0</v>
      </c>
      <c r="BL396" s="18" t="s">
        <v>249</v>
      </c>
      <c r="BM396" s="249" t="s">
        <v>680</v>
      </c>
    </row>
    <row r="397" s="2" customFormat="1" ht="16.5" customHeight="1">
      <c r="A397" s="39"/>
      <c r="B397" s="40"/>
      <c r="C397" s="237" t="s">
        <v>681</v>
      </c>
      <c r="D397" s="237" t="s">
        <v>161</v>
      </c>
      <c r="E397" s="238" t="s">
        <v>682</v>
      </c>
      <c r="F397" s="239" t="s">
        <v>683</v>
      </c>
      <c r="G397" s="240" t="s">
        <v>544</v>
      </c>
      <c r="H397" s="241">
        <v>15</v>
      </c>
      <c r="I397" s="242"/>
      <c r="J397" s="243">
        <f>ROUND(I397*H397,2)</f>
        <v>0</v>
      </c>
      <c r="K397" s="244"/>
      <c r="L397" s="45"/>
      <c r="M397" s="245" t="s">
        <v>1</v>
      </c>
      <c r="N397" s="246" t="s">
        <v>43</v>
      </c>
      <c r="O397" s="92"/>
      <c r="P397" s="247">
        <f>O397*H397</f>
        <v>0</v>
      </c>
      <c r="Q397" s="247">
        <v>0</v>
      </c>
      <c r="R397" s="247">
        <f>Q397*H397</f>
        <v>0</v>
      </c>
      <c r="S397" s="247">
        <v>0.00156</v>
      </c>
      <c r="T397" s="248">
        <f>S397*H397</f>
        <v>0.023400000000000001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49" t="s">
        <v>249</v>
      </c>
      <c r="AT397" s="249" t="s">
        <v>161</v>
      </c>
      <c r="AU397" s="249" t="s">
        <v>88</v>
      </c>
      <c r="AY397" s="18" t="s">
        <v>159</v>
      </c>
      <c r="BE397" s="250">
        <f>IF(N397="základní",J397,0)</f>
        <v>0</v>
      </c>
      <c r="BF397" s="250">
        <f>IF(N397="snížená",J397,0)</f>
        <v>0</v>
      </c>
      <c r="BG397" s="250">
        <f>IF(N397="zákl. přenesená",J397,0)</f>
        <v>0</v>
      </c>
      <c r="BH397" s="250">
        <f>IF(N397="sníž. přenesená",J397,0)</f>
        <v>0</v>
      </c>
      <c r="BI397" s="250">
        <f>IF(N397="nulová",J397,0)</f>
        <v>0</v>
      </c>
      <c r="BJ397" s="18" t="s">
        <v>86</v>
      </c>
      <c r="BK397" s="250">
        <f>ROUND(I397*H397,2)</f>
        <v>0</v>
      </c>
      <c r="BL397" s="18" t="s">
        <v>249</v>
      </c>
      <c r="BM397" s="249" t="s">
        <v>684</v>
      </c>
    </row>
    <row r="398" s="2" customFormat="1" ht="16.5" customHeight="1">
      <c r="A398" s="39"/>
      <c r="B398" s="40"/>
      <c r="C398" s="237" t="s">
        <v>685</v>
      </c>
      <c r="D398" s="237" t="s">
        <v>161</v>
      </c>
      <c r="E398" s="238" t="s">
        <v>686</v>
      </c>
      <c r="F398" s="239" t="s">
        <v>687</v>
      </c>
      <c r="G398" s="240" t="s">
        <v>544</v>
      </c>
      <c r="H398" s="241">
        <v>1</v>
      </c>
      <c r="I398" s="242"/>
      <c r="J398" s="243">
        <f>ROUND(I398*H398,2)</f>
        <v>0</v>
      </c>
      <c r="K398" s="244"/>
      <c r="L398" s="45"/>
      <c r="M398" s="245" t="s">
        <v>1</v>
      </c>
      <c r="N398" s="246" t="s">
        <v>43</v>
      </c>
      <c r="O398" s="92"/>
      <c r="P398" s="247">
        <f>O398*H398</f>
        <v>0</v>
      </c>
      <c r="Q398" s="247">
        <v>0.0020799999999999998</v>
      </c>
      <c r="R398" s="247">
        <f>Q398*H398</f>
        <v>0.0020799999999999998</v>
      </c>
      <c r="S398" s="247">
        <v>0</v>
      </c>
      <c r="T398" s="248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49" t="s">
        <v>249</v>
      </c>
      <c r="AT398" s="249" t="s">
        <v>161</v>
      </c>
      <c r="AU398" s="249" t="s">
        <v>88</v>
      </c>
      <c r="AY398" s="18" t="s">
        <v>159</v>
      </c>
      <c r="BE398" s="250">
        <f>IF(N398="základní",J398,0)</f>
        <v>0</v>
      </c>
      <c r="BF398" s="250">
        <f>IF(N398="snížená",J398,0)</f>
        <v>0</v>
      </c>
      <c r="BG398" s="250">
        <f>IF(N398="zákl. přenesená",J398,0)</f>
        <v>0</v>
      </c>
      <c r="BH398" s="250">
        <f>IF(N398="sníž. přenesená",J398,0)</f>
        <v>0</v>
      </c>
      <c r="BI398" s="250">
        <f>IF(N398="nulová",J398,0)</f>
        <v>0</v>
      </c>
      <c r="BJ398" s="18" t="s">
        <v>86</v>
      </c>
      <c r="BK398" s="250">
        <f>ROUND(I398*H398,2)</f>
        <v>0</v>
      </c>
      <c r="BL398" s="18" t="s">
        <v>249</v>
      </c>
      <c r="BM398" s="249" t="s">
        <v>688</v>
      </c>
    </row>
    <row r="399" s="2" customFormat="1" ht="16.5" customHeight="1">
      <c r="A399" s="39"/>
      <c r="B399" s="40"/>
      <c r="C399" s="237" t="s">
        <v>689</v>
      </c>
      <c r="D399" s="237" t="s">
        <v>161</v>
      </c>
      <c r="E399" s="238" t="s">
        <v>690</v>
      </c>
      <c r="F399" s="239" t="s">
        <v>691</v>
      </c>
      <c r="G399" s="240" t="s">
        <v>544</v>
      </c>
      <c r="H399" s="241">
        <v>2</v>
      </c>
      <c r="I399" s="242"/>
      <c r="J399" s="243">
        <f>ROUND(I399*H399,2)</f>
        <v>0</v>
      </c>
      <c r="K399" s="244"/>
      <c r="L399" s="45"/>
      <c r="M399" s="245" t="s">
        <v>1</v>
      </c>
      <c r="N399" s="246" t="s">
        <v>43</v>
      </c>
      <c r="O399" s="92"/>
      <c r="P399" s="247">
        <f>O399*H399</f>
        <v>0</v>
      </c>
      <c r="Q399" s="247">
        <v>0.0018</v>
      </c>
      <c r="R399" s="247">
        <f>Q399*H399</f>
        <v>0.0035999999999999999</v>
      </c>
      <c r="S399" s="247">
        <v>0</v>
      </c>
      <c r="T399" s="248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49" t="s">
        <v>249</v>
      </c>
      <c r="AT399" s="249" t="s">
        <v>161</v>
      </c>
      <c r="AU399" s="249" t="s">
        <v>88</v>
      </c>
      <c r="AY399" s="18" t="s">
        <v>159</v>
      </c>
      <c r="BE399" s="250">
        <f>IF(N399="základní",J399,0)</f>
        <v>0</v>
      </c>
      <c r="BF399" s="250">
        <f>IF(N399="snížená",J399,0)</f>
        <v>0</v>
      </c>
      <c r="BG399" s="250">
        <f>IF(N399="zákl. přenesená",J399,0)</f>
        <v>0</v>
      </c>
      <c r="BH399" s="250">
        <f>IF(N399="sníž. přenesená",J399,0)</f>
        <v>0</v>
      </c>
      <c r="BI399" s="250">
        <f>IF(N399="nulová",J399,0)</f>
        <v>0</v>
      </c>
      <c r="BJ399" s="18" t="s">
        <v>86</v>
      </c>
      <c r="BK399" s="250">
        <f>ROUND(I399*H399,2)</f>
        <v>0</v>
      </c>
      <c r="BL399" s="18" t="s">
        <v>249</v>
      </c>
      <c r="BM399" s="249" t="s">
        <v>692</v>
      </c>
    </row>
    <row r="400" s="2" customFormat="1" ht="16.5" customHeight="1">
      <c r="A400" s="39"/>
      <c r="B400" s="40"/>
      <c r="C400" s="237" t="s">
        <v>693</v>
      </c>
      <c r="D400" s="237" t="s">
        <v>161</v>
      </c>
      <c r="E400" s="238" t="s">
        <v>694</v>
      </c>
      <c r="F400" s="239" t="s">
        <v>695</v>
      </c>
      <c r="G400" s="240" t="s">
        <v>544</v>
      </c>
      <c r="H400" s="241">
        <v>2</v>
      </c>
      <c r="I400" s="242"/>
      <c r="J400" s="243">
        <f>ROUND(I400*H400,2)</f>
        <v>0</v>
      </c>
      <c r="K400" s="244"/>
      <c r="L400" s="45"/>
      <c r="M400" s="245" t="s">
        <v>1</v>
      </c>
      <c r="N400" s="246" t="s">
        <v>43</v>
      </c>
      <c r="O400" s="92"/>
      <c r="P400" s="247">
        <f>O400*H400</f>
        <v>0</v>
      </c>
      <c r="Q400" s="247">
        <v>0.0018</v>
      </c>
      <c r="R400" s="247">
        <f>Q400*H400</f>
        <v>0.0035999999999999999</v>
      </c>
      <c r="S400" s="247">
        <v>0</v>
      </c>
      <c r="T400" s="248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9" t="s">
        <v>249</v>
      </c>
      <c r="AT400" s="249" t="s">
        <v>161</v>
      </c>
      <c r="AU400" s="249" t="s">
        <v>88</v>
      </c>
      <c r="AY400" s="18" t="s">
        <v>159</v>
      </c>
      <c r="BE400" s="250">
        <f>IF(N400="základní",J400,0)</f>
        <v>0</v>
      </c>
      <c r="BF400" s="250">
        <f>IF(N400="snížená",J400,0)</f>
        <v>0</v>
      </c>
      <c r="BG400" s="250">
        <f>IF(N400="zákl. přenesená",J400,0)</f>
        <v>0</v>
      </c>
      <c r="BH400" s="250">
        <f>IF(N400="sníž. přenesená",J400,0)</f>
        <v>0</v>
      </c>
      <c r="BI400" s="250">
        <f>IF(N400="nulová",J400,0)</f>
        <v>0</v>
      </c>
      <c r="BJ400" s="18" t="s">
        <v>86</v>
      </c>
      <c r="BK400" s="250">
        <f>ROUND(I400*H400,2)</f>
        <v>0</v>
      </c>
      <c r="BL400" s="18" t="s">
        <v>249</v>
      </c>
      <c r="BM400" s="249" t="s">
        <v>696</v>
      </c>
    </row>
    <row r="401" s="2" customFormat="1" ht="16.5" customHeight="1">
      <c r="A401" s="39"/>
      <c r="B401" s="40"/>
      <c r="C401" s="237" t="s">
        <v>697</v>
      </c>
      <c r="D401" s="237" t="s">
        <v>161</v>
      </c>
      <c r="E401" s="238" t="s">
        <v>698</v>
      </c>
      <c r="F401" s="239" t="s">
        <v>699</v>
      </c>
      <c r="G401" s="240" t="s">
        <v>173</v>
      </c>
      <c r="H401" s="241">
        <v>9</v>
      </c>
      <c r="I401" s="242"/>
      <c r="J401" s="243">
        <f>ROUND(I401*H401,2)</f>
        <v>0</v>
      </c>
      <c r="K401" s="244"/>
      <c r="L401" s="45"/>
      <c r="M401" s="245" t="s">
        <v>1</v>
      </c>
      <c r="N401" s="246" t="s">
        <v>43</v>
      </c>
      <c r="O401" s="92"/>
      <c r="P401" s="247">
        <f>O401*H401</f>
        <v>0</v>
      </c>
      <c r="Q401" s="247">
        <v>0</v>
      </c>
      <c r="R401" s="247">
        <f>Q401*H401</f>
        <v>0</v>
      </c>
      <c r="S401" s="247">
        <v>0.00084999999999999995</v>
      </c>
      <c r="T401" s="248">
        <f>S401*H401</f>
        <v>0.0076499999999999997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9" t="s">
        <v>249</v>
      </c>
      <c r="AT401" s="249" t="s">
        <v>161</v>
      </c>
      <c r="AU401" s="249" t="s">
        <v>88</v>
      </c>
      <c r="AY401" s="18" t="s">
        <v>159</v>
      </c>
      <c r="BE401" s="250">
        <f>IF(N401="základní",J401,0)</f>
        <v>0</v>
      </c>
      <c r="BF401" s="250">
        <f>IF(N401="snížená",J401,0)</f>
        <v>0</v>
      </c>
      <c r="BG401" s="250">
        <f>IF(N401="zákl. přenesená",J401,0)</f>
        <v>0</v>
      </c>
      <c r="BH401" s="250">
        <f>IF(N401="sníž. přenesená",J401,0)</f>
        <v>0</v>
      </c>
      <c r="BI401" s="250">
        <f>IF(N401="nulová",J401,0)</f>
        <v>0</v>
      </c>
      <c r="BJ401" s="18" t="s">
        <v>86</v>
      </c>
      <c r="BK401" s="250">
        <f>ROUND(I401*H401,2)</f>
        <v>0</v>
      </c>
      <c r="BL401" s="18" t="s">
        <v>249</v>
      </c>
      <c r="BM401" s="249" t="s">
        <v>700</v>
      </c>
    </row>
    <row r="402" s="2" customFormat="1" ht="16.5" customHeight="1">
      <c r="A402" s="39"/>
      <c r="B402" s="40"/>
      <c r="C402" s="237" t="s">
        <v>701</v>
      </c>
      <c r="D402" s="237" t="s">
        <v>161</v>
      </c>
      <c r="E402" s="238" t="s">
        <v>702</v>
      </c>
      <c r="F402" s="239" t="s">
        <v>703</v>
      </c>
      <c r="G402" s="240" t="s">
        <v>173</v>
      </c>
      <c r="H402" s="241">
        <v>2</v>
      </c>
      <c r="I402" s="242"/>
      <c r="J402" s="243">
        <f>ROUND(I402*H402,2)</f>
        <v>0</v>
      </c>
      <c r="K402" s="244"/>
      <c r="L402" s="45"/>
      <c r="M402" s="245" t="s">
        <v>1</v>
      </c>
      <c r="N402" s="246" t="s">
        <v>43</v>
      </c>
      <c r="O402" s="92"/>
      <c r="P402" s="247">
        <f>O402*H402</f>
        <v>0</v>
      </c>
      <c r="Q402" s="247">
        <v>0.00023000000000000001</v>
      </c>
      <c r="R402" s="247">
        <f>Q402*H402</f>
        <v>0.00046000000000000001</v>
      </c>
      <c r="S402" s="247">
        <v>0</v>
      </c>
      <c r="T402" s="248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9" t="s">
        <v>249</v>
      </c>
      <c r="AT402" s="249" t="s">
        <v>161</v>
      </c>
      <c r="AU402" s="249" t="s">
        <v>88</v>
      </c>
      <c r="AY402" s="18" t="s">
        <v>159</v>
      </c>
      <c r="BE402" s="250">
        <f>IF(N402="základní",J402,0)</f>
        <v>0</v>
      </c>
      <c r="BF402" s="250">
        <f>IF(N402="snížená",J402,0)</f>
        <v>0</v>
      </c>
      <c r="BG402" s="250">
        <f>IF(N402="zákl. přenesená",J402,0)</f>
        <v>0</v>
      </c>
      <c r="BH402" s="250">
        <f>IF(N402="sníž. přenesená",J402,0)</f>
        <v>0</v>
      </c>
      <c r="BI402" s="250">
        <f>IF(N402="nulová",J402,0)</f>
        <v>0</v>
      </c>
      <c r="BJ402" s="18" t="s">
        <v>86</v>
      </c>
      <c r="BK402" s="250">
        <f>ROUND(I402*H402,2)</f>
        <v>0</v>
      </c>
      <c r="BL402" s="18" t="s">
        <v>249</v>
      </c>
      <c r="BM402" s="249" t="s">
        <v>704</v>
      </c>
    </row>
    <row r="403" s="2" customFormat="1" ht="16.5" customHeight="1">
      <c r="A403" s="39"/>
      <c r="B403" s="40"/>
      <c r="C403" s="237" t="s">
        <v>705</v>
      </c>
      <c r="D403" s="237" t="s">
        <v>161</v>
      </c>
      <c r="E403" s="238" t="s">
        <v>706</v>
      </c>
      <c r="F403" s="239" t="s">
        <v>707</v>
      </c>
      <c r="G403" s="240" t="s">
        <v>173</v>
      </c>
      <c r="H403" s="241">
        <v>2</v>
      </c>
      <c r="I403" s="242"/>
      <c r="J403" s="243">
        <f>ROUND(I403*H403,2)</f>
        <v>0</v>
      </c>
      <c r="K403" s="244"/>
      <c r="L403" s="45"/>
      <c r="M403" s="245" t="s">
        <v>1</v>
      </c>
      <c r="N403" s="246" t="s">
        <v>43</v>
      </c>
      <c r="O403" s="92"/>
      <c r="P403" s="247">
        <f>O403*H403</f>
        <v>0</v>
      </c>
      <c r="Q403" s="247">
        <v>0.00046999999999999999</v>
      </c>
      <c r="R403" s="247">
        <f>Q403*H403</f>
        <v>0.00093999999999999997</v>
      </c>
      <c r="S403" s="247">
        <v>0</v>
      </c>
      <c r="T403" s="248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9" t="s">
        <v>249</v>
      </c>
      <c r="AT403" s="249" t="s">
        <v>161</v>
      </c>
      <c r="AU403" s="249" t="s">
        <v>88</v>
      </c>
      <c r="AY403" s="18" t="s">
        <v>159</v>
      </c>
      <c r="BE403" s="250">
        <f>IF(N403="základní",J403,0)</f>
        <v>0</v>
      </c>
      <c r="BF403" s="250">
        <f>IF(N403="snížená",J403,0)</f>
        <v>0</v>
      </c>
      <c r="BG403" s="250">
        <f>IF(N403="zákl. přenesená",J403,0)</f>
        <v>0</v>
      </c>
      <c r="BH403" s="250">
        <f>IF(N403="sníž. přenesená",J403,0)</f>
        <v>0</v>
      </c>
      <c r="BI403" s="250">
        <f>IF(N403="nulová",J403,0)</f>
        <v>0</v>
      </c>
      <c r="BJ403" s="18" t="s">
        <v>86</v>
      </c>
      <c r="BK403" s="250">
        <f>ROUND(I403*H403,2)</f>
        <v>0</v>
      </c>
      <c r="BL403" s="18" t="s">
        <v>249</v>
      </c>
      <c r="BM403" s="249" t="s">
        <v>708</v>
      </c>
    </row>
    <row r="404" s="2" customFormat="1" ht="16.5" customHeight="1">
      <c r="A404" s="39"/>
      <c r="B404" s="40"/>
      <c r="C404" s="237" t="s">
        <v>709</v>
      </c>
      <c r="D404" s="237" t="s">
        <v>161</v>
      </c>
      <c r="E404" s="238" t="s">
        <v>710</v>
      </c>
      <c r="F404" s="239" t="s">
        <v>711</v>
      </c>
      <c r="G404" s="240" t="s">
        <v>173</v>
      </c>
      <c r="H404" s="241">
        <v>2</v>
      </c>
      <c r="I404" s="242"/>
      <c r="J404" s="243">
        <f>ROUND(I404*H404,2)</f>
        <v>0</v>
      </c>
      <c r="K404" s="244"/>
      <c r="L404" s="45"/>
      <c r="M404" s="245" t="s">
        <v>1</v>
      </c>
      <c r="N404" s="246" t="s">
        <v>43</v>
      </c>
      <c r="O404" s="92"/>
      <c r="P404" s="247">
        <f>O404*H404</f>
        <v>0</v>
      </c>
      <c r="Q404" s="247">
        <v>0.00027999999999999998</v>
      </c>
      <c r="R404" s="247">
        <f>Q404*H404</f>
        <v>0.00055999999999999995</v>
      </c>
      <c r="S404" s="247">
        <v>0</v>
      </c>
      <c r="T404" s="248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9" t="s">
        <v>249</v>
      </c>
      <c r="AT404" s="249" t="s">
        <v>161</v>
      </c>
      <c r="AU404" s="249" t="s">
        <v>88</v>
      </c>
      <c r="AY404" s="18" t="s">
        <v>159</v>
      </c>
      <c r="BE404" s="250">
        <f>IF(N404="základní",J404,0)</f>
        <v>0</v>
      </c>
      <c r="BF404" s="250">
        <f>IF(N404="snížená",J404,0)</f>
        <v>0</v>
      </c>
      <c r="BG404" s="250">
        <f>IF(N404="zákl. přenesená",J404,0)</f>
        <v>0</v>
      </c>
      <c r="BH404" s="250">
        <f>IF(N404="sníž. přenesená",J404,0)</f>
        <v>0</v>
      </c>
      <c r="BI404" s="250">
        <f>IF(N404="nulová",J404,0)</f>
        <v>0</v>
      </c>
      <c r="BJ404" s="18" t="s">
        <v>86</v>
      </c>
      <c r="BK404" s="250">
        <f>ROUND(I404*H404,2)</f>
        <v>0</v>
      </c>
      <c r="BL404" s="18" t="s">
        <v>249</v>
      </c>
      <c r="BM404" s="249" t="s">
        <v>712</v>
      </c>
    </row>
    <row r="405" s="2" customFormat="1" ht="16.5" customHeight="1">
      <c r="A405" s="39"/>
      <c r="B405" s="40"/>
      <c r="C405" s="237" t="s">
        <v>713</v>
      </c>
      <c r="D405" s="237" t="s">
        <v>161</v>
      </c>
      <c r="E405" s="238" t="s">
        <v>714</v>
      </c>
      <c r="F405" s="239" t="s">
        <v>715</v>
      </c>
      <c r="G405" s="240" t="s">
        <v>173</v>
      </c>
      <c r="H405" s="241">
        <v>2</v>
      </c>
      <c r="I405" s="242"/>
      <c r="J405" s="243">
        <f>ROUND(I405*H405,2)</f>
        <v>0</v>
      </c>
      <c r="K405" s="244"/>
      <c r="L405" s="45"/>
      <c r="M405" s="245" t="s">
        <v>1</v>
      </c>
      <c r="N405" s="246" t="s">
        <v>43</v>
      </c>
      <c r="O405" s="92"/>
      <c r="P405" s="247">
        <f>O405*H405</f>
        <v>0</v>
      </c>
      <c r="Q405" s="247">
        <v>0.0055999999999999999</v>
      </c>
      <c r="R405" s="247">
        <f>Q405*H405</f>
        <v>0.0112</v>
      </c>
      <c r="S405" s="247">
        <v>0</v>
      </c>
      <c r="T405" s="248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49" t="s">
        <v>165</v>
      </c>
      <c r="AT405" s="249" t="s">
        <v>161</v>
      </c>
      <c r="AU405" s="249" t="s">
        <v>88</v>
      </c>
      <c r="AY405" s="18" t="s">
        <v>159</v>
      </c>
      <c r="BE405" s="250">
        <f>IF(N405="základní",J405,0)</f>
        <v>0</v>
      </c>
      <c r="BF405" s="250">
        <f>IF(N405="snížená",J405,0)</f>
        <v>0</v>
      </c>
      <c r="BG405" s="250">
        <f>IF(N405="zákl. přenesená",J405,0)</f>
        <v>0</v>
      </c>
      <c r="BH405" s="250">
        <f>IF(N405="sníž. přenesená",J405,0)</f>
        <v>0</v>
      </c>
      <c r="BI405" s="250">
        <f>IF(N405="nulová",J405,0)</f>
        <v>0</v>
      </c>
      <c r="BJ405" s="18" t="s">
        <v>86</v>
      </c>
      <c r="BK405" s="250">
        <f>ROUND(I405*H405,2)</f>
        <v>0</v>
      </c>
      <c r="BL405" s="18" t="s">
        <v>165</v>
      </c>
      <c r="BM405" s="249" t="s">
        <v>716</v>
      </c>
    </row>
    <row r="406" s="2" customFormat="1" ht="16.5" customHeight="1">
      <c r="A406" s="39"/>
      <c r="B406" s="40"/>
      <c r="C406" s="237" t="s">
        <v>717</v>
      </c>
      <c r="D406" s="237" t="s">
        <v>161</v>
      </c>
      <c r="E406" s="238" t="s">
        <v>718</v>
      </c>
      <c r="F406" s="239" t="s">
        <v>719</v>
      </c>
      <c r="G406" s="240" t="s">
        <v>173</v>
      </c>
      <c r="H406" s="241">
        <v>3</v>
      </c>
      <c r="I406" s="242"/>
      <c r="J406" s="243">
        <f>ROUND(I406*H406,2)</f>
        <v>0</v>
      </c>
      <c r="K406" s="244"/>
      <c r="L406" s="45"/>
      <c r="M406" s="245" t="s">
        <v>1</v>
      </c>
      <c r="N406" s="246" t="s">
        <v>43</v>
      </c>
      <c r="O406" s="92"/>
      <c r="P406" s="247">
        <f>O406*H406</f>
        <v>0</v>
      </c>
      <c r="Q406" s="247">
        <v>0.001</v>
      </c>
      <c r="R406" s="247">
        <f>Q406*H406</f>
        <v>0.0030000000000000001</v>
      </c>
      <c r="S406" s="247">
        <v>0</v>
      </c>
      <c r="T406" s="248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49" t="s">
        <v>249</v>
      </c>
      <c r="AT406" s="249" t="s">
        <v>161</v>
      </c>
      <c r="AU406" s="249" t="s">
        <v>88</v>
      </c>
      <c r="AY406" s="18" t="s">
        <v>159</v>
      </c>
      <c r="BE406" s="250">
        <f>IF(N406="základní",J406,0)</f>
        <v>0</v>
      </c>
      <c r="BF406" s="250">
        <f>IF(N406="snížená",J406,0)</f>
        <v>0</v>
      </c>
      <c r="BG406" s="250">
        <f>IF(N406="zákl. přenesená",J406,0)</f>
        <v>0</v>
      </c>
      <c r="BH406" s="250">
        <f>IF(N406="sníž. přenesená",J406,0)</f>
        <v>0</v>
      </c>
      <c r="BI406" s="250">
        <f>IF(N406="nulová",J406,0)</f>
        <v>0</v>
      </c>
      <c r="BJ406" s="18" t="s">
        <v>86</v>
      </c>
      <c r="BK406" s="250">
        <f>ROUND(I406*H406,2)</f>
        <v>0</v>
      </c>
      <c r="BL406" s="18" t="s">
        <v>249</v>
      </c>
      <c r="BM406" s="249" t="s">
        <v>720</v>
      </c>
    </row>
    <row r="407" s="2" customFormat="1" ht="16.5" customHeight="1">
      <c r="A407" s="39"/>
      <c r="B407" s="40"/>
      <c r="C407" s="237" t="s">
        <v>721</v>
      </c>
      <c r="D407" s="237" t="s">
        <v>161</v>
      </c>
      <c r="E407" s="238" t="s">
        <v>722</v>
      </c>
      <c r="F407" s="239" t="s">
        <v>723</v>
      </c>
      <c r="G407" s="240" t="s">
        <v>544</v>
      </c>
      <c r="H407" s="241">
        <v>3</v>
      </c>
      <c r="I407" s="242"/>
      <c r="J407" s="243">
        <f>ROUND(I407*H407,2)</f>
        <v>0</v>
      </c>
      <c r="K407" s="244"/>
      <c r="L407" s="45"/>
      <c r="M407" s="245" t="s">
        <v>1</v>
      </c>
      <c r="N407" s="246" t="s">
        <v>43</v>
      </c>
      <c r="O407" s="92"/>
      <c r="P407" s="247">
        <f>O407*H407</f>
        <v>0</v>
      </c>
      <c r="Q407" s="247">
        <v>0.00051999999999999995</v>
      </c>
      <c r="R407" s="247">
        <f>Q407*H407</f>
        <v>0.0015599999999999998</v>
      </c>
      <c r="S407" s="247">
        <v>0</v>
      </c>
      <c r="T407" s="248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49" t="s">
        <v>249</v>
      </c>
      <c r="AT407" s="249" t="s">
        <v>161</v>
      </c>
      <c r="AU407" s="249" t="s">
        <v>88</v>
      </c>
      <c r="AY407" s="18" t="s">
        <v>159</v>
      </c>
      <c r="BE407" s="250">
        <f>IF(N407="základní",J407,0)</f>
        <v>0</v>
      </c>
      <c r="BF407" s="250">
        <f>IF(N407="snížená",J407,0)</f>
        <v>0</v>
      </c>
      <c r="BG407" s="250">
        <f>IF(N407="zákl. přenesená",J407,0)</f>
        <v>0</v>
      </c>
      <c r="BH407" s="250">
        <f>IF(N407="sníž. přenesená",J407,0)</f>
        <v>0</v>
      </c>
      <c r="BI407" s="250">
        <f>IF(N407="nulová",J407,0)</f>
        <v>0</v>
      </c>
      <c r="BJ407" s="18" t="s">
        <v>86</v>
      </c>
      <c r="BK407" s="250">
        <f>ROUND(I407*H407,2)</f>
        <v>0</v>
      </c>
      <c r="BL407" s="18" t="s">
        <v>249</v>
      </c>
      <c r="BM407" s="249" t="s">
        <v>724</v>
      </c>
    </row>
    <row r="408" s="2" customFormat="1" ht="16.5" customHeight="1">
      <c r="A408" s="39"/>
      <c r="B408" s="40"/>
      <c r="C408" s="237" t="s">
        <v>725</v>
      </c>
      <c r="D408" s="237" t="s">
        <v>161</v>
      </c>
      <c r="E408" s="238" t="s">
        <v>726</v>
      </c>
      <c r="F408" s="239" t="s">
        <v>727</v>
      </c>
      <c r="G408" s="240" t="s">
        <v>173</v>
      </c>
      <c r="H408" s="241">
        <v>2</v>
      </c>
      <c r="I408" s="242"/>
      <c r="J408" s="243">
        <f>ROUND(I408*H408,2)</f>
        <v>0</v>
      </c>
      <c r="K408" s="244"/>
      <c r="L408" s="45"/>
      <c r="M408" s="245" t="s">
        <v>1</v>
      </c>
      <c r="N408" s="246" t="s">
        <v>43</v>
      </c>
      <c r="O408" s="92"/>
      <c r="P408" s="247">
        <f>O408*H408</f>
        <v>0</v>
      </c>
      <c r="Q408" s="247">
        <v>0.00051999999999999995</v>
      </c>
      <c r="R408" s="247">
        <f>Q408*H408</f>
        <v>0.0010399999999999999</v>
      </c>
      <c r="S408" s="247">
        <v>0</v>
      </c>
      <c r="T408" s="248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49" t="s">
        <v>249</v>
      </c>
      <c r="AT408" s="249" t="s">
        <v>161</v>
      </c>
      <c r="AU408" s="249" t="s">
        <v>88</v>
      </c>
      <c r="AY408" s="18" t="s">
        <v>159</v>
      </c>
      <c r="BE408" s="250">
        <f>IF(N408="základní",J408,0)</f>
        <v>0</v>
      </c>
      <c r="BF408" s="250">
        <f>IF(N408="snížená",J408,0)</f>
        <v>0</v>
      </c>
      <c r="BG408" s="250">
        <f>IF(N408="zákl. přenesená",J408,0)</f>
        <v>0</v>
      </c>
      <c r="BH408" s="250">
        <f>IF(N408="sníž. přenesená",J408,0)</f>
        <v>0</v>
      </c>
      <c r="BI408" s="250">
        <f>IF(N408="nulová",J408,0)</f>
        <v>0</v>
      </c>
      <c r="BJ408" s="18" t="s">
        <v>86</v>
      </c>
      <c r="BK408" s="250">
        <f>ROUND(I408*H408,2)</f>
        <v>0</v>
      </c>
      <c r="BL408" s="18" t="s">
        <v>249</v>
      </c>
      <c r="BM408" s="249" t="s">
        <v>728</v>
      </c>
    </row>
    <row r="409" s="2" customFormat="1" ht="16.5" customHeight="1">
      <c r="A409" s="39"/>
      <c r="B409" s="40"/>
      <c r="C409" s="237" t="s">
        <v>729</v>
      </c>
      <c r="D409" s="237" t="s">
        <v>161</v>
      </c>
      <c r="E409" s="238" t="s">
        <v>730</v>
      </c>
      <c r="F409" s="239" t="s">
        <v>731</v>
      </c>
      <c r="G409" s="240" t="s">
        <v>164</v>
      </c>
      <c r="H409" s="241">
        <v>1</v>
      </c>
      <c r="I409" s="242"/>
      <c r="J409" s="243">
        <f>ROUND(I409*H409,2)</f>
        <v>0</v>
      </c>
      <c r="K409" s="244"/>
      <c r="L409" s="45"/>
      <c r="M409" s="245" t="s">
        <v>1</v>
      </c>
      <c r="N409" s="246" t="s">
        <v>43</v>
      </c>
      <c r="O409" s="92"/>
      <c r="P409" s="247">
        <f>O409*H409</f>
        <v>0</v>
      </c>
      <c r="Q409" s="247">
        <v>0.012</v>
      </c>
      <c r="R409" s="247">
        <f>Q409*H409</f>
        <v>0.012</v>
      </c>
      <c r="S409" s="247">
        <v>0</v>
      </c>
      <c r="T409" s="248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49" t="s">
        <v>249</v>
      </c>
      <c r="AT409" s="249" t="s">
        <v>161</v>
      </c>
      <c r="AU409" s="249" t="s">
        <v>88</v>
      </c>
      <c r="AY409" s="18" t="s">
        <v>159</v>
      </c>
      <c r="BE409" s="250">
        <f>IF(N409="základní",J409,0)</f>
        <v>0</v>
      </c>
      <c r="BF409" s="250">
        <f>IF(N409="snížená",J409,0)</f>
        <v>0</v>
      </c>
      <c r="BG409" s="250">
        <f>IF(N409="zákl. přenesená",J409,0)</f>
        <v>0</v>
      </c>
      <c r="BH409" s="250">
        <f>IF(N409="sníž. přenesená",J409,0)</f>
        <v>0</v>
      </c>
      <c r="BI409" s="250">
        <f>IF(N409="nulová",J409,0)</f>
        <v>0</v>
      </c>
      <c r="BJ409" s="18" t="s">
        <v>86</v>
      </c>
      <c r="BK409" s="250">
        <f>ROUND(I409*H409,2)</f>
        <v>0</v>
      </c>
      <c r="BL409" s="18" t="s">
        <v>249</v>
      </c>
      <c r="BM409" s="249" t="s">
        <v>732</v>
      </c>
    </row>
    <row r="410" s="13" customFormat="1">
      <c r="A410" s="13"/>
      <c r="B410" s="251"/>
      <c r="C410" s="252"/>
      <c r="D410" s="253" t="s">
        <v>167</v>
      </c>
      <c r="E410" s="254" t="s">
        <v>1</v>
      </c>
      <c r="F410" s="255" t="s">
        <v>733</v>
      </c>
      <c r="G410" s="252"/>
      <c r="H410" s="256">
        <v>1</v>
      </c>
      <c r="I410" s="257"/>
      <c r="J410" s="252"/>
      <c r="K410" s="252"/>
      <c r="L410" s="258"/>
      <c r="M410" s="259"/>
      <c r="N410" s="260"/>
      <c r="O410" s="260"/>
      <c r="P410" s="260"/>
      <c r="Q410" s="260"/>
      <c r="R410" s="260"/>
      <c r="S410" s="260"/>
      <c r="T410" s="26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62" t="s">
        <v>167</v>
      </c>
      <c r="AU410" s="262" t="s">
        <v>88</v>
      </c>
      <c r="AV410" s="13" t="s">
        <v>88</v>
      </c>
      <c r="AW410" s="13" t="s">
        <v>34</v>
      </c>
      <c r="AX410" s="13" t="s">
        <v>86</v>
      </c>
      <c r="AY410" s="262" t="s">
        <v>159</v>
      </c>
    </row>
    <row r="411" s="2" customFormat="1" ht="16.5" customHeight="1">
      <c r="A411" s="39"/>
      <c r="B411" s="40"/>
      <c r="C411" s="237" t="s">
        <v>734</v>
      </c>
      <c r="D411" s="237" t="s">
        <v>161</v>
      </c>
      <c r="E411" s="238" t="s">
        <v>735</v>
      </c>
      <c r="F411" s="239" t="s">
        <v>736</v>
      </c>
      <c r="G411" s="240" t="s">
        <v>173</v>
      </c>
      <c r="H411" s="241">
        <v>2</v>
      </c>
      <c r="I411" s="242"/>
      <c r="J411" s="243">
        <f>ROUND(I411*H411,2)</f>
        <v>0</v>
      </c>
      <c r="K411" s="244"/>
      <c r="L411" s="45"/>
      <c r="M411" s="245" t="s">
        <v>1</v>
      </c>
      <c r="N411" s="246" t="s">
        <v>43</v>
      </c>
      <c r="O411" s="92"/>
      <c r="P411" s="247">
        <f>O411*H411</f>
        <v>0</v>
      </c>
      <c r="Q411" s="247">
        <v>0.00050000000000000001</v>
      </c>
      <c r="R411" s="247">
        <f>Q411*H411</f>
        <v>0.001</v>
      </c>
      <c r="S411" s="247">
        <v>0</v>
      </c>
      <c r="T411" s="248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49" t="s">
        <v>249</v>
      </c>
      <c r="AT411" s="249" t="s">
        <v>161</v>
      </c>
      <c r="AU411" s="249" t="s">
        <v>88</v>
      </c>
      <c r="AY411" s="18" t="s">
        <v>159</v>
      </c>
      <c r="BE411" s="250">
        <f>IF(N411="základní",J411,0)</f>
        <v>0</v>
      </c>
      <c r="BF411" s="250">
        <f>IF(N411="snížená",J411,0)</f>
        <v>0</v>
      </c>
      <c r="BG411" s="250">
        <f>IF(N411="zákl. přenesená",J411,0)</f>
        <v>0</v>
      </c>
      <c r="BH411" s="250">
        <f>IF(N411="sníž. přenesená",J411,0)</f>
        <v>0</v>
      </c>
      <c r="BI411" s="250">
        <f>IF(N411="nulová",J411,0)</f>
        <v>0</v>
      </c>
      <c r="BJ411" s="18" t="s">
        <v>86</v>
      </c>
      <c r="BK411" s="250">
        <f>ROUND(I411*H411,2)</f>
        <v>0</v>
      </c>
      <c r="BL411" s="18" t="s">
        <v>249</v>
      </c>
      <c r="BM411" s="249" t="s">
        <v>737</v>
      </c>
    </row>
    <row r="412" s="2" customFormat="1" ht="16.5" customHeight="1">
      <c r="A412" s="39"/>
      <c r="B412" s="40"/>
      <c r="C412" s="237" t="s">
        <v>738</v>
      </c>
      <c r="D412" s="237" t="s">
        <v>161</v>
      </c>
      <c r="E412" s="238" t="s">
        <v>739</v>
      </c>
      <c r="F412" s="239" t="s">
        <v>740</v>
      </c>
      <c r="G412" s="240" t="s">
        <v>544</v>
      </c>
      <c r="H412" s="241">
        <v>2</v>
      </c>
      <c r="I412" s="242"/>
      <c r="J412" s="243">
        <f>ROUND(I412*H412,2)</f>
        <v>0</v>
      </c>
      <c r="K412" s="244"/>
      <c r="L412" s="45"/>
      <c r="M412" s="245" t="s">
        <v>1</v>
      </c>
      <c r="N412" s="246" t="s">
        <v>43</v>
      </c>
      <c r="O412" s="92"/>
      <c r="P412" s="247">
        <f>O412*H412</f>
        <v>0</v>
      </c>
      <c r="Q412" s="247">
        <v>0.00051999999999999995</v>
      </c>
      <c r="R412" s="247">
        <f>Q412*H412</f>
        <v>0.0010399999999999999</v>
      </c>
      <c r="S412" s="247">
        <v>0</v>
      </c>
      <c r="T412" s="248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49" t="s">
        <v>249</v>
      </c>
      <c r="AT412" s="249" t="s">
        <v>161</v>
      </c>
      <c r="AU412" s="249" t="s">
        <v>88</v>
      </c>
      <c r="AY412" s="18" t="s">
        <v>159</v>
      </c>
      <c r="BE412" s="250">
        <f>IF(N412="základní",J412,0)</f>
        <v>0</v>
      </c>
      <c r="BF412" s="250">
        <f>IF(N412="snížená",J412,0)</f>
        <v>0</v>
      </c>
      <c r="BG412" s="250">
        <f>IF(N412="zákl. přenesená",J412,0)</f>
        <v>0</v>
      </c>
      <c r="BH412" s="250">
        <f>IF(N412="sníž. přenesená",J412,0)</f>
        <v>0</v>
      </c>
      <c r="BI412" s="250">
        <f>IF(N412="nulová",J412,0)</f>
        <v>0</v>
      </c>
      <c r="BJ412" s="18" t="s">
        <v>86</v>
      </c>
      <c r="BK412" s="250">
        <f>ROUND(I412*H412,2)</f>
        <v>0</v>
      </c>
      <c r="BL412" s="18" t="s">
        <v>249</v>
      </c>
      <c r="BM412" s="249" t="s">
        <v>741</v>
      </c>
    </row>
    <row r="413" s="2" customFormat="1" ht="16.5" customHeight="1">
      <c r="A413" s="39"/>
      <c r="B413" s="40"/>
      <c r="C413" s="237" t="s">
        <v>742</v>
      </c>
      <c r="D413" s="237" t="s">
        <v>161</v>
      </c>
      <c r="E413" s="238" t="s">
        <v>743</v>
      </c>
      <c r="F413" s="239" t="s">
        <v>744</v>
      </c>
      <c r="G413" s="240" t="s">
        <v>173</v>
      </c>
      <c r="H413" s="241">
        <v>2</v>
      </c>
      <c r="I413" s="242"/>
      <c r="J413" s="243">
        <f>ROUND(I413*H413,2)</f>
        <v>0</v>
      </c>
      <c r="K413" s="244"/>
      <c r="L413" s="45"/>
      <c r="M413" s="245" t="s">
        <v>1</v>
      </c>
      <c r="N413" s="246" t="s">
        <v>43</v>
      </c>
      <c r="O413" s="92"/>
      <c r="P413" s="247">
        <f>O413*H413</f>
        <v>0</v>
      </c>
      <c r="Q413" s="247">
        <v>0.00080000000000000004</v>
      </c>
      <c r="R413" s="247">
        <f>Q413*H413</f>
        <v>0.0016000000000000001</v>
      </c>
      <c r="S413" s="247">
        <v>0</v>
      </c>
      <c r="T413" s="248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9" t="s">
        <v>249</v>
      </c>
      <c r="AT413" s="249" t="s">
        <v>161</v>
      </c>
      <c r="AU413" s="249" t="s">
        <v>88</v>
      </c>
      <c r="AY413" s="18" t="s">
        <v>159</v>
      </c>
      <c r="BE413" s="250">
        <f>IF(N413="základní",J413,0)</f>
        <v>0</v>
      </c>
      <c r="BF413" s="250">
        <f>IF(N413="snížená",J413,0)</f>
        <v>0</v>
      </c>
      <c r="BG413" s="250">
        <f>IF(N413="zákl. přenesená",J413,0)</f>
        <v>0</v>
      </c>
      <c r="BH413" s="250">
        <f>IF(N413="sníž. přenesená",J413,0)</f>
        <v>0</v>
      </c>
      <c r="BI413" s="250">
        <f>IF(N413="nulová",J413,0)</f>
        <v>0</v>
      </c>
      <c r="BJ413" s="18" t="s">
        <v>86</v>
      </c>
      <c r="BK413" s="250">
        <f>ROUND(I413*H413,2)</f>
        <v>0</v>
      </c>
      <c r="BL413" s="18" t="s">
        <v>249</v>
      </c>
      <c r="BM413" s="249" t="s">
        <v>745</v>
      </c>
    </row>
    <row r="414" s="2" customFormat="1" ht="16.5" customHeight="1">
      <c r="A414" s="39"/>
      <c r="B414" s="40"/>
      <c r="C414" s="237" t="s">
        <v>746</v>
      </c>
      <c r="D414" s="237" t="s">
        <v>161</v>
      </c>
      <c r="E414" s="238" t="s">
        <v>747</v>
      </c>
      <c r="F414" s="239" t="s">
        <v>748</v>
      </c>
      <c r="G414" s="240" t="s">
        <v>173</v>
      </c>
      <c r="H414" s="241">
        <v>5</v>
      </c>
      <c r="I414" s="242"/>
      <c r="J414" s="243">
        <f>ROUND(I414*H414,2)</f>
        <v>0</v>
      </c>
      <c r="K414" s="244"/>
      <c r="L414" s="45"/>
      <c r="M414" s="245" t="s">
        <v>1</v>
      </c>
      <c r="N414" s="246" t="s">
        <v>43</v>
      </c>
      <c r="O414" s="92"/>
      <c r="P414" s="247">
        <f>O414*H414</f>
        <v>0</v>
      </c>
      <c r="Q414" s="247">
        <v>0.00031</v>
      </c>
      <c r="R414" s="247">
        <f>Q414*H414</f>
        <v>0.00155</v>
      </c>
      <c r="S414" s="247">
        <v>0</v>
      </c>
      <c r="T414" s="248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49" t="s">
        <v>249</v>
      </c>
      <c r="AT414" s="249" t="s">
        <v>161</v>
      </c>
      <c r="AU414" s="249" t="s">
        <v>88</v>
      </c>
      <c r="AY414" s="18" t="s">
        <v>159</v>
      </c>
      <c r="BE414" s="250">
        <f>IF(N414="základní",J414,0)</f>
        <v>0</v>
      </c>
      <c r="BF414" s="250">
        <f>IF(N414="snížená",J414,0)</f>
        <v>0</v>
      </c>
      <c r="BG414" s="250">
        <f>IF(N414="zákl. přenesená",J414,0)</f>
        <v>0</v>
      </c>
      <c r="BH414" s="250">
        <f>IF(N414="sníž. přenesená",J414,0)</f>
        <v>0</v>
      </c>
      <c r="BI414" s="250">
        <f>IF(N414="nulová",J414,0)</f>
        <v>0</v>
      </c>
      <c r="BJ414" s="18" t="s">
        <v>86</v>
      </c>
      <c r="BK414" s="250">
        <f>ROUND(I414*H414,2)</f>
        <v>0</v>
      </c>
      <c r="BL414" s="18" t="s">
        <v>249</v>
      </c>
      <c r="BM414" s="249" t="s">
        <v>749</v>
      </c>
    </row>
    <row r="415" s="2" customFormat="1" ht="16.5" customHeight="1">
      <c r="A415" s="39"/>
      <c r="B415" s="40"/>
      <c r="C415" s="237" t="s">
        <v>750</v>
      </c>
      <c r="D415" s="237" t="s">
        <v>161</v>
      </c>
      <c r="E415" s="238" t="s">
        <v>751</v>
      </c>
      <c r="F415" s="239" t="s">
        <v>752</v>
      </c>
      <c r="G415" s="240" t="s">
        <v>530</v>
      </c>
      <c r="H415" s="288"/>
      <c r="I415" s="242"/>
      <c r="J415" s="243">
        <f>ROUND(I415*H415,2)</f>
        <v>0</v>
      </c>
      <c r="K415" s="244"/>
      <c r="L415" s="45"/>
      <c r="M415" s="245" t="s">
        <v>1</v>
      </c>
      <c r="N415" s="246" t="s">
        <v>43</v>
      </c>
      <c r="O415" s="92"/>
      <c r="P415" s="247">
        <f>O415*H415</f>
        <v>0</v>
      </c>
      <c r="Q415" s="247">
        <v>0</v>
      </c>
      <c r="R415" s="247">
        <f>Q415*H415</f>
        <v>0</v>
      </c>
      <c r="S415" s="247">
        <v>0</v>
      </c>
      <c r="T415" s="248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49" t="s">
        <v>249</v>
      </c>
      <c r="AT415" s="249" t="s">
        <v>161</v>
      </c>
      <c r="AU415" s="249" t="s">
        <v>88</v>
      </c>
      <c r="AY415" s="18" t="s">
        <v>159</v>
      </c>
      <c r="BE415" s="250">
        <f>IF(N415="základní",J415,0)</f>
        <v>0</v>
      </c>
      <c r="BF415" s="250">
        <f>IF(N415="snížená",J415,0)</f>
        <v>0</v>
      </c>
      <c r="BG415" s="250">
        <f>IF(N415="zákl. přenesená",J415,0)</f>
        <v>0</v>
      </c>
      <c r="BH415" s="250">
        <f>IF(N415="sníž. přenesená",J415,0)</f>
        <v>0</v>
      </c>
      <c r="BI415" s="250">
        <f>IF(N415="nulová",J415,0)</f>
        <v>0</v>
      </c>
      <c r="BJ415" s="18" t="s">
        <v>86</v>
      </c>
      <c r="BK415" s="250">
        <f>ROUND(I415*H415,2)</f>
        <v>0</v>
      </c>
      <c r="BL415" s="18" t="s">
        <v>249</v>
      </c>
      <c r="BM415" s="249" t="s">
        <v>753</v>
      </c>
    </row>
    <row r="416" s="12" customFormat="1" ht="22.8" customHeight="1">
      <c r="A416" s="12"/>
      <c r="B416" s="221"/>
      <c r="C416" s="222"/>
      <c r="D416" s="223" t="s">
        <v>77</v>
      </c>
      <c r="E416" s="235" t="s">
        <v>754</v>
      </c>
      <c r="F416" s="235" t="s">
        <v>755</v>
      </c>
      <c r="G416" s="222"/>
      <c r="H416" s="222"/>
      <c r="I416" s="225"/>
      <c r="J416" s="236">
        <f>BK416</f>
        <v>0</v>
      </c>
      <c r="K416" s="222"/>
      <c r="L416" s="227"/>
      <c r="M416" s="228"/>
      <c r="N416" s="229"/>
      <c r="O416" s="229"/>
      <c r="P416" s="230">
        <f>SUM(P417:P419)</f>
        <v>0</v>
      </c>
      <c r="Q416" s="229"/>
      <c r="R416" s="230">
        <f>SUM(R417:R419)</f>
        <v>0.029100000000000001</v>
      </c>
      <c r="S416" s="229"/>
      <c r="T416" s="231">
        <f>SUM(T417:T419)</f>
        <v>0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32" t="s">
        <v>88</v>
      </c>
      <c r="AT416" s="233" t="s">
        <v>77</v>
      </c>
      <c r="AU416" s="233" t="s">
        <v>86</v>
      </c>
      <c r="AY416" s="232" t="s">
        <v>159</v>
      </c>
      <c r="BK416" s="234">
        <f>SUM(BK417:BK419)</f>
        <v>0</v>
      </c>
    </row>
    <row r="417" s="2" customFormat="1" ht="16.5" customHeight="1">
      <c r="A417" s="39"/>
      <c r="B417" s="40"/>
      <c r="C417" s="237" t="s">
        <v>756</v>
      </c>
      <c r="D417" s="237" t="s">
        <v>161</v>
      </c>
      <c r="E417" s="238" t="s">
        <v>757</v>
      </c>
      <c r="F417" s="239" t="s">
        <v>758</v>
      </c>
      <c r="G417" s="240" t="s">
        <v>544</v>
      </c>
      <c r="H417" s="241">
        <v>3</v>
      </c>
      <c r="I417" s="242"/>
      <c r="J417" s="243">
        <f>ROUND(I417*H417,2)</f>
        <v>0</v>
      </c>
      <c r="K417" s="244"/>
      <c r="L417" s="45"/>
      <c r="M417" s="245" t="s">
        <v>1</v>
      </c>
      <c r="N417" s="246" t="s">
        <v>43</v>
      </c>
      <c r="O417" s="92"/>
      <c r="P417" s="247">
        <f>O417*H417</f>
        <v>0</v>
      </c>
      <c r="Q417" s="247">
        <v>0.0091999999999999998</v>
      </c>
      <c r="R417" s="247">
        <f>Q417*H417</f>
        <v>0.0276</v>
      </c>
      <c r="S417" s="247">
        <v>0</v>
      </c>
      <c r="T417" s="248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49" t="s">
        <v>249</v>
      </c>
      <c r="AT417" s="249" t="s">
        <v>161</v>
      </c>
      <c r="AU417" s="249" t="s">
        <v>88</v>
      </c>
      <c r="AY417" s="18" t="s">
        <v>159</v>
      </c>
      <c r="BE417" s="250">
        <f>IF(N417="základní",J417,0)</f>
        <v>0</v>
      </c>
      <c r="BF417" s="250">
        <f>IF(N417="snížená",J417,0)</f>
        <v>0</v>
      </c>
      <c r="BG417" s="250">
        <f>IF(N417="zákl. přenesená",J417,0)</f>
        <v>0</v>
      </c>
      <c r="BH417" s="250">
        <f>IF(N417="sníž. přenesená",J417,0)</f>
        <v>0</v>
      </c>
      <c r="BI417" s="250">
        <f>IF(N417="nulová",J417,0)</f>
        <v>0</v>
      </c>
      <c r="BJ417" s="18" t="s">
        <v>86</v>
      </c>
      <c r="BK417" s="250">
        <f>ROUND(I417*H417,2)</f>
        <v>0</v>
      </c>
      <c r="BL417" s="18" t="s">
        <v>249</v>
      </c>
      <c r="BM417" s="249" t="s">
        <v>759</v>
      </c>
    </row>
    <row r="418" s="2" customFormat="1" ht="16.5" customHeight="1">
      <c r="A418" s="39"/>
      <c r="B418" s="40"/>
      <c r="C418" s="237" t="s">
        <v>760</v>
      </c>
      <c r="D418" s="237" t="s">
        <v>161</v>
      </c>
      <c r="E418" s="238" t="s">
        <v>761</v>
      </c>
      <c r="F418" s="239" t="s">
        <v>762</v>
      </c>
      <c r="G418" s="240" t="s">
        <v>544</v>
      </c>
      <c r="H418" s="241">
        <v>3</v>
      </c>
      <c r="I418" s="242"/>
      <c r="J418" s="243">
        <f>ROUND(I418*H418,2)</f>
        <v>0</v>
      </c>
      <c r="K418" s="244"/>
      <c r="L418" s="45"/>
      <c r="M418" s="245" t="s">
        <v>1</v>
      </c>
      <c r="N418" s="246" t="s">
        <v>43</v>
      </c>
      <c r="O418" s="92"/>
      <c r="P418" s="247">
        <f>O418*H418</f>
        <v>0</v>
      </c>
      <c r="Q418" s="247">
        <v>0.00050000000000000001</v>
      </c>
      <c r="R418" s="247">
        <f>Q418*H418</f>
        <v>0.0015</v>
      </c>
      <c r="S418" s="247">
        <v>0</v>
      </c>
      <c r="T418" s="248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49" t="s">
        <v>249</v>
      </c>
      <c r="AT418" s="249" t="s">
        <v>161</v>
      </c>
      <c r="AU418" s="249" t="s">
        <v>88</v>
      </c>
      <c r="AY418" s="18" t="s">
        <v>159</v>
      </c>
      <c r="BE418" s="250">
        <f>IF(N418="základní",J418,0)</f>
        <v>0</v>
      </c>
      <c r="BF418" s="250">
        <f>IF(N418="snížená",J418,0)</f>
        <v>0</v>
      </c>
      <c r="BG418" s="250">
        <f>IF(N418="zákl. přenesená",J418,0)</f>
        <v>0</v>
      </c>
      <c r="BH418" s="250">
        <f>IF(N418="sníž. přenesená",J418,0)</f>
        <v>0</v>
      </c>
      <c r="BI418" s="250">
        <f>IF(N418="nulová",J418,0)</f>
        <v>0</v>
      </c>
      <c r="BJ418" s="18" t="s">
        <v>86</v>
      </c>
      <c r="BK418" s="250">
        <f>ROUND(I418*H418,2)</f>
        <v>0</v>
      </c>
      <c r="BL418" s="18" t="s">
        <v>249</v>
      </c>
      <c r="BM418" s="249" t="s">
        <v>763</v>
      </c>
    </row>
    <row r="419" s="2" customFormat="1" ht="16.5" customHeight="1">
      <c r="A419" s="39"/>
      <c r="B419" s="40"/>
      <c r="C419" s="237" t="s">
        <v>764</v>
      </c>
      <c r="D419" s="237" t="s">
        <v>161</v>
      </c>
      <c r="E419" s="238" t="s">
        <v>765</v>
      </c>
      <c r="F419" s="239" t="s">
        <v>766</v>
      </c>
      <c r="G419" s="240" t="s">
        <v>530</v>
      </c>
      <c r="H419" s="288"/>
      <c r="I419" s="242"/>
      <c r="J419" s="243">
        <f>ROUND(I419*H419,2)</f>
        <v>0</v>
      </c>
      <c r="K419" s="244"/>
      <c r="L419" s="45"/>
      <c r="M419" s="245" t="s">
        <v>1</v>
      </c>
      <c r="N419" s="246" t="s">
        <v>43</v>
      </c>
      <c r="O419" s="92"/>
      <c r="P419" s="247">
        <f>O419*H419</f>
        <v>0</v>
      </c>
      <c r="Q419" s="247">
        <v>0</v>
      </c>
      <c r="R419" s="247">
        <f>Q419*H419</f>
        <v>0</v>
      </c>
      <c r="S419" s="247">
        <v>0</v>
      </c>
      <c r="T419" s="248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49" t="s">
        <v>249</v>
      </c>
      <c r="AT419" s="249" t="s">
        <v>161</v>
      </c>
      <c r="AU419" s="249" t="s">
        <v>88</v>
      </c>
      <c r="AY419" s="18" t="s">
        <v>159</v>
      </c>
      <c r="BE419" s="250">
        <f>IF(N419="základní",J419,0)</f>
        <v>0</v>
      </c>
      <c r="BF419" s="250">
        <f>IF(N419="snížená",J419,0)</f>
        <v>0</v>
      </c>
      <c r="BG419" s="250">
        <f>IF(N419="zákl. přenesená",J419,0)</f>
        <v>0</v>
      </c>
      <c r="BH419" s="250">
        <f>IF(N419="sníž. přenesená",J419,0)</f>
        <v>0</v>
      </c>
      <c r="BI419" s="250">
        <f>IF(N419="nulová",J419,0)</f>
        <v>0</v>
      </c>
      <c r="BJ419" s="18" t="s">
        <v>86</v>
      </c>
      <c r="BK419" s="250">
        <f>ROUND(I419*H419,2)</f>
        <v>0</v>
      </c>
      <c r="BL419" s="18" t="s">
        <v>249</v>
      </c>
      <c r="BM419" s="249" t="s">
        <v>767</v>
      </c>
    </row>
    <row r="420" s="12" customFormat="1" ht="22.8" customHeight="1">
      <c r="A420" s="12"/>
      <c r="B420" s="221"/>
      <c r="C420" s="222"/>
      <c r="D420" s="223" t="s">
        <v>77</v>
      </c>
      <c r="E420" s="235" t="s">
        <v>768</v>
      </c>
      <c r="F420" s="235" t="s">
        <v>769</v>
      </c>
      <c r="G420" s="222"/>
      <c r="H420" s="222"/>
      <c r="I420" s="225"/>
      <c r="J420" s="236">
        <f>BK420</f>
        <v>0</v>
      </c>
      <c r="K420" s="222"/>
      <c r="L420" s="227"/>
      <c r="M420" s="228"/>
      <c r="N420" s="229"/>
      <c r="O420" s="229"/>
      <c r="P420" s="230">
        <f>SUM(P421:P427)</f>
        <v>0</v>
      </c>
      <c r="Q420" s="229"/>
      <c r="R420" s="230">
        <f>SUM(R421:R427)</f>
        <v>0.046989999999999997</v>
      </c>
      <c r="S420" s="229"/>
      <c r="T420" s="231">
        <f>SUM(T421:T427)</f>
        <v>0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32" t="s">
        <v>88</v>
      </c>
      <c r="AT420" s="233" t="s">
        <v>77</v>
      </c>
      <c r="AU420" s="233" t="s">
        <v>86</v>
      </c>
      <c r="AY420" s="232" t="s">
        <v>159</v>
      </c>
      <c r="BK420" s="234">
        <f>SUM(BK421:BK427)</f>
        <v>0</v>
      </c>
    </row>
    <row r="421" s="2" customFormat="1" ht="16.5" customHeight="1">
      <c r="A421" s="39"/>
      <c r="B421" s="40"/>
      <c r="C421" s="237" t="s">
        <v>770</v>
      </c>
      <c r="D421" s="237" t="s">
        <v>161</v>
      </c>
      <c r="E421" s="238" t="s">
        <v>771</v>
      </c>
      <c r="F421" s="239" t="s">
        <v>772</v>
      </c>
      <c r="G421" s="240" t="s">
        <v>164</v>
      </c>
      <c r="H421" s="241">
        <v>3</v>
      </c>
      <c r="I421" s="242"/>
      <c r="J421" s="243">
        <f>ROUND(I421*H421,2)</f>
        <v>0</v>
      </c>
      <c r="K421" s="244"/>
      <c r="L421" s="45"/>
      <c r="M421" s="245" t="s">
        <v>1</v>
      </c>
      <c r="N421" s="246" t="s">
        <v>43</v>
      </c>
      <c r="O421" s="92"/>
      <c r="P421" s="247">
        <f>O421*H421</f>
        <v>0</v>
      </c>
      <c r="Q421" s="247">
        <v>0</v>
      </c>
      <c r="R421" s="247">
        <f>Q421*H421</f>
        <v>0</v>
      </c>
      <c r="S421" s="247">
        <v>0</v>
      </c>
      <c r="T421" s="248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49" t="s">
        <v>165</v>
      </c>
      <c r="AT421" s="249" t="s">
        <v>161</v>
      </c>
      <c r="AU421" s="249" t="s">
        <v>88</v>
      </c>
      <c r="AY421" s="18" t="s">
        <v>159</v>
      </c>
      <c r="BE421" s="250">
        <f>IF(N421="základní",J421,0)</f>
        <v>0</v>
      </c>
      <c r="BF421" s="250">
        <f>IF(N421="snížená",J421,0)</f>
        <v>0</v>
      </c>
      <c r="BG421" s="250">
        <f>IF(N421="zákl. přenesená",J421,0)</f>
        <v>0</v>
      </c>
      <c r="BH421" s="250">
        <f>IF(N421="sníž. přenesená",J421,0)</f>
        <v>0</v>
      </c>
      <c r="BI421" s="250">
        <f>IF(N421="nulová",J421,0)</f>
        <v>0</v>
      </c>
      <c r="BJ421" s="18" t="s">
        <v>86</v>
      </c>
      <c r="BK421" s="250">
        <f>ROUND(I421*H421,2)</f>
        <v>0</v>
      </c>
      <c r="BL421" s="18" t="s">
        <v>165</v>
      </c>
      <c r="BM421" s="249" t="s">
        <v>773</v>
      </c>
    </row>
    <row r="422" s="2" customFormat="1" ht="16.5" customHeight="1">
      <c r="A422" s="39"/>
      <c r="B422" s="40"/>
      <c r="C422" s="237" t="s">
        <v>774</v>
      </c>
      <c r="D422" s="237" t="s">
        <v>161</v>
      </c>
      <c r="E422" s="238" t="s">
        <v>775</v>
      </c>
      <c r="F422" s="239" t="s">
        <v>776</v>
      </c>
      <c r="G422" s="240" t="s">
        <v>777</v>
      </c>
      <c r="H422" s="241">
        <v>12</v>
      </c>
      <c r="I422" s="242"/>
      <c r="J422" s="243">
        <f>ROUND(I422*H422,2)</f>
        <v>0</v>
      </c>
      <c r="K422" s="244"/>
      <c r="L422" s="45"/>
      <c r="M422" s="245" t="s">
        <v>1</v>
      </c>
      <c r="N422" s="246" t="s">
        <v>43</v>
      </c>
      <c r="O422" s="92"/>
      <c r="P422" s="247">
        <f>O422*H422</f>
        <v>0</v>
      </c>
      <c r="Q422" s="247">
        <v>0</v>
      </c>
      <c r="R422" s="247">
        <f>Q422*H422</f>
        <v>0</v>
      </c>
      <c r="S422" s="247">
        <v>0</v>
      </c>
      <c r="T422" s="248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49" t="s">
        <v>165</v>
      </c>
      <c r="AT422" s="249" t="s">
        <v>161</v>
      </c>
      <c r="AU422" s="249" t="s">
        <v>88</v>
      </c>
      <c r="AY422" s="18" t="s">
        <v>159</v>
      </c>
      <c r="BE422" s="250">
        <f>IF(N422="základní",J422,0)</f>
        <v>0</v>
      </c>
      <c r="BF422" s="250">
        <f>IF(N422="snížená",J422,0)</f>
        <v>0</v>
      </c>
      <c r="BG422" s="250">
        <f>IF(N422="zákl. přenesená",J422,0)</f>
        <v>0</v>
      </c>
      <c r="BH422" s="250">
        <f>IF(N422="sníž. přenesená",J422,0)</f>
        <v>0</v>
      </c>
      <c r="BI422" s="250">
        <f>IF(N422="nulová",J422,0)</f>
        <v>0</v>
      </c>
      <c r="BJ422" s="18" t="s">
        <v>86</v>
      </c>
      <c r="BK422" s="250">
        <f>ROUND(I422*H422,2)</f>
        <v>0</v>
      </c>
      <c r="BL422" s="18" t="s">
        <v>165</v>
      </c>
      <c r="BM422" s="249" t="s">
        <v>778</v>
      </c>
    </row>
    <row r="423" s="2" customFormat="1" ht="16.5" customHeight="1">
      <c r="A423" s="39"/>
      <c r="B423" s="40"/>
      <c r="C423" s="237" t="s">
        <v>779</v>
      </c>
      <c r="D423" s="237" t="s">
        <v>161</v>
      </c>
      <c r="E423" s="238" t="s">
        <v>780</v>
      </c>
      <c r="F423" s="239" t="s">
        <v>781</v>
      </c>
      <c r="G423" s="240" t="s">
        <v>173</v>
      </c>
      <c r="H423" s="241">
        <v>12</v>
      </c>
      <c r="I423" s="242"/>
      <c r="J423" s="243">
        <f>ROUND(I423*H423,2)</f>
        <v>0</v>
      </c>
      <c r="K423" s="244"/>
      <c r="L423" s="45"/>
      <c r="M423" s="245" t="s">
        <v>1</v>
      </c>
      <c r="N423" s="246" t="s">
        <v>43</v>
      </c>
      <c r="O423" s="92"/>
      <c r="P423" s="247">
        <f>O423*H423</f>
        <v>0</v>
      </c>
      <c r="Q423" s="247">
        <v>0.00056999999999999998</v>
      </c>
      <c r="R423" s="247">
        <f>Q423*H423</f>
        <v>0.0068399999999999997</v>
      </c>
      <c r="S423" s="247">
        <v>0</v>
      </c>
      <c r="T423" s="248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49" t="s">
        <v>249</v>
      </c>
      <c r="AT423" s="249" t="s">
        <v>161</v>
      </c>
      <c r="AU423" s="249" t="s">
        <v>88</v>
      </c>
      <c r="AY423" s="18" t="s">
        <v>159</v>
      </c>
      <c r="BE423" s="250">
        <f>IF(N423="základní",J423,0)</f>
        <v>0</v>
      </c>
      <c r="BF423" s="250">
        <f>IF(N423="snížená",J423,0)</f>
        <v>0</v>
      </c>
      <c r="BG423" s="250">
        <f>IF(N423="zákl. přenesená",J423,0)</f>
        <v>0</v>
      </c>
      <c r="BH423" s="250">
        <f>IF(N423="sníž. přenesená",J423,0)</f>
        <v>0</v>
      </c>
      <c r="BI423" s="250">
        <f>IF(N423="nulová",J423,0)</f>
        <v>0</v>
      </c>
      <c r="BJ423" s="18" t="s">
        <v>86</v>
      </c>
      <c r="BK423" s="250">
        <f>ROUND(I423*H423,2)</f>
        <v>0</v>
      </c>
      <c r="BL423" s="18" t="s">
        <v>249</v>
      </c>
      <c r="BM423" s="249" t="s">
        <v>782</v>
      </c>
    </row>
    <row r="424" s="2" customFormat="1" ht="16.5" customHeight="1">
      <c r="A424" s="39"/>
      <c r="B424" s="40"/>
      <c r="C424" s="237" t="s">
        <v>783</v>
      </c>
      <c r="D424" s="237" t="s">
        <v>161</v>
      </c>
      <c r="E424" s="238" t="s">
        <v>784</v>
      </c>
      <c r="F424" s="239" t="s">
        <v>785</v>
      </c>
      <c r="G424" s="240" t="s">
        <v>786</v>
      </c>
      <c r="H424" s="241">
        <v>2</v>
      </c>
      <c r="I424" s="242"/>
      <c r="J424" s="243">
        <f>ROUND(I424*H424,2)</f>
        <v>0</v>
      </c>
      <c r="K424" s="244"/>
      <c r="L424" s="45"/>
      <c r="M424" s="245" t="s">
        <v>1</v>
      </c>
      <c r="N424" s="246" t="s">
        <v>43</v>
      </c>
      <c r="O424" s="92"/>
      <c r="P424" s="247">
        <f>O424*H424</f>
        <v>0</v>
      </c>
      <c r="Q424" s="247">
        <v>0</v>
      </c>
      <c r="R424" s="247">
        <f>Q424*H424</f>
        <v>0</v>
      </c>
      <c r="S424" s="247">
        <v>0</v>
      </c>
      <c r="T424" s="248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9" t="s">
        <v>787</v>
      </c>
      <c r="AT424" s="249" t="s">
        <v>161</v>
      </c>
      <c r="AU424" s="249" t="s">
        <v>88</v>
      </c>
      <c r="AY424" s="18" t="s">
        <v>159</v>
      </c>
      <c r="BE424" s="250">
        <f>IF(N424="základní",J424,0)</f>
        <v>0</v>
      </c>
      <c r="BF424" s="250">
        <f>IF(N424="snížená",J424,0)</f>
        <v>0</v>
      </c>
      <c r="BG424" s="250">
        <f>IF(N424="zákl. přenesená",J424,0)</f>
        <v>0</v>
      </c>
      <c r="BH424" s="250">
        <f>IF(N424="sníž. přenesená",J424,0)</f>
        <v>0</v>
      </c>
      <c r="BI424" s="250">
        <f>IF(N424="nulová",J424,0)</f>
        <v>0</v>
      </c>
      <c r="BJ424" s="18" t="s">
        <v>86</v>
      </c>
      <c r="BK424" s="250">
        <f>ROUND(I424*H424,2)</f>
        <v>0</v>
      </c>
      <c r="BL424" s="18" t="s">
        <v>787</v>
      </c>
      <c r="BM424" s="249" t="s">
        <v>788</v>
      </c>
    </row>
    <row r="425" s="2" customFormat="1" ht="16.5" customHeight="1">
      <c r="A425" s="39"/>
      <c r="B425" s="40"/>
      <c r="C425" s="274" t="s">
        <v>789</v>
      </c>
      <c r="D425" s="274" t="s">
        <v>188</v>
      </c>
      <c r="E425" s="275" t="s">
        <v>790</v>
      </c>
      <c r="F425" s="276" t="s">
        <v>791</v>
      </c>
      <c r="G425" s="277" t="s">
        <v>173</v>
      </c>
      <c r="H425" s="278">
        <v>4</v>
      </c>
      <c r="I425" s="279"/>
      <c r="J425" s="280">
        <f>ROUND(I425*H425,2)</f>
        <v>0</v>
      </c>
      <c r="K425" s="281"/>
      <c r="L425" s="282"/>
      <c r="M425" s="283" t="s">
        <v>1</v>
      </c>
      <c r="N425" s="284" t="s">
        <v>43</v>
      </c>
      <c r="O425" s="92"/>
      <c r="P425" s="247">
        <f>O425*H425</f>
        <v>0</v>
      </c>
      <c r="Q425" s="247">
        <v>0.01</v>
      </c>
      <c r="R425" s="247">
        <f>Q425*H425</f>
        <v>0.040000000000000001</v>
      </c>
      <c r="S425" s="247">
        <v>0</v>
      </c>
      <c r="T425" s="248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49" t="s">
        <v>337</v>
      </c>
      <c r="AT425" s="249" t="s">
        <v>188</v>
      </c>
      <c r="AU425" s="249" t="s">
        <v>88</v>
      </c>
      <c r="AY425" s="18" t="s">
        <v>159</v>
      </c>
      <c r="BE425" s="250">
        <f>IF(N425="základní",J425,0)</f>
        <v>0</v>
      </c>
      <c r="BF425" s="250">
        <f>IF(N425="snížená",J425,0)</f>
        <v>0</v>
      </c>
      <c r="BG425" s="250">
        <f>IF(N425="zákl. přenesená",J425,0)</f>
        <v>0</v>
      </c>
      <c r="BH425" s="250">
        <f>IF(N425="sníž. přenesená",J425,0)</f>
        <v>0</v>
      </c>
      <c r="BI425" s="250">
        <f>IF(N425="nulová",J425,0)</f>
        <v>0</v>
      </c>
      <c r="BJ425" s="18" t="s">
        <v>86</v>
      </c>
      <c r="BK425" s="250">
        <f>ROUND(I425*H425,2)</f>
        <v>0</v>
      </c>
      <c r="BL425" s="18" t="s">
        <v>249</v>
      </c>
      <c r="BM425" s="249" t="s">
        <v>792</v>
      </c>
    </row>
    <row r="426" s="2" customFormat="1" ht="16.5" customHeight="1">
      <c r="A426" s="39"/>
      <c r="B426" s="40"/>
      <c r="C426" s="274" t="s">
        <v>793</v>
      </c>
      <c r="D426" s="274" t="s">
        <v>188</v>
      </c>
      <c r="E426" s="275" t="s">
        <v>794</v>
      </c>
      <c r="F426" s="276" t="s">
        <v>795</v>
      </c>
      <c r="G426" s="277" t="s">
        <v>357</v>
      </c>
      <c r="H426" s="278">
        <v>1</v>
      </c>
      <c r="I426" s="279"/>
      <c r="J426" s="280">
        <f>ROUND(I426*H426,2)</f>
        <v>0</v>
      </c>
      <c r="K426" s="281"/>
      <c r="L426" s="282"/>
      <c r="M426" s="283" t="s">
        <v>1</v>
      </c>
      <c r="N426" s="284" t="s">
        <v>43</v>
      </c>
      <c r="O426" s="92"/>
      <c r="P426" s="247">
        <f>O426*H426</f>
        <v>0</v>
      </c>
      <c r="Q426" s="247">
        <v>0.00014999999999999999</v>
      </c>
      <c r="R426" s="247">
        <f>Q426*H426</f>
        <v>0.00014999999999999999</v>
      </c>
      <c r="S426" s="247">
        <v>0</v>
      </c>
      <c r="T426" s="248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9" t="s">
        <v>337</v>
      </c>
      <c r="AT426" s="249" t="s">
        <v>188</v>
      </c>
      <c r="AU426" s="249" t="s">
        <v>88</v>
      </c>
      <c r="AY426" s="18" t="s">
        <v>159</v>
      </c>
      <c r="BE426" s="250">
        <f>IF(N426="základní",J426,0)</f>
        <v>0</v>
      </c>
      <c r="BF426" s="250">
        <f>IF(N426="snížená",J426,0)</f>
        <v>0</v>
      </c>
      <c r="BG426" s="250">
        <f>IF(N426="zákl. přenesená",J426,0)</f>
        <v>0</v>
      </c>
      <c r="BH426" s="250">
        <f>IF(N426="sníž. přenesená",J426,0)</f>
        <v>0</v>
      </c>
      <c r="BI426" s="250">
        <f>IF(N426="nulová",J426,0)</f>
        <v>0</v>
      </c>
      <c r="BJ426" s="18" t="s">
        <v>86</v>
      </c>
      <c r="BK426" s="250">
        <f>ROUND(I426*H426,2)</f>
        <v>0</v>
      </c>
      <c r="BL426" s="18" t="s">
        <v>249</v>
      </c>
      <c r="BM426" s="249" t="s">
        <v>796</v>
      </c>
    </row>
    <row r="427" s="2" customFormat="1" ht="16.5" customHeight="1">
      <c r="A427" s="39"/>
      <c r="B427" s="40"/>
      <c r="C427" s="237" t="s">
        <v>797</v>
      </c>
      <c r="D427" s="237" t="s">
        <v>161</v>
      </c>
      <c r="E427" s="238" t="s">
        <v>798</v>
      </c>
      <c r="F427" s="239" t="s">
        <v>799</v>
      </c>
      <c r="G427" s="240" t="s">
        <v>357</v>
      </c>
      <c r="H427" s="241">
        <v>1</v>
      </c>
      <c r="I427" s="242"/>
      <c r="J427" s="243">
        <f>ROUND(I427*H427,2)</f>
        <v>0</v>
      </c>
      <c r="K427" s="244"/>
      <c r="L427" s="45"/>
      <c r="M427" s="245" t="s">
        <v>1</v>
      </c>
      <c r="N427" s="246" t="s">
        <v>43</v>
      </c>
      <c r="O427" s="92"/>
      <c r="P427" s="247">
        <f>O427*H427</f>
        <v>0</v>
      </c>
      <c r="Q427" s="247">
        <v>0</v>
      </c>
      <c r="R427" s="247">
        <f>Q427*H427</f>
        <v>0</v>
      </c>
      <c r="S427" s="247">
        <v>0</v>
      </c>
      <c r="T427" s="248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49" t="s">
        <v>787</v>
      </c>
      <c r="AT427" s="249" t="s">
        <v>161</v>
      </c>
      <c r="AU427" s="249" t="s">
        <v>88</v>
      </c>
      <c r="AY427" s="18" t="s">
        <v>159</v>
      </c>
      <c r="BE427" s="250">
        <f>IF(N427="základní",J427,0)</f>
        <v>0</v>
      </c>
      <c r="BF427" s="250">
        <f>IF(N427="snížená",J427,0)</f>
        <v>0</v>
      </c>
      <c r="BG427" s="250">
        <f>IF(N427="zákl. přenesená",J427,0)</f>
        <v>0</v>
      </c>
      <c r="BH427" s="250">
        <f>IF(N427="sníž. přenesená",J427,0)</f>
        <v>0</v>
      </c>
      <c r="BI427" s="250">
        <f>IF(N427="nulová",J427,0)</f>
        <v>0</v>
      </c>
      <c r="BJ427" s="18" t="s">
        <v>86</v>
      </c>
      <c r="BK427" s="250">
        <f>ROUND(I427*H427,2)</f>
        <v>0</v>
      </c>
      <c r="BL427" s="18" t="s">
        <v>787</v>
      </c>
      <c r="BM427" s="249" t="s">
        <v>800</v>
      </c>
    </row>
    <row r="428" s="12" customFormat="1" ht="22.8" customHeight="1">
      <c r="A428" s="12"/>
      <c r="B428" s="221"/>
      <c r="C428" s="222"/>
      <c r="D428" s="223" t="s">
        <v>77</v>
      </c>
      <c r="E428" s="235" t="s">
        <v>801</v>
      </c>
      <c r="F428" s="235" t="s">
        <v>802</v>
      </c>
      <c r="G428" s="222"/>
      <c r="H428" s="222"/>
      <c r="I428" s="225"/>
      <c r="J428" s="236">
        <f>BK428</f>
        <v>0</v>
      </c>
      <c r="K428" s="222"/>
      <c r="L428" s="227"/>
      <c r="M428" s="228"/>
      <c r="N428" s="229"/>
      <c r="O428" s="229"/>
      <c r="P428" s="230">
        <f>SUM(P429:P441)</f>
        <v>0</v>
      </c>
      <c r="Q428" s="229"/>
      <c r="R428" s="230">
        <f>SUM(R429:R441)</f>
        <v>0.47087000000000007</v>
      </c>
      <c r="S428" s="229"/>
      <c r="T428" s="231">
        <f>SUM(T429:T441)</f>
        <v>0.68800000000000006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32" t="s">
        <v>86</v>
      </c>
      <c r="AT428" s="233" t="s">
        <v>77</v>
      </c>
      <c r="AU428" s="233" t="s">
        <v>86</v>
      </c>
      <c r="AY428" s="232" t="s">
        <v>159</v>
      </c>
      <c r="BK428" s="234">
        <f>SUM(BK429:BK441)</f>
        <v>0</v>
      </c>
    </row>
    <row r="429" s="2" customFormat="1" ht="16.5" customHeight="1">
      <c r="A429" s="39"/>
      <c r="B429" s="40"/>
      <c r="C429" s="237" t="s">
        <v>803</v>
      </c>
      <c r="D429" s="237" t="s">
        <v>161</v>
      </c>
      <c r="E429" s="238" t="s">
        <v>804</v>
      </c>
      <c r="F429" s="239" t="s">
        <v>805</v>
      </c>
      <c r="G429" s="240" t="s">
        <v>241</v>
      </c>
      <c r="H429" s="241">
        <v>215</v>
      </c>
      <c r="I429" s="242"/>
      <c r="J429" s="243">
        <f>ROUND(I429*H429,2)</f>
        <v>0</v>
      </c>
      <c r="K429" s="244"/>
      <c r="L429" s="45"/>
      <c r="M429" s="245" t="s">
        <v>1</v>
      </c>
      <c r="N429" s="246" t="s">
        <v>43</v>
      </c>
      <c r="O429" s="92"/>
      <c r="P429" s="247">
        <f>O429*H429</f>
        <v>0</v>
      </c>
      <c r="Q429" s="247">
        <v>2.0000000000000002E-05</v>
      </c>
      <c r="R429" s="247">
        <f>Q429*H429</f>
        <v>0.0043</v>
      </c>
      <c r="S429" s="247">
        <v>0.0032000000000000002</v>
      </c>
      <c r="T429" s="248">
        <f>S429*H429</f>
        <v>0.68800000000000006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9" t="s">
        <v>165</v>
      </c>
      <c r="AT429" s="249" t="s">
        <v>161</v>
      </c>
      <c r="AU429" s="249" t="s">
        <v>88</v>
      </c>
      <c r="AY429" s="18" t="s">
        <v>159</v>
      </c>
      <c r="BE429" s="250">
        <f>IF(N429="základní",J429,0)</f>
        <v>0</v>
      </c>
      <c r="BF429" s="250">
        <f>IF(N429="snížená",J429,0)</f>
        <v>0</v>
      </c>
      <c r="BG429" s="250">
        <f>IF(N429="zákl. přenesená",J429,0)</f>
        <v>0</v>
      </c>
      <c r="BH429" s="250">
        <f>IF(N429="sníž. přenesená",J429,0)</f>
        <v>0</v>
      </c>
      <c r="BI429" s="250">
        <f>IF(N429="nulová",J429,0)</f>
        <v>0</v>
      </c>
      <c r="BJ429" s="18" t="s">
        <v>86</v>
      </c>
      <c r="BK429" s="250">
        <f>ROUND(I429*H429,2)</f>
        <v>0</v>
      </c>
      <c r="BL429" s="18" t="s">
        <v>165</v>
      </c>
      <c r="BM429" s="249" t="s">
        <v>806</v>
      </c>
    </row>
    <row r="430" s="13" customFormat="1">
      <c r="A430" s="13"/>
      <c r="B430" s="251"/>
      <c r="C430" s="252"/>
      <c r="D430" s="253" t="s">
        <v>167</v>
      </c>
      <c r="E430" s="254" t="s">
        <v>1</v>
      </c>
      <c r="F430" s="255" t="s">
        <v>807</v>
      </c>
      <c r="G430" s="252"/>
      <c r="H430" s="256">
        <v>164</v>
      </c>
      <c r="I430" s="257"/>
      <c r="J430" s="252"/>
      <c r="K430" s="252"/>
      <c r="L430" s="258"/>
      <c r="M430" s="259"/>
      <c r="N430" s="260"/>
      <c r="O430" s="260"/>
      <c r="P430" s="260"/>
      <c r="Q430" s="260"/>
      <c r="R430" s="260"/>
      <c r="S430" s="260"/>
      <c r="T430" s="261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2" t="s">
        <v>167</v>
      </c>
      <c r="AU430" s="262" t="s">
        <v>88</v>
      </c>
      <c r="AV430" s="13" t="s">
        <v>88</v>
      </c>
      <c r="AW430" s="13" t="s">
        <v>34</v>
      </c>
      <c r="AX430" s="13" t="s">
        <v>78</v>
      </c>
      <c r="AY430" s="262" t="s">
        <v>159</v>
      </c>
    </row>
    <row r="431" s="13" customFormat="1">
      <c r="A431" s="13"/>
      <c r="B431" s="251"/>
      <c r="C431" s="252"/>
      <c r="D431" s="253" t="s">
        <v>167</v>
      </c>
      <c r="E431" s="254" t="s">
        <v>1</v>
      </c>
      <c r="F431" s="255" t="s">
        <v>808</v>
      </c>
      <c r="G431" s="252"/>
      <c r="H431" s="256">
        <v>31</v>
      </c>
      <c r="I431" s="257"/>
      <c r="J431" s="252"/>
      <c r="K431" s="252"/>
      <c r="L431" s="258"/>
      <c r="M431" s="259"/>
      <c r="N431" s="260"/>
      <c r="O431" s="260"/>
      <c r="P431" s="260"/>
      <c r="Q431" s="260"/>
      <c r="R431" s="260"/>
      <c r="S431" s="260"/>
      <c r="T431" s="26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62" t="s">
        <v>167</v>
      </c>
      <c r="AU431" s="262" t="s">
        <v>88</v>
      </c>
      <c r="AV431" s="13" t="s">
        <v>88</v>
      </c>
      <c r="AW431" s="13" t="s">
        <v>34</v>
      </c>
      <c r="AX431" s="13" t="s">
        <v>78</v>
      </c>
      <c r="AY431" s="262" t="s">
        <v>159</v>
      </c>
    </row>
    <row r="432" s="13" customFormat="1">
      <c r="A432" s="13"/>
      <c r="B432" s="251"/>
      <c r="C432" s="252"/>
      <c r="D432" s="253" t="s">
        <v>167</v>
      </c>
      <c r="E432" s="254" t="s">
        <v>1</v>
      </c>
      <c r="F432" s="255" t="s">
        <v>809</v>
      </c>
      <c r="G432" s="252"/>
      <c r="H432" s="256">
        <v>20</v>
      </c>
      <c r="I432" s="257"/>
      <c r="J432" s="252"/>
      <c r="K432" s="252"/>
      <c r="L432" s="258"/>
      <c r="M432" s="259"/>
      <c r="N432" s="260"/>
      <c r="O432" s="260"/>
      <c r="P432" s="260"/>
      <c r="Q432" s="260"/>
      <c r="R432" s="260"/>
      <c r="S432" s="260"/>
      <c r="T432" s="261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62" t="s">
        <v>167</v>
      </c>
      <c r="AU432" s="262" t="s">
        <v>88</v>
      </c>
      <c r="AV432" s="13" t="s">
        <v>88</v>
      </c>
      <c r="AW432" s="13" t="s">
        <v>34</v>
      </c>
      <c r="AX432" s="13" t="s">
        <v>78</v>
      </c>
      <c r="AY432" s="262" t="s">
        <v>159</v>
      </c>
    </row>
    <row r="433" s="14" customFormat="1">
      <c r="A433" s="14"/>
      <c r="B433" s="263"/>
      <c r="C433" s="264"/>
      <c r="D433" s="253" t="s">
        <v>167</v>
      </c>
      <c r="E433" s="265" t="s">
        <v>1</v>
      </c>
      <c r="F433" s="266" t="s">
        <v>170</v>
      </c>
      <c r="G433" s="264"/>
      <c r="H433" s="267">
        <v>215</v>
      </c>
      <c r="I433" s="268"/>
      <c r="J433" s="264"/>
      <c r="K433" s="264"/>
      <c r="L433" s="269"/>
      <c r="M433" s="270"/>
      <c r="N433" s="271"/>
      <c r="O433" s="271"/>
      <c r="P433" s="271"/>
      <c r="Q433" s="271"/>
      <c r="R433" s="271"/>
      <c r="S433" s="271"/>
      <c r="T433" s="27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73" t="s">
        <v>167</v>
      </c>
      <c r="AU433" s="273" t="s">
        <v>88</v>
      </c>
      <c r="AV433" s="14" t="s">
        <v>165</v>
      </c>
      <c r="AW433" s="14" t="s">
        <v>34</v>
      </c>
      <c r="AX433" s="14" t="s">
        <v>86</v>
      </c>
      <c r="AY433" s="273" t="s">
        <v>159</v>
      </c>
    </row>
    <row r="434" s="2" customFormat="1" ht="16.5" customHeight="1">
      <c r="A434" s="39"/>
      <c r="B434" s="40"/>
      <c r="C434" s="237" t="s">
        <v>810</v>
      </c>
      <c r="D434" s="237" t="s">
        <v>161</v>
      </c>
      <c r="E434" s="238" t="s">
        <v>811</v>
      </c>
      <c r="F434" s="239" t="s">
        <v>812</v>
      </c>
      <c r="G434" s="240" t="s">
        <v>241</v>
      </c>
      <c r="H434" s="241">
        <v>215</v>
      </c>
      <c r="I434" s="242"/>
      <c r="J434" s="243">
        <f>ROUND(I434*H434,2)</f>
        <v>0</v>
      </c>
      <c r="K434" s="244"/>
      <c r="L434" s="45"/>
      <c r="M434" s="245" t="s">
        <v>1</v>
      </c>
      <c r="N434" s="246" t="s">
        <v>43</v>
      </c>
      <c r="O434" s="92"/>
      <c r="P434" s="247">
        <f>O434*H434</f>
        <v>0</v>
      </c>
      <c r="Q434" s="247">
        <v>0.00191</v>
      </c>
      <c r="R434" s="247">
        <f>Q434*H434</f>
        <v>0.41065000000000002</v>
      </c>
      <c r="S434" s="247">
        <v>0</v>
      </c>
      <c r="T434" s="248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49" t="s">
        <v>165</v>
      </c>
      <c r="AT434" s="249" t="s">
        <v>161</v>
      </c>
      <c r="AU434" s="249" t="s">
        <v>88</v>
      </c>
      <c r="AY434" s="18" t="s">
        <v>159</v>
      </c>
      <c r="BE434" s="250">
        <f>IF(N434="základní",J434,0)</f>
        <v>0</v>
      </c>
      <c r="BF434" s="250">
        <f>IF(N434="snížená",J434,0)</f>
        <v>0</v>
      </c>
      <c r="BG434" s="250">
        <f>IF(N434="zákl. přenesená",J434,0)</f>
        <v>0</v>
      </c>
      <c r="BH434" s="250">
        <f>IF(N434="sníž. přenesená",J434,0)</f>
        <v>0</v>
      </c>
      <c r="BI434" s="250">
        <f>IF(N434="nulová",J434,0)</f>
        <v>0</v>
      </c>
      <c r="BJ434" s="18" t="s">
        <v>86</v>
      </c>
      <c r="BK434" s="250">
        <f>ROUND(I434*H434,2)</f>
        <v>0</v>
      </c>
      <c r="BL434" s="18" t="s">
        <v>165</v>
      </c>
      <c r="BM434" s="249" t="s">
        <v>813</v>
      </c>
    </row>
    <row r="435" s="2" customFormat="1" ht="16.5" customHeight="1">
      <c r="A435" s="39"/>
      <c r="B435" s="40"/>
      <c r="C435" s="237" t="s">
        <v>814</v>
      </c>
      <c r="D435" s="237" t="s">
        <v>161</v>
      </c>
      <c r="E435" s="238" t="s">
        <v>815</v>
      </c>
      <c r="F435" s="239" t="s">
        <v>816</v>
      </c>
      <c r="G435" s="240" t="s">
        <v>241</v>
      </c>
      <c r="H435" s="241">
        <v>215</v>
      </c>
      <c r="I435" s="242"/>
      <c r="J435" s="243">
        <f>ROUND(I435*H435,2)</f>
        <v>0</v>
      </c>
      <c r="K435" s="244"/>
      <c r="L435" s="45"/>
      <c r="M435" s="245" t="s">
        <v>1</v>
      </c>
      <c r="N435" s="246" t="s">
        <v>43</v>
      </c>
      <c r="O435" s="92"/>
      <c r="P435" s="247">
        <f>O435*H435</f>
        <v>0</v>
      </c>
      <c r="Q435" s="247">
        <v>0</v>
      </c>
      <c r="R435" s="247">
        <f>Q435*H435</f>
        <v>0</v>
      </c>
      <c r="S435" s="247">
        <v>0</v>
      </c>
      <c r="T435" s="248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49" t="s">
        <v>165</v>
      </c>
      <c r="AT435" s="249" t="s">
        <v>161</v>
      </c>
      <c r="AU435" s="249" t="s">
        <v>88</v>
      </c>
      <c r="AY435" s="18" t="s">
        <v>159</v>
      </c>
      <c r="BE435" s="250">
        <f>IF(N435="základní",J435,0)</f>
        <v>0</v>
      </c>
      <c r="BF435" s="250">
        <f>IF(N435="snížená",J435,0)</f>
        <v>0</v>
      </c>
      <c r="BG435" s="250">
        <f>IF(N435="zákl. přenesená",J435,0)</f>
        <v>0</v>
      </c>
      <c r="BH435" s="250">
        <f>IF(N435="sníž. přenesená",J435,0)</f>
        <v>0</v>
      </c>
      <c r="BI435" s="250">
        <f>IF(N435="nulová",J435,0)</f>
        <v>0</v>
      </c>
      <c r="BJ435" s="18" t="s">
        <v>86</v>
      </c>
      <c r="BK435" s="250">
        <f>ROUND(I435*H435,2)</f>
        <v>0</v>
      </c>
      <c r="BL435" s="18" t="s">
        <v>165</v>
      </c>
      <c r="BM435" s="249" t="s">
        <v>817</v>
      </c>
    </row>
    <row r="436" s="2" customFormat="1" ht="16.5" customHeight="1">
      <c r="A436" s="39"/>
      <c r="B436" s="40"/>
      <c r="C436" s="237" t="s">
        <v>818</v>
      </c>
      <c r="D436" s="237" t="s">
        <v>161</v>
      </c>
      <c r="E436" s="238" t="s">
        <v>819</v>
      </c>
      <c r="F436" s="239" t="s">
        <v>820</v>
      </c>
      <c r="G436" s="240" t="s">
        <v>173</v>
      </c>
      <c r="H436" s="241">
        <v>16</v>
      </c>
      <c r="I436" s="242"/>
      <c r="J436" s="243">
        <f>ROUND(I436*H436,2)</f>
        <v>0</v>
      </c>
      <c r="K436" s="244"/>
      <c r="L436" s="45"/>
      <c r="M436" s="245" t="s">
        <v>1</v>
      </c>
      <c r="N436" s="246" t="s">
        <v>43</v>
      </c>
      <c r="O436" s="92"/>
      <c r="P436" s="247">
        <f>O436*H436</f>
        <v>0</v>
      </c>
      <c r="Q436" s="247">
        <v>0.00032000000000000003</v>
      </c>
      <c r="R436" s="247">
        <f>Q436*H436</f>
        <v>0.0051200000000000004</v>
      </c>
      <c r="S436" s="247">
        <v>0</v>
      </c>
      <c r="T436" s="248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49" t="s">
        <v>165</v>
      </c>
      <c r="AT436" s="249" t="s">
        <v>161</v>
      </c>
      <c r="AU436" s="249" t="s">
        <v>88</v>
      </c>
      <c r="AY436" s="18" t="s">
        <v>159</v>
      </c>
      <c r="BE436" s="250">
        <f>IF(N436="základní",J436,0)</f>
        <v>0</v>
      </c>
      <c r="BF436" s="250">
        <f>IF(N436="snížená",J436,0)</f>
        <v>0</v>
      </c>
      <c r="BG436" s="250">
        <f>IF(N436="zákl. přenesená",J436,0)</f>
        <v>0</v>
      </c>
      <c r="BH436" s="250">
        <f>IF(N436="sníž. přenesená",J436,0)</f>
        <v>0</v>
      </c>
      <c r="BI436" s="250">
        <f>IF(N436="nulová",J436,0)</f>
        <v>0</v>
      </c>
      <c r="BJ436" s="18" t="s">
        <v>86</v>
      </c>
      <c r="BK436" s="250">
        <f>ROUND(I436*H436,2)</f>
        <v>0</v>
      </c>
      <c r="BL436" s="18" t="s">
        <v>165</v>
      </c>
      <c r="BM436" s="249" t="s">
        <v>821</v>
      </c>
    </row>
    <row r="437" s="2" customFormat="1" ht="16.5" customHeight="1">
      <c r="A437" s="39"/>
      <c r="B437" s="40"/>
      <c r="C437" s="237" t="s">
        <v>822</v>
      </c>
      <c r="D437" s="237" t="s">
        <v>161</v>
      </c>
      <c r="E437" s="238" t="s">
        <v>823</v>
      </c>
      <c r="F437" s="239" t="s">
        <v>824</v>
      </c>
      <c r="G437" s="240" t="s">
        <v>173</v>
      </c>
      <c r="H437" s="241">
        <v>62</v>
      </c>
      <c r="I437" s="242"/>
      <c r="J437" s="243">
        <f>ROUND(I437*H437,2)</f>
        <v>0</v>
      </c>
      <c r="K437" s="244"/>
      <c r="L437" s="45"/>
      <c r="M437" s="245" t="s">
        <v>1</v>
      </c>
      <c r="N437" s="246" t="s">
        <v>43</v>
      </c>
      <c r="O437" s="92"/>
      <c r="P437" s="247">
        <f>O437*H437</f>
        <v>0</v>
      </c>
      <c r="Q437" s="247">
        <v>0.00059999999999999995</v>
      </c>
      <c r="R437" s="247">
        <f>Q437*H437</f>
        <v>0.037199999999999997</v>
      </c>
      <c r="S437" s="247">
        <v>0</v>
      </c>
      <c r="T437" s="248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49" t="s">
        <v>165</v>
      </c>
      <c r="AT437" s="249" t="s">
        <v>161</v>
      </c>
      <c r="AU437" s="249" t="s">
        <v>88</v>
      </c>
      <c r="AY437" s="18" t="s">
        <v>159</v>
      </c>
      <c r="BE437" s="250">
        <f>IF(N437="základní",J437,0)</f>
        <v>0</v>
      </c>
      <c r="BF437" s="250">
        <f>IF(N437="snížená",J437,0)</f>
        <v>0</v>
      </c>
      <c r="BG437" s="250">
        <f>IF(N437="zákl. přenesená",J437,0)</f>
        <v>0</v>
      </c>
      <c r="BH437" s="250">
        <f>IF(N437="sníž. přenesená",J437,0)</f>
        <v>0</v>
      </c>
      <c r="BI437" s="250">
        <f>IF(N437="nulová",J437,0)</f>
        <v>0</v>
      </c>
      <c r="BJ437" s="18" t="s">
        <v>86</v>
      </c>
      <c r="BK437" s="250">
        <f>ROUND(I437*H437,2)</f>
        <v>0</v>
      </c>
      <c r="BL437" s="18" t="s">
        <v>165</v>
      </c>
      <c r="BM437" s="249" t="s">
        <v>825</v>
      </c>
    </row>
    <row r="438" s="2" customFormat="1" ht="16.5" customHeight="1">
      <c r="A438" s="39"/>
      <c r="B438" s="40"/>
      <c r="C438" s="237" t="s">
        <v>826</v>
      </c>
      <c r="D438" s="237" t="s">
        <v>161</v>
      </c>
      <c r="E438" s="238" t="s">
        <v>827</v>
      </c>
      <c r="F438" s="239" t="s">
        <v>828</v>
      </c>
      <c r="G438" s="240" t="s">
        <v>173</v>
      </c>
      <c r="H438" s="241">
        <v>16</v>
      </c>
      <c r="I438" s="242"/>
      <c r="J438" s="243">
        <f>ROUND(I438*H438,2)</f>
        <v>0</v>
      </c>
      <c r="K438" s="244"/>
      <c r="L438" s="45"/>
      <c r="M438" s="245" t="s">
        <v>1</v>
      </c>
      <c r="N438" s="246" t="s">
        <v>43</v>
      </c>
      <c r="O438" s="92"/>
      <c r="P438" s="247">
        <f>O438*H438</f>
        <v>0</v>
      </c>
      <c r="Q438" s="247">
        <v>0.00080000000000000004</v>
      </c>
      <c r="R438" s="247">
        <f>Q438*H438</f>
        <v>0.012800000000000001</v>
      </c>
      <c r="S438" s="247">
        <v>0</v>
      </c>
      <c r="T438" s="248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9" t="s">
        <v>165</v>
      </c>
      <c r="AT438" s="249" t="s">
        <v>161</v>
      </c>
      <c r="AU438" s="249" t="s">
        <v>88</v>
      </c>
      <c r="AY438" s="18" t="s">
        <v>159</v>
      </c>
      <c r="BE438" s="250">
        <f>IF(N438="základní",J438,0)</f>
        <v>0</v>
      </c>
      <c r="BF438" s="250">
        <f>IF(N438="snížená",J438,0)</f>
        <v>0</v>
      </c>
      <c r="BG438" s="250">
        <f>IF(N438="zákl. přenesená",J438,0)</f>
        <v>0</v>
      </c>
      <c r="BH438" s="250">
        <f>IF(N438="sníž. přenesená",J438,0)</f>
        <v>0</v>
      </c>
      <c r="BI438" s="250">
        <f>IF(N438="nulová",J438,0)</f>
        <v>0</v>
      </c>
      <c r="BJ438" s="18" t="s">
        <v>86</v>
      </c>
      <c r="BK438" s="250">
        <f>ROUND(I438*H438,2)</f>
        <v>0</v>
      </c>
      <c r="BL438" s="18" t="s">
        <v>165</v>
      </c>
      <c r="BM438" s="249" t="s">
        <v>829</v>
      </c>
    </row>
    <row r="439" s="2" customFormat="1" ht="16.5" customHeight="1">
      <c r="A439" s="39"/>
      <c r="B439" s="40"/>
      <c r="C439" s="237" t="s">
        <v>830</v>
      </c>
      <c r="D439" s="237" t="s">
        <v>161</v>
      </c>
      <c r="E439" s="238" t="s">
        <v>831</v>
      </c>
      <c r="F439" s="239" t="s">
        <v>832</v>
      </c>
      <c r="G439" s="240" t="s">
        <v>357</v>
      </c>
      <c r="H439" s="241">
        <v>1</v>
      </c>
      <c r="I439" s="242"/>
      <c r="J439" s="243">
        <f>ROUND(I439*H439,2)</f>
        <v>0</v>
      </c>
      <c r="K439" s="244"/>
      <c r="L439" s="45"/>
      <c r="M439" s="245" t="s">
        <v>1</v>
      </c>
      <c r="N439" s="246" t="s">
        <v>43</v>
      </c>
      <c r="O439" s="92"/>
      <c r="P439" s="247">
        <f>O439*H439</f>
        <v>0</v>
      </c>
      <c r="Q439" s="247">
        <v>0.00080000000000000004</v>
      </c>
      <c r="R439" s="247">
        <f>Q439*H439</f>
        <v>0.00080000000000000004</v>
      </c>
      <c r="S439" s="247">
        <v>0</v>
      </c>
      <c r="T439" s="248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9" t="s">
        <v>165</v>
      </c>
      <c r="AT439" s="249" t="s">
        <v>161</v>
      </c>
      <c r="AU439" s="249" t="s">
        <v>88</v>
      </c>
      <c r="AY439" s="18" t="s">
        <v>159</v>
      </c>
      <c r="BE439" s="250">
        <f>IF(N439="základní",J439,0)</f>
        <v>0</v>
      </c>
      <c r="BF439" s="250">
        <f>IF(N439="snížená",J439,0)</f>
        <v>0</v>
      </c>
      <c r="BG439" s="250">
        <f>IF(N439="zákl. přenesená",J439,0)</f>
        <v>0</v>
      </c>
      <c r="BH439" s="250">
        <f>IF(N439="sníž. přenesená",J439,0)</f>
        <v>0</v>
      </c>
      <c r="BI439" s="250">
        <f>IF(N439="nulová",J439,0)</f>
        <v>0</v>
      </c>
      <c r="BJ439" s="18" t="s">
        <v>86</v>
      </c>
      <c r="BK439" s="250">
        <f>ROUND(I439*H439,2)</f>
        <v>0</v>
      </c>
      <c r="BL439" s="18" t="s">
        <v>165</v>
      </c>
      <c r="BM439" s="249" t="s">
        <v>833</v>
      </c>
    </row>
    <row r="440" s="2" customFormat="1" ht="16.5" customHeight="1">
      <c r="A440" s="39"/>
      <c r="B440" s="40"/>
      <c r="C440" s="237" t="s">
        <v>834</v>
      </c>
      <c r="D440" s="237" t="s">
        <v>161</v>
      </c>
      <c r="E440" s="238" t="s">
        <v>835</v>
      </c>
      <c r="F440" s="239" t="s">
        <v>836</v>
      </c>
      <c r="G440" s="240" t="s">
        <v>447</v>
      </c>
      <c r="H440" s="241">
        <v>0.68799999999999994</v>
      </c>
      <c r="I440" s="242"/>
      <c r="J440" s="243">
        <f>ROUND(I440*H440,2)</f>
        <v>0</v>
      </c>
      <c r="K440" s="244"/>
      <c r="L440" s="45"/>
      <c r="M440" s="245" t="s">
        <v>1</v>
      </c>
      <c r="N440" s="246" t="s">
        <v>43</v>
      </c>
      <c r="O440" s="92"/>
      <c r="P440" s="247">
        <f>O440*H440</f>
        <v>0</v>
      </c>
      <c r="Q440" s="247">
        <v>0</v>
      </c>
      <c r="R440" s="247">
        <f>Q440*H440</f>
        <v>0</v>
      </c>
      <c r="S440" s="247">
        <v>0</v>
      </c>
      <c r="T440" s="248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49" t="s">
        <v>165</v>
      </c>
      <c r="AT440" s="249" t="s">
        <v>161</v>
      </c>
      <c r="AU440" s="249" t="s">
        <v>88</v>
      </c>
      <c r="AY440" s="18" t="s">
        <v>159</v>
      </c>
      <c r="BE440" s="250">
        <f>IF(N440="základní",J440,0)</f>
        <v>0</v>
      </c>
      <c r="BF440" s="250">
        <f>IF(N440="snížená",J440,0)</f>
        <v>0</v>
      </c>
      <c r="BG440" s="250">
        <f>IF(N440="zákl. přenesená",J440,0)</f>
        <v>0</v>
      </c>
      <c r="BH440" s="250">
        <f>IF(N440="sníž. přenesená",J440,0)</f>
        <v>0</v>
      </c>
      <c r="BI440" s="250">
        <f>IF(N440="nulová",J440,0)</f>
        <v>0</v>
      </c>
      <c r="BJ440" s="18" t="s">
        <v>86</v>
      </c>
      <c r="BK440" s="250">
        <f>ROUND(I440*H440,2)</f>
        <v>0</v>
      </c>
      <c r="BL440" s="18" t="s">
        <v>165</v>
      </c>
      <c r="BM440" s="249" t="s">
        <v>837</v>
      </c>
    </row>
    <row r="441" s="2" customFormat="1" ht="16.5" customHeight="1">
      <c r="A441" s="39"/>
      <c r="B441" s="40"/>
      <c r="C441" s="237" t="s">
        <v>838</v>
      </c>
      <c r="D441" s="237" t="s">
        <v>161</v>
      </c>
      <c r="E441" s="238" t="s">
        <v>839</v>
      </c>
      <c r="F441" s="239" t="s">
        <v>840</v>
      </c>
      <c r="G441" s="240" t="s">
        <v>530</v>
      </c>
      <c r="H441" s="288"/>
      <c r="I441" s="242"/>
      <c r="J441" s="243">
        <f>ROUND(I441*H441,2)</f>
        <v>0</v>
      </c>
      <c r="K441" s="244"/>
      <c r="L441" s="45"/>
      <c r="M441" s="245" t="s">
        <v>1</v>
      </c>
      <c r="N441" s="246" t="s">
        <v>43</v>
      </c>
      <c r="O441" s="92"/>
      <c r="P441" s="247">
        <f>O441*H441</f>
        <v>0</v>
      </c>
      <c r="Q441" s="247">
        <v>0</v>
      </c>
      <c r="R441" s="247">
        <f>Q441*H441</f>
        <v>0</v>
      </c>
      <c r="S441" s="247">
        <v>0</v>
      </c>
      <c r="T441" s="248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49" t="s">
        <v>249</v>
      </c>
      <c r="AT441" s="249" t="s">
        <v>161</v>
      </c>
      <c r="AU441" s="249" t="s">
        <v>88</v>
      </c>
      <c r="AY441" s="18" t="s">
        <v>159</v>
      </c>
      <c r="BE441" s="250">
        <f>IF(N441="základní",J441,0)</f>
        <v>0</v>
      </c>
      <c r="BF441" s="250">
        <f>IF(N441="snížená",J441,0)</f>
        <v>0</v>
      </c>
      <c r="BG441" s="250">
        <f>IF(N441="zákl. přenesená",J441,0)</f>
        <v>0</v>
      </c>
      <c r="BH441" s="250">
        <f>IF(N441="sníž. přenesená",J441,0)</f>
        <v>0</v>
      </c>
      <c r="BI441" s="250">
        <f>IF(N441="nulová",J441,0)</f>
        <v>0</v>
      </c>
      <c r="BJ441" s="18" t="s">
        <v>86</v>
      </c>
      <c r="BK441" s="250">
        <f>ROUND(I441*H441,2)</f>
        <v>0</v>
      </c>
      <c r="BL441" s="18" t="s">
        <v>249</v>
      </c>
      <c r="BM441" s="249" t="s">
        <v>841</v>
      </c>
    </row>
    <row r="442" s="12" customFormat="1" ht="22.8" customHeight="1">
      <c r="A442" s="12"/>
      <c r="B442" s="221"/>
      <c r="C442" s="222"/>
      <c r="D442" s="223" t="s">
        <v>77</v>
      </c>
      <c r="E442" s="235" t="s">
        <v>842</v>
      </c>
      <c r="F442" s="235" t="s">
        <v>843</v>
      </c>
      <c r="G442" s="222"/>
      <c r="H442" s="222"/>
      <c r="I442" s="225"/>
      <c r="J442" s="236">
        <f>BK442</f>
        <v>0</v>
      </c>
      <c r="K442" s="222"/>
      <c r="L442" s="227"/>
      <c r="M442" s="228"/>
      <c r="N442" s="229"/>
      <c r="O442" s="229"/>
      <c r="P442" s="230">
        <f>SUM(P443:P445)</f>
        <v>0</v>
      </c>
      <c r="Q442" s="229"/>
      <c r="R442" s="230">
        <f>SUM(R443:R445)</f>
        <v>0.026040000000000001</v>
      </c>
      <c r="S442" s="229"/>
      <c r="T442" s="231">
        <f>SUM(T443:T445)</f>
        <v>0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32" t="s">
        <v>86</v>
      </c>
      <c r="AT442" s="233" t="s">
        <v>77</v>
      </c>
      <c r="AU442" s="233" t="s">
        <v>86</v>
      </c>
      <c r="AY442" s="232" t="s">
        <v>159</v>
      </c>
      <c r="BK442" s="234">
        <f>SUM(BK443:BK445)</f>
        <v>0</v>
      </c>
    </row>
    <row r="443" s="2" customFormat="1" ht="16.5" customHeight="1">
      <c r="A443" s="39"/>
      <c r="B443" s="40"/>
      <c r="C443" s="237" t="s">
        <v>844</v>
      </c>
      <c r="D443" s="237" t="s">
        <v>161</v>
      </c>
      <c r="E443" s="238" t="s">
        <v>845</v>
      </c>
      <c r="F443" s="239" t="s">
        <v>846</v>
      </c>
      <c r="G443" s="240" t="s">
        <v>173</v>
      </c>
      <c r="H443" s="241">
        <v>31</v>
      </c>
      <c r="I443" s="242"/>
      <c r="J443" s="243">
        <f>ROUND(I443*H443,2)</f>
        <v>0</v>
      </c>
      <c r="K443" s="244"/>
      <c r="L443" s="45"/>
      <c r="M443" s="245" t="s">
        <v>1</v>
      </c>
      <c r="N443" s="246" t="s">
        <v>43</v>
      </c>
      <c r="O443" s="92"/>
      <c r="P443" s="247">
        <f>O443*H443</f>
        <v>0</v>
      </c>
      <c r="Q443" s="247">
        <v>0.00013999999999999999</v>
      </c>
      <c r="R443" s="247">
        <f>Q443*H443</f>
        <v>0.0043399999999999992</v>
      </c>
      <c r="S443" s="247">
        <v>0</v>
      </c>
      <c r="T443" s="248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49" t="s">
        <v>165</v>
      </c>
      <c r="AT443" s="249" t="s">
        <v>161</v>
      </c>
      <c r="AU443" s="249" t="s">
        <v>88</v>
      </c>
      <c r="AY443" s="18" t="s">
        <v>159</v>
      </c>
      <c r="BE443" s="250">
        <f>IF(N443="základní",J443,0)</f>
        <v>0</v>
      </c>
      <c r="BF443" s="250">
        <f>IF(N443="snížená",J443,0)</f>
        <v>0</v>
      </c>
      <c r="BG443" s="250">
        <f>IF(N443="zákl. přenesená",J443,0)</f>
        <v>0</v>
      </c>
      <c r="BH443" s="250">
        <f>IF(N443="sníž. přenesená",J443,0)</f>
        <v>0</v>
      </c>
      <c r="BI443" s="250">
        <f>IF(N443="nulová",J443,0)</f>
        <v>0</v>
      </c>
      <c r="BJ443" s="18" t="s">
        <v>86</v>
      </c>
      <c r="BK443" s="250">
        <f>ROUND(I443*H443,2)</f>
        <v>0</v>
      </c>
      <c r="BL443" s="18" t="s">
        <v>165</v>
      </c>
      <c r="BM443" s="249" t="s">
        <v>847</v>
      </c>
    </row>
    <row r="444" s="2" customFormat="1" ht="16.5" customHeight="1">
      <c r="A444" s="39"/>
      <c r="B444" s="40"/>
      <c r="C444" s="237" t="s">
        <v>848</v>
      </c>
      <c r="D444" s="237" t="s">
        <v>161</v>
      </c>
      <c r="E444" s="238" t="s">
        <v>849</v>
      </c>
      <c r="F444" s="239" t="s">
        <v>850</v>
      </c>
      <c r="G444" s="240" t="s">
        <v>173</v>
      </c>
      <c r="H444" s="241">
        <v>31</v>
      </c>
      <c r="I444" s="242"/>
      <c r="J444" s="243">
        <f>ROUND(I444*H444,2)</f>
        <v>0</v>
      </c>
      <c r="K444" s="244"/>
      <c r="L444" s="45"/>
      <c r="M444" s="245" t="s">
        <v>1</v>
      </c>
      <c r="N444" s="246" t="s">
        <v>43</v>
      </c>
      <c r="O444" s="92"/>
      <c r="P444" s="247">
        <f>O444*H444</f>
        <v>0</v>
      </c>
      <c r="Q444" s="247">
        <v>0.00069999999999999999</v>
      </c>
      <c r="R444" s="247">
        <f>Q444*H444</f>
        <v>0.021700000000000001</v>
      </c>
      <c r="S444" s="247">
        <v>0</v>
      </c>
      <c r="T444" s="248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49" t="s">
        <v>165</v>
      </c>
      <c r="AT444" s="249" t="s">
        <v>161</v>
      </c>
      <c r="AU444" s="249" t="s">
        <v>88</v>
      </c>
      <c r="AY444" s="18" t="s">
        <v>159</v>
      </c>
      <c r="BE444" s="250">
        <f>IF(N444="základní",J444,0)</f>
        <v>0</v>
      </c>
      <c r="BF444" s="250">
        <f>IF(N444="snížená",J444,0)</f>
        <v>0</v>
      </c>
      <c r="BG444" s="250">
        <f>IF(N444="zákl. přenesená",J444,0)</f>
        <v>0</v>
      </c>
      <c r="BH444" s="250">
        <f>IF(N444="sníž. přenesená",J444,0)</f>
        <v>0</v>
      </c>
      <c r="BI444" s="250">
        <f>IF(N444="nulová",J444,0)</f>
        <v>0</v>
      </c>
      <c r="BJ444" s="18" t="s">
        <v>86</v>
      </c>
      <c r="BK444" s="250">
        <f>ROUND(I444*H444,2)</f>
        <v>0</v>
      </c>
      <c r="BL444" s="18" t="s">
        <v>165</v>
      </c>
      <c r="BM444" s="249" t="s">
        <v>851</v>
      </c>
    </row>
    <row r="445" s="2" customFormat="1" ht="16.5" customHeight="1">
      <c r="A445" s="39"/>
      <c r="B445" s="40"/>
      <c r="C445" s="237" t="s">
        <v>852</v>
      </c>
      <c r="D445" s="237" t="s">
        <v>161</v>
      </c>
      <c r="E445" s="238" t="s">
        <v>853</v>
      </c>
      <c r="F445" s="239" t="s">
        <v>854</v>
      </c>
      <c r="G445" s="240" t="s">
        <v>530</v>
      </c>
      <c r="H445" s="288"/>
      <c r="I445" s="242"/>
      <c r="J445" s="243">
        <f>ROUND(I445*H445,2)</f>
        <v>0</v>
      </c>
      <c r="K445" s="244"/>
      <c r="L445" s="45"/>
      <c r="M445" s="245" t="s">
        <v>1</v>
      </c>
      <c r="N445" s="246" t="s">
        <v>43</v>
      </c>
      <c r="O445" s="92"/>
      <c r="P445" s="247">
        <f>O445*H445</f>
        <v>0</v>
      </c>
      <c r="Q445" s="247">
        <v>0</v>
      </c>
      <c r="R445" s="247">
        <f>Q445*H445</f>
        <v>0</v>
      </c>
      <c r="S445" s="247">
        <v>0</v>
      </c>
      <c r="T445" s="248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49" t="s">
        <v>249</v>
      </c>
      <c r="AT445" s="249" t="s">
        <v>161</v>
      </c>
      <c r="AU445" s="249" t="s">
        <v>88</v>
      </c>
      <c r="AY445" s="18" t="s">
        <v>159</v>
      </c>
      <c r="BE445" s="250">
        <f>IF(N445="základní",J445,0)</f>
        <v>0</v>
      </c>
      <c r="BF445" s="250">
        <f>IF(N445="snížená",J445,0)</f>
        <v>0</v>
      </c>
      <c r="BG445" s="250">
        <f>IF(N445="zákl. přenesená",J445,0)</f>
        <v>0</v>
      </c>
      <c r="BH445" s="250">
        <f>IF(N445="sníž. přenesená",J445,0)</f>
        <v>0</v>
      </c>
      <c r="BI445" s="250">
        <f>IF(N445="nulová",J445,0)</f>
        <v>0</v>
      </c>
      <c r="BJ445" s="18" t="s">
        <v>86</v>
      </c>
      <c r="BK445" s="250">
        <f>ROUND(I445*H445,2)</f>
        <v>0</v>
      </c>
      <c r="BL445" s="18" t="s">
        <v>249</v>
      </c>
      <c r="BM445" s="249" t="s">
        <v>855</v>
      </c>
    </row>
    <row r="446" s="12" customFormat="1" ht="22.8" customHeight="1">
      <c r="A446" s="12"/>
      <c r="B446" s="221"/>
      <c r="C446" s="222"/>
      <c r="D446" s="223" t="s">
        <v>77</v>
      </c>
      <c r="E446" s="235" t="s">
        <v>856</v>
      </c>
      <c r="F446" s="235" t="s">
        <v>857</v>
      </c>
      <c r="G446" s="222"/>
      <c r="H446" s="222"/>
      <c r="I446" s="225"/>
      <c r="J446" s="236">
        <f>BK446</f>
        <v>0</v>
      </c>
      <c r="K446" s="222"/>
      <c r="L446" s="227"/>
      <c r="M446" s="228"/>
      <c r="N446" s="229"/>
      <c r="O446" s="229"/>
      <c r="P446" s="230">
        <f>SUM(P447:P462)</f>
        <v>0</v>
      </c>
      <c r="Q446" s="229"/>
      <c r="R446" s="230">
        <f>SUM(R447:R462)</f>
        <v>1.75352</v>
      </c>
      <c r="S446" s="229"/>
      <c r="T446" s="231">
        <f>SUM(T447:T462)</f>
        <v>5.9499999999999993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32" t="s">
        <v>88</v>
      </c>
      <c r="AT446" s="233" t="s">
        <v>77</v>
      </c>
      <c r="AU446" s="233" t="s">
        <v>86</v>
      </c>
      <c r="AY446" s="232" t="s">
        <v>159</v>
      </c>
      <c r="BK446" s="234">
        <f>SUM(BK447:BK462)</f>
        <v>0</v>
      </c>
    </row>
    <row r="447" s="2" customFormat="1" ht="16.5" customHeight="1">
      <c r="A447" s="39"/>
      <c r="B447" s="40"/>
      <c r="C447" s="237" t="s">
        <v>858</v>
      </c>
      <c r="D447" s="237" t="s">
        <v>161</v>
      </c>
      <c r="E447" s="238" t="s">
        <v>859</v>
      </c>
      <c r="F447" s="239" t="s">
        <v>860</v>
      </c>
      <c r="G447" s="240" t="s">
        <v>173</v>
      </c>
      <c r="H447" s="241">
        <v>25</v>
      </c>
      <c r="I447" s="242"/>
      <c r="J447" s="243">
        <f>ROUND(I447*H447,2)</f>
        <v>0</v>
      </c>
      <c r="K447" s="244"/>
      <c r="L447" s="45"/>
      <c r="M447" s="245" t="s">
        <v>1</v>
      </c>
      <c r="N447" s="246" t="s">
        <v>43</v>
      </c>
      <c r="O447" s="92"/>
      <c r="P447" s="247">
        <f>O447*H447</f>
        <v>0</v>
      </c>
      <c r="Q447" s="247">
        <v>0</v>
      </c>
      <c r="R447" s="247">
        <f>Q447*H447</f>
        <v>0</v>
      </c>
      <c r="S447" s="247">
        <v>0.23799999999999999</v>
      </c>
      <c r="T447" s="248">
        <f>S447*H447</f>
        <v>5.9499999999999993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9" t="s">
        <v>249</v>
      </c>
      <c r="AT447" s="249" t="s">
        <v>161</v>
      </c>
      <c r="AU447" s="249" t="s">
        <v>88</v>
      </c>
      <c r="AY447" s="18" t="s">
        <v>159</v>
      </c>
      <c r="BE447" s="250">
        <f>IF(N447="základní",J447,0)</f>
        <v>0</v>
      </c>
      <c r="BF447" s="250">
        <f>IF(N447="snížená",J447,0)</f>
        <v>0</v>
      </c>
      <c r="BG447" s="250">
        <f>IF(N447="zákl. přenesená",J447,0)</f>
        <v>0</v>
      </c>
      <c r="BH447" s="250">
        <f>IF(N447="sníž. přenesená",J447,0)</f>
        <v>0</v>
      </c>
      <c r="BI447" s="250">
        <f>IF(N447="nulová",J447,0)</f>
        <v>0</v>
      </c>
      <c r="BJ447" s="18" t="s">
        <v>86</v>
      </c>
      <c r="BK447" s="250">
        <f>ROUND(I447*H447,2)</f>
        <v>0</v>
      </c>
      <c r="BL447" s="18" t="s">
        <v>249</v>
      </c>
      <c r="BM447" s="249" t="s">
        <v>861</v>
      </c>
    </row>
    <row r="448" s="2" customFormat="1" ht="16.5" customHeight="1">
      <c r="A448" s="39"/>
      <c r="B448" s="40"/>
      <c r="C448" s="237" t="s">
        <v>862</v>
      </c>
      <c r="D448" s="237" t="s">
        <v>161</v>
      </c>
      <c r="E448" s="238" t="s">
        <v>863</v>
      </c>
      <c r="F448" s="239" t="s">
        <v>864</v>
      </c>
      <c r="G448" s="240" t="s">
        <v>173</v>
      </c>
      <c r="H448" s="241">
        <v>3</v>
      </c>
      <c r="I448" s="242"/>
      <c r="J448" s="243">
        <f>ROUND(I448*H448,2)</f>
        <v>0</v>
      </c>
      <c r="K448" s="244"/>
      <c r="L448" s="45"/>
      <c r="M448" s="245" t="s">
        <v>1</v>
      </c>
      <c r="N448" s="246" t="s">
        <v>43</v>
      </c>
      <c r="O448" s="92"/>
      <c r="P448" s="247">
        <f>O448*H448</f>
        <v>0</v>
      </c>
      <c r="Q448" s="247">
        <v>0.025700000000000001</v>
      </c>
      <c r="R448" s="247">
        <f>Q448*H448</f>
        <v>0.077100000000000002</v>
      </c>
      <c r="S448" s="247">
        <v>0</v>
      </c>
      <c r="T448" s="248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9" t="s">
        <v>249</v>
      </c>
      <c r="AT448" s="249" t="s">
        <v>161</v>
      </c>
      <c r="AU448" s="249" t="s">
        <v>88</v>
      </c>
      <c r="AY448" s="18" t="s">
        <v>159</v>
      </c>
      <c r="BE448" s="250">
        <f>IF(N448="základní",J448,0)</f>
        <v>0</v>
      </c>
      <c r="BF448" s="250">
        <f>IF(N448="snížená",J448,0)</f>
        <v>0</v>
      </c>
      <c r="BG448" s="250">
        <f>IF(N448="zákl. přenesená",J448,0)</f>
        <v>0</v>
      </c>
      <c r="BH448" s="250">
        <f>IF(N448="sníž. přenesená",J448,0)</f>
        <v>0</v>
      </c>
      <c r="BI448" s="250">
        <f>IF(N448="nulová",J448,0)</f>
        <v>0</v>
      </c>
      <c r="BJ448" s="18" t="s">
        <v>86</v>
      </c>
      <c r="BK448" s="250">
        <f>ROUND(I448*H448,2)</f>
        <v>0</v>
      </c>
      <c r="BL448" s="18" t="s">
        <v>249</v>
      </c>
      <c r="BM448" s="249" t="s">
        <v>865</v>
      </c>
    </row>
    <row r="449" s="13" customFormat="1">
      <c r="A449" s="13"/>
      <c r="B449" s="251"/>
      <c r="C449" s="252"/>
      <c r="D449" s="253" t="s">
        <v>167</v>
      </c>
      <c r="E449" s="254" t="s">
        <v>1</v>
      </c>
      <c r="F449" s="255" t="s">
        <v>866</v>
      </c>
      <c r="G449" s="252"/>
      <c r="H449" s="256">
        <v>3</v>
      </c>
      <c r="I449" s="257"/>
      <c r="J449" s="252"/>
      <c r="K449" s="252"/>
      <c r="L449" s="258"/>
      <c r="M449" s="259"/>
      <c r="N449" s="260"/>
      <c r="O449" s="260"/>
      <c r="P449" s="260"/>
      <c r="Q449" s="260"/>
      <c r="R449" s="260"/>
      <c r="S449" s="260"/>
      <c r="T449" s="26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62" t="s">
        <v>167</v>
      </c>
      <c r="AU449" s="262" t="s">
        <v>88</v>
      </c>
      <c r="AV449" s="13" t="s">
        <v>88</v>
      </c>
      <c r="AW449" s="13" t="s">
        <v>34</v>
      </c>
      <c r="AX449" s="13" t="s">
        <v>86</v>
      </c>
      <c r="AY449" s="262" t="s">
        <v>159</v>
      </c>
    </row>
    <row r="450" s="2" customFormat="1" ht="16.5" customHeight="1">
      <c r="A450" s="39"/>
      <c r="B450" s="40"/>
      <c r="C450" s="237" t="s">
        <v>867</v>
      </c>
      <c r="D450" s="237" t="s">
        <v>161</v>
      </c>
      <c r="E450" s="238" t="s">
        <v>868</v>
      </c>
      <c r="F450" s="239" t="s">
        <v>869</v>
      </c>
      <c r="G450" s="240" t="s">
        <v>173</v>
      </c>
      <c r="H450" s="241">
        <v>1</v>
      </c>
      <c r="I450" s="242"/>
      <c r="J450" s="243">
        <f>ROUND(I450*H450,2)</f>
        <v>0</v>
      </c>
      <c r="K450" s="244"/>
      <c r="L450" s="45"/>
      <c r="M450" s="245" t="s">
        <v>1</v>
      </c>
      <c r="N450" s="246" t="s">
        <v>43</v>
      </c>
      <c r="O450" s="92"/>
      <c r="P450" s="247">
        <f>O450*H450</f>
        <v>0</v>
      </c>
      <c r="Q450" s="247">
        <v>0.044499999999999998</v>
      </c>
      <c r="R450" s="247">
        <f>Q450*H450</f>
        <v>0.044499999999999998</v>
      </c>
      <c r="S450" s="247">
        <v>0</v>
      </c>
      <c r="T450" s="248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49" t="s">
        <v>249</v>
      </c>
      <c r="AT450" s="249" t="s">
        <v>161</v>
      </c>
      <c r="AU450" s="249" t="s">
        <v>88</v>
      </c>
      <c r="AY450" s="18" t="s">
        <v>159</v>
      </c>
      <c r="BE450" s="250">
        <f>IF(N450="základní",J450,0)</f>
        <v>0</v>
      </c>
      <c r="BF450" s="250">
        <f>IF(N450="snížená",J450,0)</f>
        <v>0</v>
      </c>
      <c r="BG450" s="250">
        <f>IF(N450="zákl. přenesená",J450,0)</f>
        <v>0</v>
      </c>
      <c r="BH450" s="250">
        <f>IF(N450="sníž. přenesená",J450,0)</f>
        <v>0</v>
      </c>
      <c r="BI450" s="250">
        <f>IF(N450="nulová",J450,0)</f>
        <v>0</v>
      </c>
      <c r="BJ450" s="18" t="s">
        <v>86</v>
      </c>
      <c r="BK450" s="250">
        <f>ROUND(I450*H450,2)</f>
        <v>0</v>
      </c>
      <c r="BL450" s="18" t="s">
        <v>249</v>
      </c>
      <c r="BM450" s="249" t="s">
        <v>870</v>
      </c>
    </row>
    <row r="451" s="13" customFormat="1">
      <c r="A451" s="13"/>
      <c r="B451" s="251"/>
      <c r="C451" s="252"/>
      <c r="D451" s="253" t="s">
        <v>167</v>
      </c>
      <c r="E451" s="254" t="s">
        <v>1</v>
      </c>
      <c r="F451" s="255" t="s">
        <v>871</v>
      </c>
      <c r="G451" s="252"/>
      <c r="H451" s="256">
        <v>1</v>
      </c>
      <c r="I451" s="257"/>
      <c r="J451" s="252"/>
      <c r="K451" s="252"/>
      <c r="L451" s="258"/>
      <c r="M451" s="259"/>
      <c r="N451" s="260"/>
      <c r="O451" s="260"/>
      <c r="P451" s="260"/>
      <c r="Q451" s="260"/>
      <c r="R451" s="260"/>
      <c r="S451" s="260"/>
      <c r="T451" s="26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62" t="s">
        <v>167</v>
      </c>
      <c r="AU451" s="262" t="s">
        <v>88</v>
      </c>
      <c r="AV451" s="13" t="s">
        <v>88</v>
      </c>
      <c r="AW451" s="13" t="s">
        <v>34</v>
      </c>
      <c r="AX451" s="13" t="s">
        <v>86</v>
      </c>
      <c r="AY451" s="262" t="s">
        <v>159</v>
      </c>
    </row>
    <row r="452" s="2" customFormat="1" ht="16.5" customHeight="1">
      <c r="A452" s="39"/>
      <c r="B452" s="40"/>
      <c r="C452" s="237" t="s">
        <v>872</v>
      </c>
      <c r="D452" s="237" t="s">
        <v>161</v>
      </c>
      <c r="E452" s="238" t="s">
        <v>873</v>
      </c>
      <c r="F452" s="239" t="s">
        <v>874</v>
      </c>
      <c r="G452" s="240" t="s">
        <v>173</v>
      </c>
      <c r="H452" s="241">
        <v>1</v>
      </c>
      <c r="I452" s="242"/>
      <c r="J452" s="243">
        <f>ROUND(I452*H452,2)</f>
        <v>0</v>
      </c>
      <c r="K452" s="244"/>
      <c r="L452" s="45"/>
      <c r="M452" s="245" t="s">
        <v>1</v>
      </c>
      <c r="N452" s="246" t="s">
        <v>43</v>
      </c>
      <c r="O452" s="92"/>
      <c r="P452" s="247">
        <f>O452*H452</f>
        <v>0</v>
      </c>
      <c r="Q452" s="247">
        <v>0.0224</v>
      </c>
      <c r="R452" s="247">
        <f>Q452*H452</f>
        <v>0.0224</v>
      </c>
      <c r="S452" s="247">
        <v>0</v>
      </c>
      <c r="T452" s="248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49" t="s">
        <v>249</v>
      </c>
      <c r="AT452" s="249" t="s">
        <v>161</v>
      </c>
      <c r="AU452" s="249" t="s">
        <v>88</v>
      </c>
      <c r="AY452" s="18" t="s">
        <v>159</v>
      </c>
      <c r="BE452" s="250">
        <f>IF(N452="základní",J452,0)</f>
        <v>0</v>
      </c>
      <c r="BF452" s="250">
        <f>IF(N452="snížená",J452,0)</f>
        <v>0</v>
      </c>
      <c r="BG452" s="250">
        <f>IF(N452="zákl. přenesená",J452,0)</f>
        <v>0</v>
      </c>
      <c r="BH452" s="250">
        <f>IF(N452="sníž. přenesená",J452,0)</f>
        <v>0</v>
      </c>
      <c r="BI452" s="250">
        <f>IF(N452="nulová",J452,0)</f>
        <v>0</v>
      </c>
      <c r="BJ452" s="18" t="s">
        <v>86</v>
      </c>
      <c r="BK452" s="250">
        <f>ROUND(I452*H452,2)</f>
        <v>0</v>
      </c>
      <c r="BL452" s="18" t="s">
        <v>249</v>
      </c>
      <c r="BM452" s="249" t="s">
        <v>875</v>
      </c>
    </row>
    <row r="453" s="13" customFormat="1">
      <c r="A453" s="13"/>
      <c r="B453" s="251"/>
      <c r="C453" s="252"/>
      <c r="D453" s="253" t="s">
        <v>167</v>
      </c>
      <c r="E453" s="254" t="s">
        <v>1</v>
      </c>
      <c r="F453" s="255" t="s">
        <v>876</v>
      </c>
      <c r="G453" s="252"/>
      <c r="H453" s="256">
        <v>1</v>
      </c>
      <c r="I453" s="257"/>
      <c r="J453" s="252"/>
      <c r="K453" s="252"/>
      <c r="L453" s="258"/>
      <c r="M453" s="259"/>
      <c r="N453" s="260"/>
      <c r="O453" s="260"/>
      <c r="P453" s="260"/>
      <c r="Q453" s="260"/>
      <c r="R453" s="260"/>
      <c r="S453" s="260"/>
      <c r="T453" s="26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62" t="s">
        <v>167</v>
      </c>
      <c r="AU453" s="262" t="s">
        <v>88</v>
      </c>
      <c r="AV453" s="13" t="s">
        <v>88</v>
      </c>
      <c r="AW453" s="13" t="s">
        <v>34</v>
      </c>
      <c r="AX453" s="13" t="s">
        <v>86</v>
      </c>
      <c r="AY453" s="262" t="s">
        <v>159</v>
      </c>
    </row>
    <row r="454" s="2" customFormat="1" ht="16.5" customHeight="1">
      <c r="A454" s="39"/>
      <c r="B454" s="40"/>
      <c r="C454" s="237" t="s">
        <v>877</v>
      </c>
      <c r="D454" s="237" t="s">
        <v>161</v>
      </c>
      <c r="E454" s="238" t="s">
        <v>878</v>
      </c>
      <c r="F454" s="239" t="s">
        <v>879</v>
      </c>
      <c r="G454" s="240" t="s">
        <v>173</v>
      </c>
      <c r="H454" s="241">
        <v>2</v>
      </c>
      <c r="I454" s="242"/>
      <c r="J454" s="243">
        <f>ROUND(I454*H454,2)</f>
        <v>0</v>
      </c>
      <c r="K454" s="244"/>
      <c r="L454" s="45"/>
      <c r="M454" s="245" t="s">
        <v>1</v>
      </c>
      <c r="N454" s="246" t="s">
        <v>43</v>
      </c>
      <c r="O454" s="92"/>
      <c r="P454" s="247">
        <f>O454*H454</f>
        <v>0</v>
      </c>
      <c r="Q454" s="247">
        <v>0.03993</v>
      </c>
      <c r="R454" s="247">
        <f>Q454*H454</f>
        <v>0.07986</v>
      </c>
      <c r="S454" s="247">
        <v>0</v>
      </c>
      <c r="T454" s="248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49" t="s">
        <v>249</v>
      </c>
      <c r="AT454" s="249" t="s">
        <v>161</v>
      </c>
      <c r="AU454" s="249" t="s">
        <v>88</v>
      </c>
      <c r="AY454" s="18" t="s">
        <v>159</v>
      </c>
      <c r="BE454" s="250">
        <f>IF(N454="základní",J454,0)</f>
        <v>0</v>
      </c>
      <c r="BF454" s="250">
        <f>IF(N454="snížená",J454,0)</f>
        <v>0</v>
      </c>
      <c r="BG454" s="250">
        <f>IF(N454="zákl. přenesená",J454,0)</f>
        <v>0</v>
      </c>
      <c r="BH454" s="250">
        <f>IF(N454="sníž. přenesená",J454,0)</f>
        <v>0</v>
      </c>
      <c r="BI454" s="250">
        <f>IF(N454="nulová",J454,0)</f>
        <v>0</v>
      </c>
      <c r="BJ454" s="18" t="s">
        <v>86</v>
      </c>
      <c r="BK454" s="250">
        <f>ROUND(I454*H454,2)</f>
        <v>0</v>
      </c>
      <c r="BL454" s="18" t="s">
        <v>249</v>
      </c>
      <c r="BM454" s="249" t="s">
        <v>880</v>
      </c>
    </row>
    <row r="455" s="13" customFormat="1">
      <c r="A455" s="13"/>
      <c r="B455" s="251"/>
      <c r="C455" s="252"/>
      <c r="D455" s="253" t="s">
        <v>167</v>
      </c>
      <c r="E455" s="254" t="s">
        <v>1</v>
      </c>
      <c r="F455" s="255" t="s">
        <v>881</v>
      </c>
      <c r="G455" s="252"/>
      <c r="H455" s="256">
        <v>2</v>
      </c>
      <c r="I455" s="257"/>
      <c r="J455" s="252"/>
      <c r="K455" s="252"/>
      <c r="L455" s="258"/>
      <c r="M455" s="259"/>
      <c r="N455" s="260"/>
      <c r="O455" s="260"/>
      <c r="P455" s="260"/>
      <c r="Q455" s="260"/>
      <c r="R455" s="260"/>
      <c r="S455" s="260"/>
      <c r="T455" s="261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62" t="s">
        <v>167</v>
      </c>
      <c r="AU455" s="262" t="s">
        <v>88</v>
      </c>
      <c r="AV455" s="13" t="s">
        <v>88</v>
      </c>
      <c r="AW455" s="13" t="s">
        <v>34</v>
      </c>
      <c r="AX455" s="13" t="s">
        <v>86</v>
      </c>
      <c r="AY455" s="262" t="s">
        <v>159</v>
      </c>
    </row>
    <row r="456" s="2" customFormat="1" ht="16.5" customHeight="1">
      <c r="A456" s="39"/>
      <c r="B456" s="40"/>
      <c r="C456" s="237" t="s">
        <v>882</v>
      </c>
      <c r="D456" s="237" t="s">
        <v>161</v>
      </c>
      <c r="E456" s="238" t="s">
        <v>883</v>
      </c>
      <c r="F456" s="239" t="s">
        <v>884</v>
      </c>
      <c r="G456" s="240" t="s">
        <v>173</v>
      </c>
      <c r="H456" s="241">
        <v>7</v>
      </c>
      <c r="I456" s="242"/>
      <c r="J456" s="243">
        <f>ROUND(I456*H456,2)</f>
        <v>0</v>
      </c>
      <c r="K456" s="244"/>
      <c r="L456" s="45"/>
      <c r="M456" s="245" t="s">
        <v>1</v>
      </c>
      <c r="N456" s="246" t="s">
        <v>43</v>
      </c>
      <c r="O456" s="92"/>
      <c r="P456" s="247">
        <f>O456*H456</f>
        <v>0</v>
      </c>
      <c r="Q456" s="247">
        <v>0.056099999999999997</v>
      </c>
      <c r="R456" s="247">
        <f>Q456*H456</f>
        <v>0.39269999999999999</v>
      </c>
      <c r="S456" s="247">
        <v>0</v>
      </c>
      <c r="T456" s="248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49" t="s">
        <v>249</v>
      </c>
      <c r="AT456" s="249" t="s">
        <v>161</v>
      </c>
      <c r="AU456" s="249" t="s">
        <v>88</v>
      </c>
      <c r="AY456" s="18" t="s">
        <v>159</v>
      </c>
      <c r="BE456" s="250">
        <f>IF(N456="základní",J456,0)</f>
        <v>0</v>
      </c>
      <c r="BF456" s="250">
        <f>IF(N456="snížená",J456,0)</f>
        <v>0</v>
      </c>
      <c r="BG456" s="250">
        <f>IF(N456="zákl. přenesená",J456,0)</f>
        <v>0</v>
      </c>
      <c r="BH456" s="250">
        <f>IF(N456="sníž. přenesená",J456,0)</f>
        <v>0</v>
      </c>
      <c r="BI456" s="250">
        <f>IF(N456="nulová",J456,0)</f>
        <v>0</v>
      </c>
      <c r="BJ456" s="18" t="s">
        <v>86</v>
      </c>
      <c r="BK456" s="250">
        <f>ROUND(I456*H456,2)</f>
        <v>0</v>
      </c>
      <c r="BL456" s="18" t="s">
        <v>249</v>
      </c>
      <c r="BM456" s="249" t="s">
        <v>885</v>
      </c>
    </row>
    <row r="457" s="13" customFormat="1">
      <c r="A457" s="13"/>
      <c r="B457" s="251"/>
      <c r="C457" s="252"/>
      <c r="D457" s="253" t="s">
        <v>167</v>
      </c>
      <c r="E457" s="254" t="s">
        <v>1</v>
      </c>
      <c r="F457" s="255" t="s">
        <v>886</v>
      </c>
      <c r="G457" s="252"/>
      <c r="H457" s="256">
        <v>7</v>
      </c>
      <c r="I457" s="257"/>
      <c r="J457" s="252"/>
      <c r="K457" s="252"/>
      <c r="L457" s="258"/>
      <c r="M457" s="259"/>
      <c r="N457" s="260"/>
      <c r="O457" s="260"/>
      <c r="P457" s="260"/>
      <c r="Q457" s="260"/>
      <c r="R457" s="260"/>
      <c r="S457" s="260"/>
      <c r="T457" s="26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62" t="s">
        <v>167</v>
      </c>
      <c r="AU457" s="262" t="s">
        <v>88</v>
      </c>
      <c r="AV457" s="13" t="s">
        <v>88</v>
      </c>
      <c r="AW457" s="13" t="s">
        <v>34</v>
      </c>
      <c r="AX457" s="13" t="s">
        <v>86</v>
      </c>
      <c r="AY457" s="262" t="s">
        <v>159</v>
      </c>
    </row>
    <row r="458" s="2" customFormat="1" ht="16.5" customHeight="1">
      <c r="A458" s="39"/>
      <c r="B458" s="40"/>
      <c r="C458" s="237" t="s">
        <v>887</v>
      </c>
      <c r="D458" s="237" t="s">
        <v>161</v>
      </c>
      <c r="E458" s="238" t="s">
        <v>888</v>
      </c>
      <c r="F458" s="239" t="s">
        <v>889</v>
      </c>
      <c r="G458" s="240" t="s">
        <v>173</v>
      </c>
      <c r="H458" s="241">
        <v>17</v>
      </c>
      <c r="I458" s="242"/>
      <c r="J458" s="243">
        <f>ROUND(I458*H458,2)</f>
        <v>0</v>
      </c>
      <c r="K458" s="244"/>
      <c r="L458" s="45"/>
      <c r="M458" s="245" t="s">
        <v>1</v>
      </c>
      <c r="N458" s="246" t="s">
        <v>43</v>
      </c>
      <c r="O458" s="92"/>
      <c r="P458" s="247">
        <f>O458*H458</f>
        <v>0</v>
      </c>
      <c r="Q458" s="247">
        <v>0.066879999999999995</v>
      </c>
      <c r="R458" s="247">
        <f>Q458*H458</f>
        <v>1.13696</v>
      </c>
      <c r="S458" s="247">
        <v>0</v>
      </c>
      <c r="T458" s="248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9" t="s">
        <v>249</v>
      </c>
      <c r="AT458" s="249" t="s">
        <v>161</v>
      </c>
      <c r="AU458" s="249" t="s">
        <v>88</v>
      </c>
      <c r="AY458" s="18" t="s">
        <v>159</v>
      </c>
      <c r="BE458" s="250">
        <f>IF(N458="základní",J458,0)</f>
        <v>0</v>
      </c>
      <c r="BF458" s="250">
        <f>IF(N458="snížená",J458,0)</f>
        <v>0</v>
      </c>
      <c r="BG458" s="250">
        <f>IF(N458="zákl. přenesená",J458,0)</f>
        <v>0</v>
      </c>
      <c r="BH458" s="250">
        <f>IF(N458="sníž. přenesená",J458,0)</f>
        <v>0</v>
      </c>
      <c r="BI458" s="250">
        <f>IF(N458="nulová",J458,0)</f>
        <v>0</v>
      </c>
      <c r="BJ458" s="18" t="s">
        <v>86</v>
      </c>
      <c r="BK458" s="250">
        <f>ROUND(I458*H458,2)</f>
        <v>0</v>
      </c>
      <c r="BL458" s="18" t="s">
        <v>249</v>
      </c>
      <c r="BM458" s="249" t="s">
        <v>890</v>
      </c>
    </row>
    <row r="459" s="13" customFormat="1">
      <c r="A459" s="13"/>
      <c r="B459" s="251"/>
      <c r="C459" s="252"/>
      <c r="D459" s="253" t="s">
        <v>167</v>
      </c>
      <c r="E459" s="254" t="s">
        <v>1</v>
      </c>
      <c r="F459" s="255" t="s">
        <v>891</v>
      </c>
      <c r="G459" s="252"/>
      <c r="H459" s="256">
        <v>17</v>
      </c>
      <c r="I459" s="257"/>
      <c r="J459" s="252"/>
      <c r="K459" s="252"/>
      <c r="L459" s="258"/>
      <c r="M459" s="259"/>
      <c r="N459" s="260"/>
      <c r="O459" s="260"/>
      <c r="P459" s="260"/>
      <c r="Q459" s="260"/>
      <c r="R459" s="260"/>
      <c r="S459" s="260"/>
      <c r="T459" s="26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62" t="s">
        <v>167</v>
      </c>
      <c r="AU459" s="262" t="s">
        <v>88</v>
      </c>
      <c r="AV459" s="13" t="s">
        <v>88</v>
      </c>
      <c r="AW459" s="13" t="s">
        <v>34</v>
      </c>
      <c r="AX459" s="13" t="s">
        <v>86</v>
      </c>
      <c r="AY459" s="262" t="s">
        <v>159</v>
      </c>
    </row>
    <row r="460" s="2" customFormat="1" ht="16.5" customHeight="1">
      <c r="A460" s="39"/>
      <c r="B460" s="40"/>
      <c r="C460" s="237" t="s">
        <v>892</v>
      </c>
      <c r="D460" s="237" t="s">
        <v>161</v>
      </c>
      <c r="E460" s="238" t="s">
        <v>893</v>
      </c>
      <c r="F460" s="239" t="s">
        <v>894</v>
      </c>
      <c r="G460" s="240" t="s">
        <v>164</v>
      </c>
      <c r="H460" s="241">
        <v>63.75</v>
      </c>
      <c r="I460" s="242"/>
      <c r="J460" s="243">
        <f>ROUND(I460*H460,2)</f>
        <v>0</v>
      </c>
      <c r="K460" s="244"/>
      <c r="L460" s="45"/>
      <c r="M460" s="245" t="s">
        <v>1</v>
      </c>
      <c r="N460" s="246" t="s">
        <v>43</v>
      </c>
      <c r="O460" s="92"/>
      <c r="P460" s="247">
        <f>O460*H460</f>
        <v>0</v>
      </c>
      <c r="Q460" s="247">
        <v>0</v>
      </c>
      <c r="R460" s="247">
        <f>Q460*H460</f>
        <v>0</v>
      </c>
      <c r="S460" s="247">
        <v>0</v>
      </c>
      <c r="T460" s="248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49" t="s">
        <v>165</v>
      </c>
      <c r="AT460" s="249" t="s">
        <v>161</v>
      </c>
      <c r="AU460" s="249" t="s">
        <v>88</v>
      </c>
      <c r="AY460" s="18" t="s">
        <v>159</v>
      </c>
      <c r="BE460" s="250">
        <f>IF(N460="základní",J460,0)</f>
        <v>0</v>
      </c>
      <c r="BF460" s="250">
        <f>IF(N460="snížená",J460,0)</f>
        <v>0</v>
      </c>
      <c r="BG460" s="250">
        <f>IF(N460="zákl. přenesená",J460,0)</f>
        <v>0</v>
      </c>
      <c r="BH460" s="250">
        <f>IF(N460="sníž. přenesená",J460,0)</f>
        <v>0</v>
      </c>
      <c r="BI460" s="250">
        <f>IF(N460="nulová",J460,0)</f>
        <v>0</v>
      </c>
      <c r="BJ460" s="18" t="s">
        <v>86</v>
      </c>
      <c r="BK460" s="250">
        <f>ROUND(I460*H460,2)</f>
        <v>0</v>
      </c>
      <c r="BL460" s="18" t="s">
        <v>165</v>
      </c>
      <c r="BM460" s="249" t="s">
        <v>895</v>
      </c>
    </row>
    <row r="461" s="2" customFormat="1" ht="16.5" customHeight="1">
      <c r="A461" s="39"/>
      <c r="B461" s="40"/>
      <c r="C461" s="237" t="s">
        <v>896</v>
      </c>
      <c r="D461" s="237" t="s">
        <v>161</v>
      </c>
      <c r="E461" s="238" t="s">
        <v>897</v>
      </c>
      <c r="F461" s="239" t="s">
        <v>898</v>
      </c>
      <c r="G461" s="240" t="s">
        <v>447</v>
      </c>
      <c r="H461" s="241">
        <v>5.9500000000000002</v>
      </c>
      <c r="I461" s="242"/>
      <c r="J461" s="243">
        <f>ROUND(I461*H461,2)</f>
        <v>0</v>
      </c>
      <c r="K461" s="244"/>
      <c r="L461" s="45"/>
      <c r="M461" s="245" t="s">
        <v>1</v>
      </c>
      <c r="N461" s="246" t="s">
        <v>43</v>
      </c>
      <c r="O461" s="92"/>
      <c r="P461" s="247">
        <f>O461*H461</f>
        <v>0</v>
      </c>
      <c r="Q461" s="247">
        <v>0</v>
      </c>
      <c r="R461" s="247">
        <f>Q461*H461</f>
        <v>0</v>
      </c>
      <c r="S461" s="247">
        <v>0</v>
      </c>
      <c r="T461" s="248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49" t="s">
        <v>249</v>
      </c>
      <c r="AT461" s="249" t="s">
        <v>161</v>
      </c>
      <c r="AU461" s="249" t="s">
        <v>88</v>
      </c>
      <c r="AY461" s="18" t="s">
        <v>159</v>
      </c>
      <c r="BE461" s="250">
        <f>IF(N461="základní",J461,0)</f>
        <v>0</v>
      </c>
      <c r="BF461" s="250">
        <f>IF(N461="snížená",J461,0)</f>
        <v>0</v>
      </c>
      <c r="BG461" s="250">
        <f>IF(N461="zákl. přenesená",J461,0)</f>
        <v>0</v>
      </c>
      <c r="BH461" s="250">
        <f>IF(N461="sníž. přenesená",J461,0)</f>
        <v>0</v>
      </c>
      <c r="BI461" s="250">
        <f>IF(N461="nulová",J461,0)</f>
        <v>0</v>
      </c>
      <c r="BJ461" s="18" t="s">
        <v>86</v>
      </c>
      <c r="BK461" s="250">
        <f>ROUND(I461*H461,2)</f>
        <v>0</v>
      </c>
      <c r="BL461" s="18" t="s">
        <v>249</v>
      </c>
      <c r="BM461" s="249" t="s">
        <v>899</v>
      </c>
    </row>
    <row r="462" s="2" customFormat="1" ht="16.5" customHeight="1">
      <c r="A462" s="39"/>
      <c r="B462" s="40"/>
      <c r="C462" s="237" t="s">
        <v>900</v>
      </c>
      <c r="D462" s="237" t="s">
        <v>161</v>
      </c>
      <c r="E462" s="238" t="s">
        <v>901</v>
      </c>
      <c r="F462" s="239" t="s">
        <v>902</v>
      </c>
      <c r="G462" s="240" t="s">
        <v>530</v>
      </c>
      <c r="H462" s="288"/>
      <c r="I462" s="242"/>
      <c r="J462" s="243">
        <f>ROUND(I462*H462,2)</f>
        <v>0</v>
      </c>
      <c r="K462" s="244"/>
      <c r="L462" s="45"/>
      <c r="M462" s="245" t="s">
        <v>1</v>
      </c>
      <c r="N462" s="246" t="s">
        <v>43</v>
      </c>
      <c r="O462" s="92"/>
      <c r="P462" s="247">
        <f>O462*H462</f>
        <v>0</v>
      </c>
      <c r="Q462" s="247">
        <v>0</v>
      </c>
      <c r="R462" s="247">
        <f>Q462*H462</f>
        <v>0</v>
      </c>
      <c r="S462" s="247">
        <v>0</v>
      </c>
      <c r="T462" s="248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49" t="s">
        <v>249</v>
      </c>
      <c r="AT462" s="249" t="s">
        <v>161</v>
      </c>
      <c r="AU462" s="249" t="s">
        <v>88</v>
      </c>
      <c r="AY462" s="18" t="s">
        <v>159</v>
      </c>
      <c r="BE462" s="250">
        <f>IF(N462="základní",J462,0)</f>
        <v>0</v>
      </c>
      <c r="BF462" s="250">
        <f>IF(N462="snížená",J462,0)</f>
        <v>0</v>
      </c>
      <c r="BG462" s="250">
        <f>IF(N462="zákl. přenesená",J462,0)</f>
        <v>0</v>
      </c>
      <c r="BH462" s="250">
        <f>IF(N462="sníž. přenesená",J462,0)</f>
        <v>0</v>
      </c>
      <c r="BI462" s="250">
        <f>IF(N462="nulová",J462,0)</f>
        <v>0</v>
      </c>
      <c r="BJ462" s="18" t="s">
        <v>86</v>
      </c>
      <c r="BK462" s="250">
        <f>ROUND(I462*H462,2)</f>
        <v>0</v>
      </c>
      <c r="BL462" s="18" t="s">
        <v>249</v>
      </c>
      <c r="BM462" s="249" t="s">
        <v>903</v>
      </c>
    </row>
    <row r="463" s="12" customFormat="1" ht="22.8" customHeight="1">
      <c r="A463" s="12"/>
      <c r="B463" s="221"/>
      <c r="C463" s="222"/>
      <c r="D463" s="223" t="s">
        <v>77</v>
      </c>
      <c r="E463" s="235" t="s">
        <v>904</v>
      </c>
      <c r="F463" s="235" t="s">
        <v>905</v>
      </c>
      <c r="G463" s="222"/>
      <c r="H463" s="222"/>
      <c r="I463" s="225"/>
      <c r="J463" s="236">
        <f>BK463</f>
        <v>0</v>
      </c>
      <c r="K463" s="222"/>
      <c r="L463" s="227"/>
      <c r="M463" s="228"/>
      <c r="N463" s="229"/>
      <c r="O463" s="229"/>
      <c r="P463" s="230">
        <f>SUM(P464:P466)</f>
        <v>0</v>
      </c>
      <c r="Q463" s="229"/>
      <c r="R463" s="230">
        <f>SUM(R464:R466)</f>
        <v>0</v>
      </c>
      <c r="S463" s="229"/>
      <c r="T463" s="231">
        <f>SUM(T464:T466)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32" t="s">
        <v>88</v>
      </c>
      <c r="AT463" s="233" t="s">
        <v>77</v>
      </c>
      <c r="AU463" s="233" t="s">
        <v>86</v>
      </c>
      <c r="AY463" s="232" t="s">
        <v>159</v>
      </c>
      <c r="BK463" s="234">
        <f>SUM(BK464:BK466)</f>
        <v>0</v>
      </c>
    </row>
    <row r="464" s="2" customFormat="1" ht="16.5" customHeight="1">
      <c r="A464" s="39"/>
      <c r="B464" s="40"/>
      <c r="C464" s="237" t="s">
        <v>906</v>
      </c>
      <c r="D464" s="237" t="s">
        <v>161</v>
      </c>
      <c r="E464" s="238" t="s">
        <v>907</v>
      </c>
      <c r="F464" s="239" t="s">
        <v>908</v>
      </c>
      <c r="G464" s="240" t="s">
        <v>909</v>
      </c>
      <c r="H464" s="241">
        <v>24</v>
      </c>
      <c r="I464" s="242"/>
      <c r="J464" s="243">
        <f>ROUND(I464*H464,2)</f>
        <v>0</v>
      </c>
      <c r="K464" s="244"/>
      <c r="L464" s="45"/>
      <c r="M464" s="245" t="s">
        <v>1</v>
      </c>
      <c r="N464" s="246" t="s">
        <v>43</v>
      </c>
      <c r="O464" s="92"/>
      <c r="P464" s="247">
        <f>O464*H464</f>
        <v>0</v>
      </c>
      <c r="Q464" s="247">
        <v>0</v>
      </c>
      <c r="R464" s="247">
        <f>Q464*H464</f>
        <v>0</v>
      </c>
      <c r="S464" s="247">
        <v>0</v>
      </c>
      <c r="T464" s="248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49" t="s">
        <v>249</v>
      </c>
      <c r="AT464" s="249" t="s">
        <v>161</v>
      </c>
      <c r="AU464" s="249" t="s">
        <v>88</v>
      </c>
      <c r="AY464" s="18" t="s">
        <v>159</v>
      </c>
      <c r="BE464" s="250">
        <f>IF(N464="základní",J464,0)</f>
        <v>0</v>
      </c>
      <c r="BF464" s="250">
        <f>IF(N464="snížená",J464,0)</f>
        <v>0</v>
      </c>
      <c r="BG464" s="250">
        <f>IF(N464="zákl. přenesená",J464,0)</f>
        <v>0</v>
      </c>
      <c r="BH464" s="250">
        <f>IF(N464="sníž. přenesená",J464,0)</f>
        <v>0</v>
      </c>
      <c r="BI464" s="250">
        <f>IF(N464="nulová",J464,0)</f>
        <v>0</v>
      </c>
      <c r="BJ464" s="18" t="s">
        <v>86</v>
      </c>
      <c r="BK464" s="250">
        <f>ROUND(I464*H464,2)</f>
        <v>0</v>
      </c>
      <c r="BL464" s="18" t="s">
        <v>249</v>
      </c>
      <c r="BM464" s="249" t="s">
        <v>910</v>
      </c>
    </row>
    <row r="465" s="2" customFormat="1" ht="16.5" customHeight="1">
      <c r="A465" s="39"/>
      <c r="B465" s="40"/>
      <c r="C465" s="237" t="s">
        <v>911</v>
      </c>
      <c r="D465" s="237" t="s">
        <v>161</v>
      </c>
      <c r="E465" s="238" t="s">
        <v>912</v>
      </c>
      <c r="F465" s="239" t="s">
        <v>913</v>
      </c>
      <c r="G465" s="240" t="s">
        <v>909</v>
      </c>
      <c r="H465" s="241">
        <v>16</v>
      </c>
      <c r="I465" s="242"/>
      <c r="J465" s="243">
        <f>ROUND(I465*H465,2)</f>
        <v>0</v>
      </c>
      <c r="K465" s="244"/>
      <c r="L465" s="45"/>
      <c r="M465" s="245" t="s">
        <v>1</v>
      </c>
      <c r="N465" s="246" t="s">
        <v>43</v>
      </c>
      <c r="O465" s="92"/>
      <c r="P465" s="247">
        <f>O465*H465</f>
        <v>0</v>
      </c>
      <c r="Q465" s="247">
        <v>0</v>
      </c>
      <c r="R465" s="247">
        <f>Q465*H465</f>
        <v>0</v>
      </c>
      <c r="S465" s="247">
        <v>0</v>
      </c>
      <c r="T465" s="248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49" t="s">
        <v>249</v>
      </c>
      <c r="AT465" s="249" t="s">
        <v>161</v>
      </c>
      <c r="AU465" s="249" t="s">
        <v>88</v>
      </c>
      <c r="AY465" s="18" t="s">
        <v>159</v>
      </c>
      <c r="BE465" s="250">
        <f>IF(N465="základní",J465,0)</f>
        <v>0</v>
      </c>
      <c r="BF465" s="250">
        <f>IF(N465="snížená",J465,0)</f>
        <v>0</v>
      </c>
      <c r="BG465" s="250">
        <f>IF(N465="zákl. přenesená",J465,0)</f>
        <v>0</v>
      </c>
      <c r="BH465" s="250">
        <f>IF(N465="sníž. přenesená",J465,0)</f>
        <v>0</v>
      </c>
      <c r="BI465" s="250">
        <f>IF(N465="nulová",J465,0)</f>
        <v>0</v>
      </c>
      <c r="BJ465" s="18" t="s">
        <v>86</v>
      </c>
      <c r="BK465" s="250">
        <f>ROUND(I465*H465,2)</f>
        <v>0</v>
      </c>
      <c r="BL465" s="18" t="s">
        <v>249</v>
      </c>
      <c r="BM465" s="249" t="s">
        <v>914</v>
      </c>
    </row>
    <row r="466" s="2" customFormat="1" ht="16.5" customHeight="1">
      <c r="A466" s="39"/>
      <c r="B466" s="40"/>
      <c r="C466" s="237" t="s">
        <v>915</v>
      </c>
      <c r="D466" s="237" t="s">
        <v>161</v>
      </c>
      <c r="E466" s="238" t="s">
        <v>916</v>
      </c>
      <c r="F466" s="239" t="s">
        <v>917</v>
      </c>
      <c r="G466" s="240" t="s">
        <v>909</v>
      </c>
      <c r="H466" s="241">
        <v>8</v>
      </c>
      <c r="I466" s="242"/>
      <c r="J466" s="243">
        <f>ROUND(I466*H466,2)</f>
        <v>0</v>
      </c>
      <c r="K466" s="244"/>
      <c r="L466" s="45"/>
      <c r="M466" s="245" t="s">
        <v>1</v>
      </c>
      <c r="N466" s="246" t="s">
        <v>43</v>
      </c>
      <c r="O466" s="92"/>
      <c r="P466" s="247">
        <f>O466*H466</f>
        <v>0</v>
      </c>
      <c r="Q466" s="247">
        <v>0</v>
      </c>
      <c r="R466" s="247">
        <f>Q466*H466</f>
        <v>0</v>
      </c>
      <c r="S466" s="247">
        <v>0</v>
      </c>
      <c r="T466" s="248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49" t="s">
        <v>249</v>
      </c>
      <c r="AT466" s="249" t="s">
        <v>161</v>
      </c>
      <c r="AU466" s="249" t="s">
        <v>88</v>
      </c>
      <c r="AY466" s="18" t="s">
        <v>159</v>
      </c>
      <c r="BE466" s="250">
        <f>IF(N466="základní",J466,0)</f>
        <v>0</v>
      </c>
      <c r="BF466" s="250">
        <f>IF(N466="snížená",J466,0)</f>
        <v>0</v>
      </c>
      <c r="BG466" s="250">
        <f>IF(N466="zákl. přenesená",J466,0)</f>
        <v>0</v>
      </c>
      <c r="BH466" s="250">
        <f>IF(N466="sníž. přenesená",J466,0)</f>
        <v>0</v>
      </c>
      <c r="BI466" s="250">
        <f>IF(N466="nulová",J466,0)</f>
        <v>0</v>
      </c>
      <c r="BJ466" s="18" t="s">
        <v>86</v>
      </c>
      <c r="BK466" s="250">
        <f>ROUND(I466*H466,2)</f>
        <v>0</v>
      </c>
      <c r="BL466" s="18" t="s">
        <v>249</v>
      </c>
      <c r="BM466" s="249" t="s">
        <v>918</v>
      </c>
    </row>
    <row r="467" s="12" customFormat="1" ht="22.8" customHeight="1">
      <c r="A467" s="12"/>
      <c r="B467" s="221"/>
      <c r="C467" s="222"/>
      <c r="D467" s="223" t="s">
        <v>77</v>
      </c>
      <c r="E467" s="235" t="s">
        <v>919</v>
      </c>
      <c r="F467" s="235" t="s">
        <v>920</v>
      </c>
      <c r="G467" s="222"/>
      <c r="H467" s="222"/>
      <c r="I467" s="225"/>
      <c r="J467" s="236">
        <f>BK467</f>
        <v>0</v>
      </c>
      <c r="K467" s="222"/>
      <c r="L467" s="227"/>
      <c r="M467" s="228"/>
      <c r="N467" s="229"/>
      <c r="O467" s="229"/>
      <c r="P467" s="230">
        <f>SUM(P468:P532)</f>
        <v>0</v>
      </c>
      <c r="Q467" s="229"/>
      <c r="R467" s="230">
        <f>SUM(R468:R532)</f>
        <v>5.2899574500000002</v>
      </c>
      <c r="S467" s="229"/>
      <c r="T467" s="231">
        <f>SUM(T468:T532)</f>
        <v>0</v>
      </c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R467" s="232" t="s">
        <v>88</v>
      </c>
      <c r="AT467" s="233" t="s">
        <v>77</v>
      </c>
      <c r="AU467" s="233" t="s">
        <v>86</v>
      </c>
      <c r="AY467" s="232" t="s">
        <v>159</v>
      </c>
      <c r="BK467" s="234">
        <f>SUM(BK468:BK532)</f>
        <v>0</v>
      </c>
    </row>
    <row r="468" s="2" customFormat="1" ht="16.5" customHeight="1">
      <c r="A468" s="39"/>
      <c r="B468" s="40"/>
      <c r="C468" s="237" t="s">
        <v>921</v>
      </c>
      <c r="D468" s="237" t="s">
        <v>161</v>
      </c>
      <c r="E468" s="238" t="s">
        <v>922</v>
      </c>
      <c r="F468" s="239" t="s">
        <v>923</v>
      </c>
      <c r="G468" s="240" t="s">
        <v>164</v>
      </c>
      <c r="H468" s="241">
        <v>4.6749999999999998</v>
      </c>
      <c r="I468" s="242"/>
      <c r="J468" s="243">
        <f>ROUND(I468*H468,2)</f>
        <v>0</v>
      </c>
      <c r="K468" s="244"/>
      <c r="L468" s="45"/>
      <c r="M468" s="245" t="s">
        <v>1</v>
      </c>
      <c r="N468" s="246" t="s">
        <v>43</v>
      </c>
      <c r="O468" s="92"/>
      <c r="P468" s="247">
        <f>O468*H468</f>
        <v>0</v>
      </c>
      <c r="Q468" s="247">
        <v>0.013390000000000001</v>
      </c>
      <c r="R468" s="247">
        <f>Q468*H468</f>
        <v>0.062598250000000008</v>
      </c>
      <c r="S468" s="247">
        <v>0</v>
      </c>
      <c r="T468" s="248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49" t="s">
        <v>249</v>
      </c>
      <c r="AT468" s="249" t="s">
        <v>161</v>
      </c>
      <c r="AU468" s="249" t="s">
        <v>88</v>
      </c>
      <c r="AY468" s="18" t="s">
        <v>159</v>
      </c>
      <c r="BE468" s="250">
        <f>IF(N468="základní",J468,0)</f>
        <v>0</v>
      </c>
      <c r="BF468" s="250">
        <f>IF(N468="snížená",J468,0)</f>
        <v>0</v>
      </c>
      <c r="BG468" s="250">
        <f>IF(N468="zákl. přenesená",J468,0)</f>
        <v>0</v>
      </c>
      <c r="BH468" s="250">
        <f>IF(N468="sníž. přenesená",J468,0)</f>
        <v>0</v>
      </c>
      <c r="BI468" s="250">
        <f>IF(N468="nulová",J468,0)</f>
        <v>0</v>
      </c>
      <c r="BJ468" s="18" t="s">
        <v>86</v>
      </c>
      <c r="BK468" s="250">
        <f>ROUND(I468*H468,2)</f>
        <v>0</v>
      </c>
      <c r="BL468" s="18" t="s">
        <v>249</v>
      </c>
      <c r="BM468" s="249" t="s">
        <v>924</v>
      </c>
    </row>
    <row r="469" s="13" customFormat="1">
      <c r="A469" s="13"/>
      <c r="B469" s="251"/>
      <c r="C469" s="252"/>
      <c r="D469" s="253" t="s">
        <v>167</v>
      </c>
      <c r="E469" s="254" t="s">
        <v>1</v>
      </c>
      <c r="F469" s="255" t="s">
        <v>925</v>
      </c>
      <c r="G469" s="252"/>
      <c r="H469" s="256">
        <v>1.8700000000000001</v>
      </c>
      <c r="I469" s="257"/>
      <c r="J469" s="252"/>
      <c r="K469" s="252"/>
      <c r="L469" s="258"/>
      <c r="M469" s="259"/>
      <c r="N469" s="260"/>
      <c r="O469" s="260"/>
      <c r="P469" s="260"/>
      <c r="Q469" s="260"/>
      <c r="R469" s="260"/>
      <c r="S469" s="260"/>
      <c r="T469" s="26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62" t="s">
        <v>167</v>
      </c>
      <c r="AU469" s="262" t="s">
        <v>88</v>
      </c>
      <c r="AV469" s="13" t="s">
        <v>88</v>
      </c>
      <c r="AW469" s="13" t="s">
        <v>34</v>
      </c>
      <c r="AX469" s="13" t="s">
        <v>78</v>
      </c>
      <c r="AY469" s="262" t="s">
        <v>159</v>
      </c>
    </row>
    <row r="470" s="13" customFormat="1">
      <c r="A470" s="13"/>
      <c r="B470" s="251"/>
      <c r="C470" s="252"/>
      <c r="D470" s="253" t="s">
        <v>167</v>
      </c>
      <c r="E470" s="254" t="s">
        <v>1</v>
      </c>
      <c r="F470" s="255" t="s">
        <v>926</v>
      </c>
      <c r="G470" s="252"/>
      <c r="H470" s="256">
        <v>1.4450000000000001</v>
      </c>
      <c r="I470" s="257"/>
      <c r="J470" s="252"/>
      <c r="K470" s="252"/>
      <c r="L470" s="258"/>
      <c r="M470" s="259"/>
      <c r="N470" s="260"/>
      <c r="O470" s="260"/>
      <c r="P470" s="260"/>
      <c r="Q470" s="260"/>
      <c r="R470" s="260"/>
      <c r="S470" s="260"/>
      <c r="T470" s="261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62" t="s">
        <v>167</v>
      </c>
      <c r="AU470" s="262" t="s">
        <v>88</v>
      </c>
      <c r="AV470" s="13" t="s">
        <v>88</v>
      </c>
      <c r="AW470" s="13" t="s">
        <v>34</v>
      </c>
      <c r="AX470" s="13" t="s">
        <v>78</v>
      </c>
      <c r="AY470" s="262" t="s">
        <v>159</v>
      </c>
    </row>
    <row r="471" s="13" customFormat="1">
      <c r="A471" s="13"/>
      <c r="B471" s="251"/>
      <c r="C471" s="252"/>
      <c r="D471" s="253" t="s">
        <v>167</v>
      </c>
      <c r="E471" s="254" t="s">
        <v>1</v>
      </c>
      <c r="F471" s="255" t="s">
        <v>927</v>
      </c>
      <c r="G471" s="252"/>
      <c r="H471" s="256">
        <v>1.3600000000000001</v>
      </c>
      <c r="I471" s="257"/>
      <c r="J471" s="252"/>
      <c r="K471" s="252"/>
      <c r="L471" s="258"/>
      <c r="M471" s="259"/>
      <c r="N471" s="260"/>
      <c r="O471" s="260"/>
      <c r="P471" s="260"/>
      <c r="Q471" s="260"/>
      <c r="R471" s="260"/>
      <c r="S471" s="260"/>
      <c r="T471" s="26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62" t="s">
        <v>167</v>
      </c>
      <c r="AU471" s="262" t="s">
        <v>88</v>
      </c>
      <c r="AV471" s="13" t="s">
        <v>88</v>
      </c>
      <c r="AW471" s="13" t="s">
        <v>34</v>
      </c>
      <c r="AX471" s="13" t="s">
        <v>78</v>
      </c>
      <c r="AY471" s="262" t="s">
        <v>159</v>
      </c>
    </row>
    <row r="472" s="14" customFormat="1">
      <c r="A472" s="14"/>
      <c r="B472" s="263"/>
      <c r="C472" s="264"/>
      <c r="D472" s="253" t="s">
        <v>167</v>
      </c>
      <c r="E472" s="265" t="s">
        <v>1</v>
      </c>
      <c r="F472" s="266" t="s">
        <v>170</v>
      </c>
      <c r="G472" s="264"/>
      <c r="H472" s="267">
        <v>4.6749999999999998</v>
      </c>
      <c r="I472" s="268"/>
      <c r="J472" s="264"/>
      <c r="K472" s="264"/>
      <c r="L472" s="269"/>
      <c r="M472" s="270"/>
      <c r="N472" s="271"/>
      <c r="O472" s="271"/>
      <c r="P472" s="271"/>
      <c r="Q472" s="271"/>
      <c r="R472" s="271"/>
      <c r="S472" s="271"/>
      <c r="T472" s="272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73" t="s">
        <v>167</v>
      </c>
      <c r="AU472" s="273" t="s">
        <v>88</v>
      </c>
      <c r="AV472" s="14" t="s">
        <v>165</v>
      </c>
      <c r="AW472" s="14" t="s">
        <v>34</v>
      </c>
      <c r="AX472" s="14" t="s">
        <v>86</v>
      </c>
      <c r="AY472" s="273" t="s">
        <v>159</v>
      </c>
    </row>
    <row r="473" s="2" customFormat="1" ht="16.5" customHeight="1">
      <c r="A473" s="39"/>
      <c r="B473" s="40"/>
      <c r="C473" s="237" t="s">
        <v>928</v>
      </c>
      <c r="D473" s="237" t="s">
        <v>161</v>
      </c>
      <c r="E473" s="238" t="s">
        <v>929</v>
      </c>
      <c r="F473" s="239" t="s">
        <v>930</v>
      </c>
      <c r="G473" s="240" t="s">
        <v>164</v>
      </c>
      <c r="H473" s="241">
        <v>4.6749999999999998</v>
      </c>
      <c r="I473" s="242"/>
      <c r="J473" s="243">
        <f>ROUND(I473*H473,2)</f>
        <v>0</v>
      </c>
      <c r="K473" s="244"/>
      <c r="L473" s="45"/>
      <c r="M473" s="245" t="s">
        <v>1</v>
      </c>
      <c r="N473" s="246" t="s">
        <v>43</v>
      </c>
      <c r="O473" s="92"/>
      <c r="P473" s="247">
        <f>O473*H473</f>
        <v>0</v>
      </c>
      <c r="Q473" s="247">
        <v>0.00010000000000000001</v>
      </c>
      <c r="R473" s="247">
        <f>Q473*H473</f>
        <v>0.00046749999999999998</v>
      </c>
      <c r="S473" s="247">
        <v>0</v>
      </c>
      <c r="T473" s="248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49" t="s">
        <v>249</v>
      </c>
      <c r="AT473" s="249" t="s">
        <v>161</v>
      </c>
      <c r="AU473" s="249" t="s">
        <v>88</v>
      </c>
      <c r="AY473" s="18" t="s">
        <v>159</v>
      </c>
      <c r="BE473" s="250">
        <f>IF(N473="základní",J473,0)</f>
        <v>0</v>
      </c>
      <c r="BF473" s="250">
        <f>IF(N473="snížená",J473,0)</f>
        <v>0</v>
      </c>
      <c r="BG473" s="250">
        <f>IF(N473="zákl. přenesená",J473,0)</f>
        <v>0</v>
      </c>
      <c r="BH473" s="250">
        <f>IF(N473="sníž. přenesená",J473,0)</f>
        <v>0</v>
      </c>
      <c r="BI473" s="250">
        <f>IF(N473="nulová",J473,0)</f>
        <v>0</v>
      </c>
      <c r="BJ473" s="18" t="s">
        <v>86</v>
      </c>
      <c r="BK473" s="250">
        <f>ROUND(I473*H473,2)</f>
        <v>0</v>
      </c>
      <c r="BL473" s="18" t="s">
        <v>249</v>
      </c>
      <c r="BM473" s="249" t="s">
        <v>931</v>
      </c>
    </row>
    <row r="474" s="2" customFormat="1" ht="16.5" customHeight="1">
      <c r="A474" s="39"/>
      <c r="B474" s="40"/>
      <c r="C474" s="237" t="s">
        <v>932</v>
      </c>
      <c r="D474" s="237" t="s">
        <v>161</v>
      </c>
      <c r="E474" s="238" t="s">
        <v>933</v>
      </c>
      <c r="F474" s="239" t="s">
        <v>934</v>
      </c>
      <c r="G474" s="240" t="s">
        <v>164</v>
      </c>
      <c r="H474" s="241">
        <v>230.96000000000001</v>
      </c>
      <c r="I474" s="242"/>
      <c r="J474" s="243">
        <f>ROUND(I474*H474,2)</f>
        <v>0</v>
      </c>
      <c r="K474" s="244"/>
      <c r="L474" s="45"/>
      <c r="M474" s="245" t="s">
        <v>1</v>
      </c>
      <c r="N474" s="246" t="s">
        <v>43</v>
      </c>
      <c r="O474" s="92"/>
      <c r="P474" s="247">
        <f>O474*H474</f>
        <v>0</v>
      </c>
      <c r="Q474" s="247">
        <v>0.01217</v>
      </c>
      <c r="R474" s="247">
        <f>Q474*H474</f>
        <v>2.8107832000000004</v>
      </c>
      <c r="S474" s="247">
        <v>0</v>
      </c>
      <c r="T474" s="248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49" t="s">
        <v>249</v>
      </c>
      <c r="AT474" s="249" t="s">
        <v>161</v>
      </c>
      <c r="AU474" s="249" t="s">
        <v>88</v>
      </c>
      <c r="AY474" s="18" t="s">
        <v>159</v>
      </c>
      <c r="BE474" s="250">
        <f>IF(N474="základní",J474,0)</f>
        <v>0</v>
      </c>
      <c r="BF474" s="250">
        <f>IF(N474="snížená",J474,0)</f>
        <v>0</v>
      </c>
      <c r="BG474" s="250">
        <f>IF(N474="zákl. přenesená",J474,0)</f>
        <v>0</v>
      </c>
      <c r="BH474" s="250">
        <f>IF(N474="sníž. přenesená",J474,0)</f>
        <v>0</v>
      </c>
      <c r="BI474" s="250">
        <f>IF(N474="nulová",J474,0)</f>
        <v>0</v>
      </c>
      <c r="BJ474" s="18" t="s">
        <v>86</v>
      </c>
      <c r="BK474" s="250">
        <f>ROUND(I474*H474,2)</f>
        <v>0</v>
      </c>
      <c r="BL474" s="18" t="s">
        <v>249</v>
      </c>
      <c r="BM474" s="249" t="s">
        <v>935</v>
      </c>
    </row>
    <row r="475" s="13" customFormat="1">
      <c r="A475" s="13"/>
      <c r="B475" s="251"/>
      <c r="C475" s="252"/>
      <c r="D475" s="253" t="s">
        <v>167</v>
      </c>
      <c r="E475" s="254" t="s">
        <v>1</v>
      </c>
      <c r="F475" s="255" t="s">
        <v>370</v>
      </c>
      <c r="G475" s="252"/>
      <c r="H475" s="256">
        <v>10.73</v>
      </c>
      <c r="I475" s="257"/>
      <c r="J475" s="252"/>
      <c r="K475" s="252"/>
      <c r="L475" s="258"/>
      <c r="M475" s="259"/>
      <c r="N475" s="260"/>
      <c r="O475" s="260"/>
      <c r="P475" s="260"/>
      <c r="Q475" s="260"/>
      <c r="R475" s="260"/>
      <c r="S475" s="260"/>
      <c r="T475" s="261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62" t="s">
        <v>167</v>
      </c>
      <c r="AU475" s="262" t="s">
        <v>88</v>
      </c>
      <c r="AV475" s="13" t="s">
        <v>88</v>
      </c>
      <c r="AW475" s="13" t="s">
        <v>34</v>
      </c>
      <c r="AX475" s="13" t="s">
        <v>78</v>
      </c>
      <c r="AY475" s="262" t="s">
        <v>159</v>
      </c>
    </row>
    <row r="476" s="13" customFormat="1">
      <c r="A476" s="13"/>
      <c r="B476" s="251"/>
      <c r="C476" s="252"/>
      <c r="D476" s="253" t="s">
        <v>167</v>
      </c>
      <c r="E476" s="254" t="s">
        <v>1</v>
      </c>
      <c r="F476" s="255" t="s">
        <v>371</v>
      </c>
      <c r="G476" s="252"/>
      <c r="H476" s="256">
        <v>5.0499999999999998</v>
      </c>
      <c r="I476" s="257"/>
      <c r="J476" s="252"/>
      <c r="K476" s="252"/>
      <c r="L476" s="258"/>
      <c r="M476" s="259"/>
      <c r="N476" s="260"/>
      <c r="O476" s="260"/>
      <c r="P476" s="260"/>
      <c r="Q476" s="260"/>
      <c r="R476" s="260"/>
      <c r="S476" s="260"/>
      <c r="T476" s="261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62" t="s">
        <v>167</v>
      </c>
      <c r="AU476" s="262" t="s">
        <v>88</v>
      </c>
      <c r="AV476" s="13" t="s">
        <v>88</v>
      </c>
      <c r="AW476" s="13" t="s">
        <v>34</v>
      </c>
      <c r="AX476" s="13" t="s">
        <v>78</v>
      </c>
      <c r="AY476" s="262" t="s">
        <v>159</v>
      </c>
    </row>
    <row r="477" s="13" customFormat="1">
      <c r="A477" s="13"/>
      <c r="B477" s="251"/>
      <c r="C477" s="252"/>
      <c r="D477" s="253" t="s">
        <v>167</v>
      </c>
      <c r="E477" s="254" t="s">
        <v>1</v>
      </c>
      <c r="F477" s="255" t="s">
        <v>372</v>
      </c>
      <c r="G477" s="252"/>
      <c r="H477" s="256">
        <v>15.1</v>
      </c>
      <c r="I477" s="257"/>
      <c r="J477" s="252"/>
      <c r="K477" s="252"/>
      <c r="L477" s="258"/>
      <c r="M477" s="259"/>
      <c r="N477" s="260"/>
      <c r="O477" s="260"/>
      <c r="P477" s="260"/>
      <c r="Q477" s="260"/>
      <c r="R477" s="260"/>
      <c r="S477" s="260"/>
      <c r="T477" s="26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62" t="s">
        <v>167</v>
      </c>
      <c r="AU477" s="262" t="s">
        <v>88</v>
      </c>
      <c r="AV477" s="13" t="s">
        <v>88</v>
      </c>
      <c r="AW477" s="13" t="s">
        <v>34</v>
      </c>
      <c r="AX477" s="13" t="s">
        <v>78</v>
      </c>
      <c r="AY477" s="262" t="s">
        <v>159</v>
      </c>
    </row>
    <row r="478" s="13" customFormat="1">
      <c r="A478" s="13"/>
      <c r="B478" s="251"/>
      <c r="C478" s="252"/>
      <c r="D478" s="253" t="s">
        <v>167</v>
      </c>
      <c r="E478" s="254" t="s">
        <v>1</v>
      </c>
      <c r="F478" s="255" t="s">
        <v>374</v>
      </c>
      <c r="G478" s="252"/>
      <c r="H478" s="256">
        <v>25.309999999999999</v>
      </c>
      <c r="I478" s="257"/>
      <c r="J478" s="252"/>
      <c r="K478" s="252"/>
      <c r="L478" s="258"/>
      <c r="M478" s="259"/>
      <c r="N478" s="260"/>
      <c r="O478" s="260"/>
      <c r="P478" s="260"/>
      <c r="Q478" s="260"/>
      <c r="R478" s="260"/>
      <c r="S478" s="260"/>
      <c r="T478" s="26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62" t="s">
        <v>167</v>
      </c>
      <c r="AU478" s="262" t="s">
        <v>88</v>
      </c>
      <c r="AV478" s="13" t="s">
        <v>88</v>
      </c>
      <c r="AW478" s="13" t="s">
        <v>34</v>
      </c>
      <c r="AX478" s="13" t="s">
        <v>78</v>
      </c>
      <c r="AY478" s="262" t="s">
        <v>159</v>
      </c>
    </row>
    <row r="479" s="13" customFormat="1">
      <c r="A479" s="13"/>
      <c r="B479" s="251"/>
      <c r="C479" s="252"/>
      <c r="D479" s="253" t="s">
        <v>167</v>
      </c>
      <c r="E479" s="254" t="s">
        <v>1</v>
      </c>
      <c r="F479" s="255" t="s">
        <v>382</v>
      </c>
      <c r="G479" s="252"/>
      <c r="H479" s="256">
        <v>15.18</v>
      </c>
      <c r="I479" s="257"/>
      <c r="J479" s="252"/>
      <c r="K479" s="252"/>
      <c r="L479" s="258"/>
      <c r="M479" s="259"/>
      <c r="N479" s="260"/>
      <c r="O479" s="260"/>
      <c r="P479" s="260"/>
      <c r="Q479" s="260"/>
      <c r="R479" s="260"/>
      <c r="S479" s="260"/>
      <c r="T479" s="261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62" t="s">
        <v>167</v>
      </c>
      <c r="AU479" s="262" t="s">
        <v>88</v>
      </c>
      <c r="AV479" s="13" t="s">
        <v>88</v>
      </c>
      <c r="AW479" s="13" t="s">
        <v>34</v>
      </c>
      <c r="AX479" s="13" t="s">
        <v>78</v>
      </c>
      <c r="AY479" s="262" t="s">
        <v>159</v>
      </c>
    </row>
    <row r="480" s="13" customFormat="1">
      <c r="A480" s="13"/>
      <c r="B480" s="251"/>
      <c r="C480" s="252"/>
      <c r="D480" s="253" t="s">
        <v>167</v>
      </c>
      <c r="E480" s="254" t="s">
        <v>1</v>
      </c>
      <c r="F480" s="255" t="s">
        <v>383</v>
      </c>
      <c r="G480" s="252"/>
      <c r="H480" s="256">
        <v>22.559999999999999</v>
      </c>
      <c r="I480" s="257"/>
      <c r="J480" s="252"/>
      <c r="K480" s="252"/>
      <c r="L480" s="258"/>
      <c r="M480" s="259"/>
      <c r="N480" s="260"/>
      <c r="O480" s="260"/>
      <c r="P480" s="260"/>
      <c r="Q480" s="260"/>
      <c r="R480" s="260"/>
      <c r="S480" s="260"/>
      <c r="T480" s="261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62" t="s">
        <v>167</v>
      </c>
      <c r="AU480" s="262" t="s">
        <v>88</v>
      </c>
      <c r="AV480" s="13" t="s">
        <v>88</v>
      </c>
      <c r="AW480" s="13" t="s">
        <v>34</v>
      </c>
      <c r="AX480" s="13" t="s">
        <v>78</v>
      </c>
      <c r="AY480" s="262" t="s">
        <v>159</v>
      </c>
    </row>
    <row r="481" s="13" customFormat="1">
      <c r="A481" s="13"/>
      <c r="B481" s="251"/>
      <c r="C481" s="252"/>
      <c r="D481" s="253" t="s">
        <v>167</v>
      </c>
      <c r="E481" s="254" t="s">
        <v>1</v>
      </c>
      <c r="F481" s="255" t="s">
        <v>384</v>
      </c>
      <c r="G481" s="252"/>
      <c r="H481" s="256">
        <v>13.57</v>
      </c>
      <c r="I481" s="257"/>
      <c r="J481" s="252"/>
      <c r="K481" s="252"/>
      <c r="L481" s="258"/>
      <c r="M481" s="259"/>
      <c r="N481" s="260"/>
      <c r="O481" s="260"/>
      <c r="P481" s="260"/>
      <c r="Q481" s="260"/>
      <c r="R481" s="260"/>
      <c r="S481" s="260"/>
      <c r="T481" s="26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62" t="s">
        <v>167</v>
      </c>
      <c r="AU481" s="262" t="s">
        <v>88</v>
      </c>
      <c r="AV481" s="13" t="s">
        <v>88</v>
      </c>
      <c r="AW481" s="13" t="s">
        <v>34</v>
      </c>
      <c r="AX481" s="13" t="s">
        <v>78</v>
      </c>
      <c r="AY481" s="262" t="s">
        <v>159</v>
      </c>
    </row>
    <row r="482" s="13" customFormat="1">
      <c r="A482" s="13"/>
      <c r="B482" s="251"/>
      <c r="C482" s="252"/>
      <c r="D482" s="253" t="s">
        <v>167</v>
      </c>
      <c r="E482" s="254" t="s">
        <v>1</v>
      </c>
      <c r="F482" s="255" t="s">
        <v>385</v>
      </c>
      <c r="G482" s="252"/>
      <c r="H482" s="256">
        <v>12.890000000000001</v>
      </c>
      <c r="I482" s="257"/>
      <c r="J482" s="252"/>
      <c r="K482" s="252"/>
      <c r="L482" s="258"/>
      <c r="M482" s="259"/>
      <c r="N482" s="260"/>
      <c r="O482" s="260"/>
      <c r="P482" s="260"/>
      <c r="Q482" s="260"/>
      <c r="R482" s="260"/>
      <c r="S482" s="260"/>
      <c r="T482" s="261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62" t="s">
        <v>167</v>
      </c>
      <c r="AU482" s="262" t="s">
        <v>88</v>
      </c>
      <c r="AV482" s="13" t="s">
        <v>88</v>
      </c>
      <c r="AW482" s="13" t="s">
        <v>34</v>
      </c>
      <c r="AX482" s="13" t="s">
        <v>78</v>
      </c>
      <c r="AY482" s="262" t="s">
        <v>159</v>
      </c>
    </row>
    <row r="483" s="13" customFormat="1">
      <c r="A483" s="13"/>
      <c r="B483" s="251"/>
      <c r="C483" s="252"/>
      <c r="D483" s="253" t="s">
        <v>167</v>
      </c>
      <c r="E483" s="254" t="s">
        <v>1</v>
      </c>
      <c r="F483" s="255" t="s">
        <v>386</v>
      </c>
      <c r="G483" s="252"/>
      <c r="H483" s="256">
        <v>19.73</v>
      </c>
      <c r="I483" s="257"/>
      <c r="J483" s="252"/>
      <c r="K483" s="252"/>
      <c r="L483" s="258"/>
      <c r="M483" s="259"/>
      <c r="N483" s="260"/>
      <c r="O483" s="260"/>
      <c r="P483" s="260"/>
      <c r="Q483" s="260"/>
      <c r="R483" s="260"/>
      <c r="S483" s="260"/>
      <c r="T483" s="26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62" t="s">
        <v>167</v>
      </c>
      <c r="AU483" s="262" t="s">
        <v>88</v>
      </c>
      <c r="AV483" s="13" t="s">
        <v>88</v>
      </c>
      <c r="AW483" s="13" t="s">
        <v>34</v>
      </c>
      <c r="AX483" s="13" t="s">
        <v>78</v>
      </c>
      <c r="AY483" s="262" t="s">
        <v>159</v>
      </c>
    </row>
    <row r="484" s="13" customFormat="1">
      <c r="A484" s="13"/>
      <c r="B484" s="251"/>
      <c r="C484" s="252"/>
      <c r="D484" s="253" t="s">
        <v>167</v>
      </c>
      <c r="E484" s="254" t="s">
        <v>1</v>
      </c>
      <c r="F484" s="255" t="s">
        <v>387</v>
      </c>
      <c r="G484" s="252"/>
      <c r="H484" s="256">
        <v>17.469999999999999</v>
      </c>
      <c r="I484" s="257"/>
      <c r="J484" s="252"/>
      <c r="K484" s="252"/>
      <c r="L484" s="258"/>
      <c r="M484" s="259"/>
      <c r="N484" s="260"/>
      <c r="O484" s="260"/>
      <c r="P484" s="260"/>
      <c r="Q484" s="260"/>
      <c r="R484" s="260"/>
      <c r="S484" s="260"/>
      <c r="T484" s="261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62" t="s">
        <v>167</v>
      </c>
      <c r="AU484" s="262" t="s">
        <v>88</v>
      </c>
      <c r="AV484" s="13" t="s">
        <v>88</v>
      </c>
      <c r="AW484" s="13" t="s">
        <v>34</v>
      </c>
      <c r="AX484" s="13" t="s">
        <v>78</v>
      </c>
      <c r="AY484" s="262" t="s">
        <v>159</v>
      </c>
    </row>
    <row r="485" s="13" customFormat="1">
      <c r="A485" s="13"/>
      <c r="B485" s="251"/>
      <c r="C485" s="252"/>
      <c r="D485" s="253" t="s">
        <v>167</v>
      </c>
      <c r="E485" s="254" t="s">
        <v>1</v>
      </c>
      <c r="F485" s="255" t="s">
        <v>388</v>
      </c>
      <c r="G485" s="252"/>
      <c r="H485" s="256">
        <v>18.670000000000002</v>
      </c>
      <c r="I485" s="257"/>
      <c r="J485" s="252"/>
      <c r="K485" s="252"/>
      <c r="L485" s="258"/>
      <c r="M485" s="259"/>
      <c r="N485" s="260"/>
      <c r="O485" s="260"/>
      <c r="P485" s="260"/>
      <c r="Q485" s="260"/>
      <c r="R485" s="260"/>
      <c r="S485" s="260"/>
      <c r="T485" s="261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62" t="s">
        <v>167</v>
      </c>
      <c r="AU485" s="262" t="s">
        <v>88</v>
      </c>
      <c r="AV485" s="13" t="s">
        <v>88</v>
      </c>
      <c r="AW485" s="13" t="s">
        <v>34</v>
      </c>
      <c r="AX485" s="13" t="s">
        <v>78</v>
      </c>
      <c r="AY485" s="262" t="s">
        <v>159</v>
      </c>
    </row>
    <row r="486" s="13" customFormat="1">
      <c r="A486" s="13"/>
      <c r="B486" s="251"/>
      <c r="C486" s="252"/>
      <c r="D486" s="253" t="s">
        <v>167</v>
      </c>
      <c r="E486" s="254" t="s">
        <v>1</v>
      </c>
      <c r="F486" s="255" t="s">
        <v>389</v>
      </c>
      <c r="G486" s="252"/>
      <c r="H486" s="256">
        <v>19.719999999999999</v>
      </c>
      <c r="I486" s="257"/>
      <c r="J486" s="252"/>
      <c r="K486" s="252"/>
      <c r="L486" s="258"/>
      <c r="M486" s="259"/>
      <c r="N486" s="260"/>
      <c r="O486" s="260"/>
      <c r="P486" s="260"/>
      <c r="Q486" s="260"/>
      <c r="R486" s="260"/>
      <c r="S486" s="260"/>
      <c r="T486" s="26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62" t="s">
        <v>167</v>
      </c>
      <c r="AU486" s="262" t="s">
        <v>88</v>
      </c>
      <c r="AV486" s="13" t="s">
        <v>88</v>
      </c>
      <c r="AW486" s="13" t="s">
        <v>34</v>
      </c>
      <c r="AX486" s="13" t="s">
        <v>78</v>
      </c>
      <c r="AY486" s="262" t="s">
        <v>159</v>
      </c>
    </row>
    <row r="487" s="13" customFormat="1">
      <c r="A487" s="13"/>
      <c r="B487" s="251"/>
      <c r="C487" s="252"/>
      <c r="D487" s="253" t="s">
        <v>167</v>
      </c>
      <c r="E487" s="254" t="s">
        <v>1</v>
      </c>
      <c r="F487" s="255" t="s">
        <v>390</v>
      </c>
      <c r="G487" s="252"/>
      <c r="H487" s="256">
        <v>34.979999999999997</v>
      </c>
      <c r="I487" s="257"/>
      <c r="J487" s="252"/>
      <c r="K487" s="252"/>
      <c r="L487" s="258"/>
      <c r="M487" s="259"/>
      <c r="N487" s="260"/>
      <c r="O487" s="260"/>
      <c r="P487" s="260"/>
      <c r="Q487" s="260"/>
      <c r="R487" s="260"/>
      <c r="S487" s="260"/>
      <c r="T487" s="261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62" t="s">
        <v>167</v>
      </c>
      <c r="AU487" s="262" t="s">
        <v>88</v>
      </c>
      <c r="AV487" s="13" t="s">
        <v>88</v>
      </c>
      <c r="AW487" s="13" t="s">
        <v>34</v>
      </c>
      <c r="AX487" s="13" t="s">
        <v>78</v>
      </c>
      <c r="AY487" s="262" t="s">
        <v>159</v>
      </c>
    </row>
    <row r="488" s="14" customFormat="1">
      <c r="A488" s="14"/>
      <c r="B488" s="263"/>
      <c r="C488" s="264"/>
      <c r="D488" s="253" t="s">
        <v>167</v>
      </c>
      <c r="E488" s="265" t="s">
        <v>1</v>
      </c>
      <c r="F488" s="266" t="s">
        <v>170</v>
      </c>
      <c r="G488" s="264"/>
      <c r="H488" s="267">
        <v>230.96000000000001</v>
      </c>
      <c r="I488" s="268"/>
      <c r="J488" s="264"/>
      <c r="K488" s="264"/>
      <c r="L488" s="269"/>
      <c r="M488" s="270"/>
      <c r="N488" s="271"/>
      <c r="O488" s="271"/>
      <c r="P488" s="271"/>
      <c r="Q488" s="271"/>
      <c r="R488" s="271"/>
      <c r="S488" s="271"/>
      <c r="T488" s="272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73" t="s">
        <v>167</v>
      </c>
      <c r="AU488" s="273" t="s">
        <v>88</v>
      </c>
      <c r="AV488" s="14" t="s">
        <v>165</v>
      </c>
      <c r="AW488" s="14" t="s">
        <v>34</v>
      </c>
      <c r="AX488" s="14" t="s">
        <v>86</v>
      </c>
      <c r="AY488" s="273" t="s">
        <v>159</v>
      </c>
    </row>
    <row r="489" s="2" customFormat="1" ht="16.5" customHeight="1">
      <c r="A489" s="39"/>
      <c r="B489" s="40"/>
      <c r="C489" s="237" t="s">
        <v>936</v>
      </c>
      <c r="D489" s="237" t="s">
        <v>161</v>
      </c>
      <c r="E489" s="238" t="s">
        <v>937</v>
      </c>
      <c r="F489" s="239" t="s">
        <v>938</v>
      </c>
      <c r="G489" s="240" t="s">
        <v>164</v>
      </c>
      <c r="H489" s="241">
        <v>18.289999999999999</v>
      </c>
      <c r="I489" s="242"/>
      <c r="J489" s="243">
        <f>ROUND(I489*H489,2)</f>
        <v>0</v>
      </c>
      <c r="K489" s="244"/>
      <c r="L489" s="45"/>
      <c r="M489" s="245" t="s">
        <v>1</v>
      </c>
      <c r="N489" s="246" t="s">
        <v>43</v>
      </c>
      <c r="O489" s="92"/>
      <c r="P489" s="247">
        <f>O489*H489</f>
        <v>0</v>
      </c>
      <c r="Q489" s="247">
        <v>0.0118</v>
      </c>
      <c r="R489" s="247">
        <f>Q489*H489</f>
        <v>0.21582199999999999</v>
      </c>
      <c r="S489" s="247">
        <v>0</v>
      </c>
      <c r="T489" s="248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49" t="s">
        <v>249</v>
      </c>
      <c r="AT489" s="249" t="s">
        <v>161</v>
      </c>
      <c r="AU489" s="249" t="s">
        <v>88</v>
      </c>
      <c r="AY489" s="18" t="s">
        <v>159</v>
      </c>
      <c r="BE489" s="250">
        <f>IF(N489="základní",J489,0)</f>
        <v>0</v>
      </c>
      <c r="BF489" s="250">
        <f>IF(N489="snížená",J489,0)</f>
        <v>0</v>
      </c>
      <c r="BG489" s="250">
        <f>IF(N489="zákl. přenesená",J489,0)</f>
        <v>0</v>
      </c>
      <c r="BH489" s="250">
        <f>IF(N489="sníž. přenesená",J489,0)</f>
        <v>0</v>
      </c>
      <c r="BI489" s="250">
        <f>IF(N489="nulová",J489,0)</f>
        <v>0</v>
      </c>
      <c r="BJ489" s="18" t="s">
        <v>86</v>
      </c>
      <c r="BK489" s="250">
        <f>ROUND(I489*H489,2)</f>
        <v>0</v>
      </c>
      <c r="BL489" s="18" t="s">
        <v>249</v>
      </c>
      <c r="BM489" s="249" t="s">
        <v>939</v>
      </c>
    </row>
    <row r="490" s="13" customFormat="1">
      <c r="A490" s="13"/>
      <c r="B490" s="251"/>
      <c r="C490" s="252"/>
      <c r="D490" s="253" t="s">
        <v>167</v>
      </c>
      <c r="E490" s="254" t="s">
        <v>1</v>
      </c>
      <c r="F490" s="255" t="s">
        <v>375</v>
      </c>
      <c r="G490" s="252"/>
      <c r="H490" s="256">
        <v>3.5600000000000001</v>
      </c>
      <c r="I490" s="257"/>
      <c r="J490" s="252"/>
      <c r="K490" s="252"/>
      <c r="L490" s="258"/>
      <c r="M490" s="259"/>
      <c r="N490" s="260"/>
      <c r="O490" s="260"/>
      <c r="P490" s="260"/>
      <c r="Q490" s="260"/>
      <c r="R490" s="260"/>
      <c r="S490" s="260"/>
      <c r="T490" s="261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62" t="s">
        <v>167</v>
      </c>
      <c r="AU490" s="262" t="s">
        <v>88</v>
      </c>
      <c r="AV490" s="13" t="s">
        <v>88</v>
      </c>
      <c r="AW490" s="13" t="s">
        <v>34</v>
      </c>
      <c r="AX490" s="13" t="s">
        <v>78</v>
      </c>
      <c r="AY490" s="262" t="s">
        <v>159</v>
      </c>
    </row>
    <row r="491" s="13" customFormat="1">
      <c r="A491" s="13"/>
      <c r="B491" s="251"/>
      <c r="C491" s="252"/>
      <c r="D491" s="253" t="s">
        <v>167</v>
      </c>
      <c r="E491" s="254" t="s">
        <v>1</v>
      </c>
      <c r="F491" s="255" t="s">
        <v>376</v>
      </c>
      <c r="G491" s="252"/>
      <c r="H491" s="256">
        <v>5</v>
      </c>
      <c r="I491" s="257"/>
      <c r="J491" s="252"/>
      <c r="K491" s="252"/>
      <c r="L491" s="258"/>
      <c r="M491" s="259"/>
      <c r="N491" s="260"/>
      <c r="O491" s="260"/>
      <c r="P491" s="260"/>
      <c r="Q491" s="260"/>
      <c r="R491" s="260"/>
      <c r="S491" s="260"/>
      <c r="T491" s="261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62" t="s">
        <v>167</v>
      </c>
      <c r="AU491" s="262" t="s">
        <v>88</v>
      </c>
      <c r="AV491" s="13" t="s">
        <v>88</v>
      </c>
      <c r="AW491" s="13" t="s">
        <v>34</v>
      </c>
      <c r="AX491" s="13" t="s">
        <v>78</v>
      </c>
      <c r="AY491" s="262" t="s">
        <v>159</v>
      </c>
    </row>
    <row r="492" s="13" customFormat="1">
      <c r="A492" s="13"/>
      <c r="B492" s="251"/>
      <c r="C492" s="252"/>
      <c r="D492" s="253" t="s">
        <v>167</v>
      </c>
      <c r="E492" s="254" t="s">
        <v>1</v>
      </c>
      <c r="F492" s="255" t="s">
        <v>377</v>
      </c>
      <c r="G492" s="252"/>
      <c r="H492" s="256">
        <v>1.1200000000000001</v>
      </c>
      <c r="I492" s="257"/>
      <c r="J492" s="252"/>
      <c r="K492" s="252"/>
      <c r="L492" s="258"/>
      <c r="M492" s="259"/>
      <c r="N492" s="260"/>
      <c r="O492" s="260"/>
      <c r="P492" s="260"/>
      <c r="Q492" s="260"/>
      <c r="R492" s="260"/>
      <c r="S492" s="260"/>
      <c r="T492" s="261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62" t="s">
        <v>167</v>
      </c>
      <c r="AU492" s="262" t="s">
        <v>88</v>
      </c>
      <c r="AV492" s="13" t="s">
        <v>88</v>
      </c>
      <c r="AW492" s="13" t="s">
        <v>34</v>
      </c>
      <c r="AX492" s="13" t="s">
        <v>78</v>
      </c>
      <c r="AY492" s="262" t="s">
        <v>159</v>
      </c>
    </row>
    <row r="493" s="13" customFormat="1">
      <c r="A493" s="13"/>
      <c r="B493" s="251"/>
      <c r="C493" s="252"/>
      <c r="D493" s="253" t="s">
        <v>167</v>
      </c>
      <c r="E493" s="254" t="s">
        <v>1</v>
      </c>
      <c r="F493" s="255" t="s">
        <v>378</v>
      </c>
      <c r="G493" s="252"/>
      <c r="H493" s="256">
        <v>3.0800000000000001</v>
      </c>
      <c r="I493" s="257"/>
      <c r="J493" s="252"/>
      <c r="K493" s="252"/>
      <c r="L493" s="258"/>
      <c r="M493" s="259"/>
      <c r="N493" s="260"/>
      <c r="O493" s="260"/>
      <c r="P493" s="260"/>
      <c r="Q493" s="260"/>
      <c r="R493" s="260"/>
      <c r="S493" s="260"/>
      <c r="T493" s="261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62" t="s">
        <v>167</v>
      </c>
      <c r="AU493" s="262" t="s">
        <v>88</v>
      </c>
      <c r="AV493" s="13" t="s">
        <v>88</v>
      </c>
      <c r="AW493" s="13" t="s">
        <v>34</v>
      </c>
      <c r="AX493" s="13" t="s">
        <v>78</v>
      </c>
      <c r="AY493" s="262" t="s">
        <v>159</v>
      </c>
    </row>
    <row r="494" s="13" customFormat="1">
      <c r="A494" s="13"/>
      <c r="B494" s="251"/>
      <c r="C494" s="252"/>
      <c r="D494" s="253" t="s">
        <v>167</v>
      </c>
      <c r="E494" s="254" t="s">
        <v>1</v>
      </c>
      <c r="F494" s="255" t="s">
        <v>379</v>
      </c>
      <c r="G494" s="252"/>
      <c r="H494" s="256">
        <v>2.8700000000000001</v>
      </c>
      <c r="I494" s="257"/>
      <c r="J494" s="252"/>
      <c r="K494" s="252"/>
      <c r="L494" s="258"/>
      <c r="M494" s="259"/>
      <c r="N494" s="260"/>
      <c r="O494" s="260"/>
      <c r="P494" s="260"/>
      <c r="Q494" s="260"/>
      <c r="R494" s="260"/>
      <c r="S494" s="260"/>
      <c r="T494" s="261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62" t="s">
        <v>167</v>
      </c>
      <c r="AU494" s="262" t="s">
        <v>88</v>
      </c>
      <c r="AV494" s="13" t="s">
        <v>88</v>
      </c>
      <c r="AW494" s="13" t="s">
        <v>34</v>
      </c>
      <c r="AX494" s="13" t="s">
        <v>78</v>
      </c>
      <c r="AY494" s="262" t="s">
        <v>159</v>
      </c>
    </row>
    <row r="495" s="13" customFormat="1">
      <c r="A495" s="13"/>
      <c r="B495" s="251"/>
      <c r="C495" s="252"/>
      <c r="D495" s="253" t="s">
        <v>167</v>
      </c>
      <c r="E495" s="254" t="s">
        <v>1</v>
      </c>
      <c r="F495" s="255" t="s">
        <v>380</v>
      </c>
      <c r="G495" s="252"/>
      <c r="H495" s="256">
        <v>1.1200000000000001</v>
      </c>
      <c r="I495" s="257"/>
      <c r="J495" s="252"/>
      <c r="K495" s="252"/>
      <c r="L495" s="258"/>
      <c r="M495" s="259"/>
      <c r="N495" s="260"/>
      <c r="O495" s="260"/>
      <c r="P495" s="260"/>
      <c r="Q495" s="260"/>
      <c r="R495" s="260"/>
      <c r="S495" s="260"/>
      <c r="T495" s="261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62" t="s">
        <v>167</v>
      </c>
      <c r="AU495" s="262" t="s">
        <v>88</v>
      </c>
      <c r="AV495" s="13" t="s">
        <v>88</v>
      </c>
      <c r="AW495" s="13" t="s">
        <v>34</v>
      </c>
      <c r="AX495" s="13" t="s">
        <v>78</v>
      </c>
      <c r="AY495" s="262" t="s">
        <v>159</v>
      </c>
    </row>
    <row r="496" s="13" customFormat="1">
      <c r="A496" s="13"/>
      <c r="B496" s="251"/>
      <c r="C496" s="252"/>
      <c r="D496" s="253" t="s">
        <v>167</v>
      </c>
      <c r="E496" s="254" t="s">
        <v>1</v>
      </c>
      <c r="F496" s="255" t="s">
        <v>381</v>
      </c>
      <c r="G496" s="252"/>
      <c r="H496" s="256">
        <v>1.54</v>
      </c>
      <c r="I496" s="257"/>
      <c r="J496" s="252"/>
      <c r="K496" s="252"/>
      <c r="L496" s="258"/>
      <c r="M496" s="259"/>
      <c r="N496" s="260"/>
      <c r="O496" s="260"/>
      <c r="P496" s="260"/>
      <c r="Q496" s="260"/>
      <c r="R496" s="260"/>
      <c r="S496" s="260"/>
      <c r="T496" s="261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62" t="s">
        <v>167</v>
      </c>
      <c r="AU496" s="262" t="s">
        <v>88</v>
      </c>
      <c r="AV496" s="13" t="s">
        <v>88</v>
      </c>
      <c r="AW496" s="13" t="s">
        <v>34</v>
      </c>
      <c r="AX496" s="13" t="s">
        <v>78</v>
      </c>
      <c r="AY496" s="262" t="s">
        <v>159</v>
      </c>
    </row>
    <row r="497" s="14" customFormat="1">
      <c r="A497" s="14"/>
      <c r="B497" s="263"/>
      <c r="C497" s="264"/>
      <c r="D497" s="253" t="s">
        <v>167</v>
      </c>
      <c r="E497" s="265" t="s">
        <v>1</v>
      </c>
      <c r="F497" s="266" t="s">
        <v>170</v>
      </c>
      <c r="G497" s="264"/>
      <c r="H497" s="267">
        <v>18.289999999999999</v>
      </c>
      <c r="I497" s="268"/>
      <c r="J497" s="264"/>
      <c r="K497" s="264"/>
      <c r="L497" s="269"/>
      <c r="M497" s="270"/>
      <c r="N497" s="271"/>
      <c r="O497" s="271"/>
      <c r="P497" s="271"/>
      <c r="Q497" s="271"/>
      <c r="R497" s="271"/>
      <c r="S497" s="271"/>
      <c r="T497" s="272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73" t="s">
        <v>167</v>
      </c>
      <c r="AU497" s="273" t="s">
        <v>88</v>
      </c>
      <c r="AV497" s="14" t="s">
        <v>165</v>
      </c>
      <c r="AW497" s="14" t="s">
        <v>34</v>
      </c>
      <c r="AX497" s="14" t="s">
        <v>86</v>
      </c>
      <c r="AY497" s="273" t="s">
        <v>159</v>
      </c>
    </row>
    <row r="498" s="2" customFormat="1" ht="16.5" customHeight="1">
      <c r="A498" s="39"/>
      <c r="B498" s="40"/>
      <c r="C498" s="237" t="s">
        <v>940</v>
      </c>
      <c r="D498" s="237" t="s">
        <v>161</v>
      </c>
      <c r="E498" s="238" t="s">
        <v>941</v>
      </c>
      <c r="F498" s="239" t="s">
        <v>942</v>
      </c>
      <c r="G498" s="240" t="s">
        <v>164</v>
      </c>
      <c r="H498" s="241">
        <v>249.25</v>
      </c>
      <c r="I498" s="242"/>
      <c r="J498" s="243">
        <f>ROUND(I498*H498,2)</f>
        <v>0</v>
      </c>
      <c r="K498" s="244"/>
      <c r="L498" s="45"/>
      <c r="M498" s="245" t="s">
        <v>1</v>
      </c>
      <c r="N498" s="246" t="s">
        <v>43</v>
      </c>
      <c r="O498" s="92"/>
      <c r="P498" s="247">
        <f>O498*H498</f>
        <v>0</v>
      </c>
      <c r="Q498" s="247">
        <v>0.00010000000000000001</v>
      </c>
      <c r="R498" s="247">
        <f>Q498*H498</f>
        <v>0.024925000000000003</v>
      </c>
      <c r="S498" s="247">
        <v>0</v>
      </c>
      <c r="T498" s="248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49" t="s">
        <v>249</v>
      </c>
      <c r="AT498" s="249" t="s">
        <v>161</v>
      </c>
      <c r="AU498" s="249" t="s">
        <v>88</v>
      </c>
      <c r="AY498" s="18" t="s">
        <v>159</v>
      </c>
      <c r="BE498" s="250">
        <f>IF(N498="základní",J498,0)</f>
        <v>0</v>
      </c>
      <c r="BF498" s="250">
        <f>IF(N498="snížená",J498,0)</f>
        <v>0</v>
      </c>
      <c r="BG498" s="250">
        <f>IF(N498="zákl. přenesená",J498,0)</f>
        <v>0</v>
      </c>
      <c r="BH498" s="250">
        <f>IF(N498="sníž. přenesená",J498,0)</f>
        <v>0</v>
      </c>
      <c r="BI498" s="250">
        <f>IF(N498="nulová",J498,0)</f>
        <v>0</v>
      </c>
      <c r="BJ498" s="18" t="s">
        <v>86</v>
      </c>
      <c r="BK498" s="250">
        <f>ROUND(I498*H498,2)</f>
        <v>0</v>
      </c>
      <c r="BL498" s="18" t="s">
        <v>249</v>
      </c>
      <c r="BM498" s="249" t="s">
        <v>943</v>
      </c>
    </row>
    <row r="499" s="13" customFormat="1">
      <c r="A499" s="13"/>
      <c r="B499" s="251"/>
      <c r="C499" s="252"/>
      <c r="D499" s="253" t="s">
        <v>167</v>
      </c>
      <c r="E499" s="254" t="s">
        <v>1</v>
      </c>
      <c r="F499" s="255" t="s">
        <v>944</v>
      </c>
      <c r="G499" s="252"/>
      <c r="H499" s="256">
        <v>249.25</v>
      </c>
      <c r="I499" s="257"/>
      <c r="J499" s="252"/>
      <c r="K499" s="252"/>
      <c r="L499" s="258"/>
      <c r="M499" s="259"/>
      <c r="N499" s="260"/>
      <c r="O499" s="260"/>
      <c r="P499" s="260"/>
      <c r="Q499" s="260"/>
      <c r="R499" s="260"/>
      <c r="S499" s="260"/>
      <c r="T499" s="261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62" t="s">
        <v>167</v>
      </c>
      <c r="AU499" s="262" t="s">
        <v>88</v>
      </c>
      <c r="AV499" s="13" t="s">
        <v>88</v>
      </c>
      <c r="AW499" s="13" t="s">
        <v>34</v>
      </c>
      <c r="AX499" s="13" t="s">
        <v>86</v>
      </c>
      <c r="AY499" s="262" t="s">
        <v>159</v>
      </c>
    </row>
    <row r="500" s="2" customFormat="1" ht="16.5" customHeight="1">
      <c r="A500" s="39"/>
      <c r="B500" s="40"/>
      <c r="C500" s="237" t="s">
        <v>945</v>
      </c>
      <c r="D500" s="237" t="s">
        <v>161</v>
      </c>
      <c r="E500" s="238" t="s">
        <v>946</v>
      </c>
      <c r="F500" s="239" t="s">
        <v>947</v>
      </c>
      <c r="G500" s="240" t="s">
        <v>164</v>
      </c>
      <c r="H500" s="241">
        <v>207.34999999999999</v>
      </c>
      <c r="I500" s="242"/>
      <c r="J500" s="243">
        <f>ROUND(I500*H500,2)</f>
        <v>0</v>
      </c>
      <c r="K500" s="244"/>
      <c r="L500" s="45"/>
      <c r="M500" s="245" t="s">
        <v>1</v>
      </c>
      <c r="N500" s="246" t="s">
        <v>43</v>
      </c>
      <c r="O500" s="92"/>
      <c r="P500" s="247">
        <f>O500*H500</f>
        <v>0</v>
      </c>
      <c r="Q500" s="247">
        <v>0.00117</v>
      </c>
      <c r="R500" s="247">
        <f>Q500*H500</f>
        <v>0.2425995</v>
      </c>
      <c r="S500" s="247">
        <v>0</v>
      </c>
      <c r="T500" s="248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49" t="s">
        <v>249</v>
      </c>
      <c r="AT500" s="249" t="s">
        <v>161</v>
      </c>
      <c r="AU500" s="249" t="s">
        <v>88</v>
      </c>
      <c r="AY500" s="18" t="s">
        <v>159</v>
      </c>
      <c r="BE500" s="250">
        <f>IF(N500="základní",J500,0)</f>
        <v>0</v>
      </c>
      <c r="BF500" s="250">
        <f>IF(N500="snížená",J500,0)</f>
        <v>0</v>
      </c>
      <c r="BG500" s="250">
        <f>IF(N500="zákl. přenesená",J500,0)</f>
        <v>0</v>
      </c>
      <c r="BH500" s="250">
        <f>IF(N500="sníž. přenesená",J500,0)</f>
        <v>0</v>
      </c>
      <c r="BI500" s="250">
        <f>IF(N500="nulová",J500,0)</f>
        <v>0</v>
      </c>
      <c r="BJ500" s="18" t="s">
        <v>86</v>
      </c>
      <c r="BK500" s="250">
        <f>ROUND(I500*H500,2)</f>
        <v>0</v>
      </c>
      <c r="BL500" s="18" t="s">
        <v>249</v>
      </c>
      <c r="BM500" s="249" t="s">
        <v>948</v>
      </c>
    </row>
    <row r="501" s="13" customFormat="1">
      <c r="A501" s="13"/>
      <c r="B501" s="251"/>
      <c r="C501" s="252"/>
      <c r="D501" s="253" t="s">
        <v>167</v>
      </c>
      <c r="E501" s="254" t="s">
        <v>1</v>
      </c>
      <c r="F501" s="255" t="s">
        <v>368</v>
      </c>
      <c r="G501" s="252"/>
      <c r="H501" s="256">
        <v>5.2800000000000002</v>
      </c>
      <c r="I501" s="257"/>
      <c r="J501" s="252"/>
      <c r="K501" s="252"/>
      <c r="L501" s="258"/>
      <c r="M501" s="259"/>
      <c r="N501" s="260"/>
      <c r="O501" s="260"/>
      <c r="P501" s="260"/>
      <c r="Q501" s="260"/>
      <c r="R501" s="260"/>
      <c r="S501" s="260"/>
      <c r="T501" s="261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62" t="s">
        <v>167</v>
      </c>
      <c r="AU501" s="262" t="s">
        <v>88</v>
      </c>
      <c r="AV501" s="13" t="s">
        <v>88</v>
      </c>
      <c r="AW501" s="13" t="s">
        <v>34</v>
      </c>
      <c r="AX501" s="13" t="s">
        <v>78</v>
      </c>
      <c r="AY501" s="262" t="s">
        <v>159</v>
      </c>
    </row>
    <row r="502" s="13" customFormat="1">
      <c r="A502" s="13"/>
      <c r="B502" s="251"/>
      <c r="C502" s="252"/>
      <c r="D502" s="253" t="s">
        <v>167</v>
      </c>
      <c r="E502" s="254" t="s">
        <v>1</v>
      </c>
      <c r="F502" s="255" t="s">
        <v>369</v>
      </c>
      <c r="G502" s="252"/>
      <c r="H502" s="256">
        <v>52.420000000000002</v>
      </c>
      <c r="I502" s="257"/>
      <c r="J502" s="252"/>
      <c r="K502" s="252"/>
      <c r="L502" s="258"/>
      <c r="M502" s="259"/>
      <c r="N502" s="260"/>
      <c r="O502" s="260"/>
      <c r="P502" s="260"/>
      <c r="Q502" s="260"/>
      <c r="R502" s="260"/>
      <c r="S502" s="260"/>
      <c r="T502" s="261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62" t="s">
        <v>167</v>
      </c>
      <c r="AU502" s="262" t="s">
        <v>88</v>
      </c>
      <c r="AV502" s="13" t="s">
        <v>88</v>
      </c>
      <c r="AW502" s="13" t="s">
        <v>34</v>
      </c>
      <c r="AX502" s="13" t="s">
        <v>78</v>
      </c>
      <c r="AY502" s="262" t="s">
        <v>159</v>
      </c>
    </row>
    <row r="503" s="13" customFormat="1">
      <c r="A503" s="13"/>
      <c r="B503" s="251"/>
      <c r="C503" s="252"/>
      <c r="D503" s="253" t="s">
        <v>167</v>
      </c>
      <c r="E503" s="254" t="s">
        <v>1</v>
      </c>
      <c r="F503" s="255" t="s">
        <v>373</v>
      </c>
      <c r="G503" s="252"/>
      <c r="H503" s="256">
        <v>149.65000000000001</v>
      </c>
      <c r="I503" s="257"/>
      <c r="J503" s="252"/>
      <c r="K503" s="252"/>
      <c r="L503" s="258"/>
      <c r="M503" s="259"/>
      <c r="N503" s="260"/>
      <c r="O503" s="260"/>
      <c r="P503" s="260"/>
      <c r="Q503" s="260"/>
      <c r="R503" s="260"/>
      <c r="S503" s="260"/>
      <c r="T503" s="261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62" t="s">
        <v>167</v>
      </c>
      <c r="AU503" s="262" t="s">
        <v>88</v>
      </c>
      <c r="AV503" s="13" t="s">
        <v>88</v>
      </c>
      <c r="AW503" s="13" t="s">
        <v>34</v>
      </c>
      <c r="AX503" s="13" t="s">
        <v>78</v>
      </c>
      <c r="AY503" s="262" t="s">
        <v>159</v>
      </c>
    </row>
    <row r="504" s="14" customFormat="1">
      <c r="A504" s="14"/>
      <c r="B504" s="263"/>
      <c r="C504" s="264"/>
      <c r="D504" s="253" t="s">
        <v>167</v>
      </c>
      <c r="E504" s="265" t="s">
        <v>1</v>
      </c>
      <c r="F504" s="266" t="s">
        <v>170</v>
      </c>
      <c r="G504" s="264"/>
      <c r="H504" s="267">
        <v>207.34999999999999</v>
      </c>
      <c r="I504" s="268"/>
      <c r="J504" s="264"/>
      <c r="K504" s="264"/>
      <c r="L504" s="269"/>
      <c r="M504" s="270"/>
      <c r="N504" s="271"/>
      <c r="O504" s="271"/>
      <c r="P504" s="271"/>
      <c r="Q504" s="271"/>
      <c r="R504" s="271"/>
      <c r="S504" s="271"/>
      <c r="T504" s="272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73" t="s">
        <v>167</v>
      </c>
      <c r="AU504" s="273" t="s">
        <v>88</v>
      </c>
      <c r="AV504" s="14" t="s">
        <v>165</v>
      </c>
      <c r="AW504" s="14" t="s">
        <v>34</v>
      </c>
      <c r="AX504" s="14" t="s">
        <v>86</v>
      </c>
      <c r="AY504" s="273" t="s">
        <v>159</v>
      </c>
    </row>
    <row r="505" s="2" customFormat="1" ht="16.5" customHeight="1">
      <c r="A505" s="39"/>
      <c r="B505" s="40"/>
      <c r="C505" s="274" t="s">
        <v>949</v>
      </c>
      <c r="D505" s="274" t="s">
        <v>188</v>
      </c>
      <c r="E505" s="275" t="s">
        <v>950</v>
      </c>
      <c r="F505" s="276" t="s">
        <v>951</v>
      </c>
      <c r="G505" s="277" t="s">
        <v>164</v>
      </c>
      <c r="H505" s="278">
        <v>228.08500000000001</v>
      </c>
      <c r="I505" s="279"/>
      <c r="J505" s="280">
        <f>ROUND(I505*H505,2)</f>
        <v>0</v>
      </c>
      <c r="K505" s="281"/>
      <c r="L505" s="282"/>
      <c r="M505" s="283" t="s">
        <v>1</v>
      </c>
      <c r="N505" s="284" t="s">
        <v>43</v>
      </c>
      <c r="O505" s="92"/>
      <c r="P505" s="247">
        <f>O505*H505</f>
        <v>0</v>
      </c>
      <c r="Q505" s="247">
        <v>0.0080000000000000002</v>
      </c>
      <c r="R505" s="247">
        <f>Q505*H505</f>
        <v>1.8246800000000001</v>
      </c>
      <c r="S505" s="247">
        <v>0</v>
      </c>
      <c r="T505" s="248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49" t="s">
        <v>337</v>
      </c>
      <c r="AT505" s="249" t="s">
        <v>188</v>
      </c>
      <c r="AU505" s="249" t="s">
        <v>88</v>
      </c>
      <c r="AY505" s="18" t="s">
        <v>159</v>
      </c>
      <c r="BE505" s="250">
        <f>IF(N505="základní",J505,0)</f>
        <v>0</v>
      </c>
      <c r="BF505" s="250">
        <f>IF(N505="snížená",J505,0)</f>
        <v>0</v>
      </c>
      <c r="BG505" s="250">
        <f>IF(N505="zákl. přenesená",J505,0)</f>
        <v>0</v>
      </c>
      <c r="BH505" s="250">
        <f>IF(N505="sníž. přenesená",J505,0)</f>
        <v>0</v>
      </c>
      <c r="BI505" s="250">
        <f>IF(N505="nulová",J505,0)</f>
        <v>0</v>
      </c>
      <c r="BJ505" s="18" t="s">
        <v>86</v>
      </c>
      <c r="BK505" s="250">
        <f>ROUND(I505*H505,2)</f>
        <v>0</v>
      </c>
      <c r="BL505" s="18" t="s">
        <v>249</v>
      </c>
      <c r="BM505" s="249" t="s">
        <v>952</v>
      </c>
    </row>
    <row r="506" s="13" customFormat="1">
      <c r="A506" s="13"/>
      <c r="B506" s="251"/>
      <c r="C506" s="252"/>
      <c r="D506" s="253" t="s">
        <v>167</v>
      </c>
      <c r="E506" s="252"/>
      <c r="F506" s="255" t="s">
        <v>953</v>
      </c>
      <c r="G506" s="252"/>
      <c r="H506" s="256">
        <v>228.08500000000001</v>
      </c>
      <c r="I506" s="257"/>
      <c r="J506" s="252"/>
      <c r="K506" s="252"/>
      <c r="L506" s="258"/>
      <c r="M506" s="259"/>
      <c r="N506" s="260"/>
      <c r="O506" s="260"/>
      <c r="P506" s="260"/>
      <c r="Q506" s="260"/>
      <c r="R506" s="260"/>
      <c r="S506" s="260"/>
      <c r="T506" s="261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62" t="s">
        <v>167</v>
      </c>
      <c r="AU506" s="262" t="s">
        <v>88</v>
      </c>
      <c r="AV506" s="13" t="s">
        <v>88</v>
      </c>
      <c r="AW506" s="13" t="s">
        <v>4</v>
      </c>
      <c r="AX506" s="13" t="s">
        <v>86</v>
      </c>
      <c r="AY506" s="262" t="s">
        <v>159</v>
      </c>
    </row>
    <row r="507" s="2" customFormat="1" ht="16.5" customHeight="1">
      <c r="A507" s="39"/>
      <c r="B507" s="40"/>
      <c r="C507" s="237" t="s">
        <v>954</v>
      </c>
      <c r="D507" s="237" t="s">
        <v>161</v>
      </c>
      <c r="E507" s="238" t="s">
        <v>955</v>
      </c>
      <c r="F507" s="239" t="s">
        <v>956</v>
      </c>
      <c r="G507" s="240" t="s">
        <v>241</v>
      </c>
      <c r="H507" s="241">
        <v>415.69999999999999</v>
      </c>
      <c r="I507" s="242"/>
      <c r="J507" s="243">
        <f>ROUND(I507*H507,2)</f>
        <v>0</v>
      </c>
      <c r="K507" s="244"/>
      <c r="L507" s="45"/>
      <c r="M507" s="245" t="s">
        <v>1</v>
      </c>
      <c r="N507" s="246" t="s">
        <v>43</v>
      </c>
      <c r="O507" s="92"/>
      <c r="P507" s="247">
        <f>O507*H507</f>
        <v>0</v>
      </c>
      <c r="Q507" s="247">
        <v>0.00025999999999999998</v>
      </c>
      <c r="R507" s="247">
        <f>Q507*H507</f>
        <v>0.10808199999999998</v>
      </c>
      <c r="S507" s="247">
        <v>0</v>
      </c>
      <c r="T507" s="248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49" t="s">
        <v>249</v>
      </c>
      <c r="AT507" s="249" t="s">
        <v>161</v>
      </c>
      <c r="AU507" s="249" t="s">
        <v>88</v>
      </c>
      <c r="AY507" s="18" t="s">
        <v>159</v>
      </c>
      <c r="BE507" s="250">
        <f>IF(N507="základní",J507,0)</f>
        <v>0</v>
      </c>
      <c r="BF507" s="250">
        <f>IF(N507="snížená",J507,0)</f>
        <v>0</v>
      </c>
      <c r="BG507" s="250">
        <f>IF(N507="zákl. přenesená",J507,0)</f>
        <v>0</v>
      </c>
      <c r="BH507" s="250">
        <f>IF(N507="sníž. přenesená",J507,0)</f>
        <v>0</v>
      </c>
      <c r="BI507" s="250">
        <f>IF(N507="nulová",J507,0)</f>
        <v>0</v>
      </c>
      <c r="BJ507" s="18" t="s">
        <v>86</v>
      </c>
      <c r="BK507" s="250">
        <f>ROUND(I507*H507,2)</f>
        <v>0</v>
      </c>
      <c r="BL507" s="18" t="s">
        <v>249</v>
      </c>
      <c r="BM507" s="249" t="s">
        <v>957</v>
      </c>
    </row>
    <row r="508" s="13" customFormat="1">
      <c r="A508" s="13"/>
      <c r="B508" s="251"/>
      <c r="C508" s="252"/>
      <c r="D508" s="253" t="s">
        <v>167</v>
      </c>
      <c r="E508" s="254" t="s">
        <v>1</v>
      </c>
      <c r="F508" s="255" t="s">
        <v>958</v>
      </c>
      <c r="G508" s="252"/>
      <c r="H508" s="256">
        <v>9.1999999999999993</v>
      </c>
      <c r="I508" s="257"/>
      <c r="J508" s="252"/>
      <c r="K508" s="252"/>
      <c r="L508" s="258"/>
      <c r="M508" s="259"/>
      <c r="N508" s="260"/>
      <c r="O508" s="260"/>
      <c r="P508" s="260"/>
      <c r="Q508" s="260"/>
      <c r="R508" s="260"/>
      <c r="S508" s="260"/>
      <c r="T508" s="261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62" t="s">
        <v>167</v>
      </c>
      <c r="AU508" s="262" t="s">
        <v>88</v>
      </c>
      <c r="AV508" s="13" t="s">
        <v>88</v>
      </c>
      <c r="AW508" s="13" t="s">
        <v>34</v>
      </c>
      <c r="AX508" s="13" t="s">
        <v>78</v>
      </c>
      <c r="AY508" s="262" t="s">
        <v>159</v>
      </c>
    </row>
    <row r="509" s="13" customFormat="1">
      <c r="A509" s="13"/>
      <c r="B509" s="251"/>
      <c r="C509" s="252"/>
      <c r="D509" s="253" t="s">
        <v>167</v>
      </c>
      <c r="E509" s="254" t="s">
        <v>1</v>
      </c>
      <c r="F509" s="255" t="s">
        <v>959</v>
      </c>
      <c r="G509" s="252"/>
      <c r="H509" s="256">
        <v>66.299999999999997</v>
      </c>
      <c r="I509" s="257"/>
      <c r="J509" s="252"/>
      <c r="K509" s="252"/>
      <c r="L509" s="258"/>
      <c r="M509" s="259"/>
      <c r="N509" s="260"/>
      <c r="O509" s="260"/>
      <c r="P509" s="260"/>
      <c r="Q509" s="260"/>
      <c r="R509" s="260"/>
      <c r="S509" s="260"/>
      <c r="T509" s="261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62" t="s">
        <v>167</v>
      </c>
      <c r="AU509" s="262" t="s">
        <v>88</v>
      </c>
      <c r="AV509" s="13" t="s">
        <v>88</v>
      </c>
      <c r="AW509" s="13" t="s">
        <v>34</v>
      </c>
      <c r="AX509" s="13" t="s">
        <v>78</v>
      </c>
      <c r="AY509" s="262" t="s">
        <v>159</v>
      </c>
    </row>
    <row r="510" s="13" customFormat="1">
      <c r="A510" s="13"/>
      <c r="B510" s="251"/>
      <c r="C510" s="252"/>
      <c r="D510" s="253" t="s">
        <v>167</v>
      </c>
      <c r="E510" s="254" t="s">
        <v>1</v>
      </c>
      <c r="F510" s="255" t="s">
        <v>960</v>
      </c>
      <c r="G510" s="252"/>
      <c r="H510" s="256">
        <v>17</v>
      </c>
      <c r="I510" s="257"/>
      <c r="J510" s="252"/>
      <c r="K510" s="252"/>
      <c r="L510" s="258"/>
      <c r="M510" s="259"/>
      <c r="N510" s="260"/>
      <c r="O510" s="260"/>
      <c r="P510" s="260"/>
      <c r="Q510" s="260"/>
      <c r="R510" s="260"/>
      <c r="S510" s="260"/>
      <c r="T510" s="261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62" t="s">
        <v>167</v>
      </c>
      <c r="AU510" s="262" t="s">
        <v>88</v>
      </c>
      <c r="AV510" s="13" t="s">
        <v>88</v>
      </c>
      <c r="AW510" s="13" t="s">
        <v>34</v>
      </c>
      <c r="AX510" s="13" t="s">
        <v>78</v>
      </c>
      <c r="AY510" s="262" t="s">
        <v>159</v>
      </c>
    </row>
    <row r="511" s="13" customFormat="1">
      <c r="A511" s="13"/>
      <c r="B511" s="251"/>
      <c r="C511" s="252"/>
      <c r="D511" s="253" t="s">
        <v>167</v>
      </c>
      <c r="E511" s="254" t="s">
        <v>1</v>
      </c>
      <c r="F511" s="255" t="s">
        <v>961</v>
      </c>
      <c r="G511" s="252"/>
      <c r="H511" s="256">
        <v>9.6999999999999993</v>
      </c>
      <c r="I511" s="257"/>
      <c r="J511" s="252"/>
      <c r="K511" s="252"/>
      <c r="L511" s="258"/>
      <c r="M511" s="259"/>
      <c r="N511" s="260"/>
      <c r="O511" s="260"/>
      <c r="P511" s="260"/>
      <c r="Q511" s="260"/>
      <c r="R511" s="260"/>
      <c r="S511" s="260"/>
      <c r="T511" s="261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62" t="s">
        <v>167</v>
      </c>
      <c r="AU511" s="262" t="s">
        <v>88</v>
      </c>
      <c r="AV511" s="13" t="s">
        <v>88</v>
      </c>
      <c r="AW511" s="13" t="s">
        <v>34</v>
      </c>
      <c r="AX511" s="13" t="s">
        <v>78</v>
      </c>
      <c r="AY511" s="262" t="s">
        <v>159</v>
      </c>
    </row>
    <row r="512" s="13" customFormat="1">
      <c r="A512" s="13"/>
      <c r="B512" s="251"/>
      <c r="C512" s="252"/>
      <c r="D512" s="253" t="s">
        <v>167</v>
      </c>
      <c r="E512" s="254" t="s">
        <v>1</v>
      </c>
      <c r="F512" s="255" t="s">
        <v>962</v>
      </c>
      <c r="G512" s="252"/>
      <c r="H512" s="256">
        <v>17.399999999999999</v>
      </c>
      <c r="I512" s="257"/>
      <c r="J512" s="252"/>
      <c r="K512" s="252"/>
      <c r="L512" s="258"/>
      <c r="M512" s="259"/>
      <c r="N512" s="260"/>
      <c r="O512" s="260"/>
      <c r="P512" s="260"/>
      <c r="Q512" s="260"/>
      <c r="R512" s="260"/>
      <c r="S512" s="260"/>
      <c r="T512" s="261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62" t="s">
        <v>167</v>
      </c>
      <c r="AU512" s="262" t="s">
        <v>88</v>
      </c>
      <c r="AV512" s="13" t="s">
        <v>88</v>
      </c>
      <c r="AW512" s="13" t="s">
        <v>34</v>
      </c>
      <c r="AX512" s="13" t="s">
        <v>78</v>
      </c>
      <c r="AY512" s="262" t="s">
        <v>159</v>
      </c>
    </row>
    <row r="513" s="13" customFormat="1">
      <c r="A513" s="13"/>
      <c r="B513" s="251"/>
      <c r="C513" s="252"/>
      <c r="D513" s="253" t="s">
        <v>167</v>
      </c>
      <c r="E513" s="254" t="s">
        <v>1</v>
      </c>
      <c r="F513" s="255" t="s">
        <v>963</v>
      </c>
      <c r="G513" s="252"/>
      <c r="H513" s="256">
        <v>54.200000000000003</v>
      </c>
      <c r="I513" s="257"/>
      <c r="J513" s="252"/>
      <c r="K513" s="252"/>
      <c r="L513" s="258"/>
      <c r="M513" s="259"/>
      <c r="N513" s="260"/>
      <c r="O513" s="260"/>
      <c r="P513" s="260"/>
      <c r="Q513" s="260"/>
      <c r="R513" s="260"/>
      <c r="S513" s="260"/>
      <c r="T513" s="261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62" t="s">
        <v>167</v>
      </c>
      <c r="AU513" s="262" t="s">
        <v>88</v>
      </c>
      <c r="AV513" s="13" t="s">
        <v>88</v>
      </c>
      <c r="AW513" s="13" t="s">
        <v>34</v>
      </c>
      <c r="AX513" s="13" t="s">
        <v>78</v>
      </c>
      <c r="AY513" s="262" t="s">
        <v>159</v>
      </c>
    </row>
    <row r="514" s="13" customFormat="1">
      <c r="A514" s="13"/>
      <c r="B514" s="251"/>
      <c r="C514" s="252"/>
      <c r="D514" s="253" t="s">
        <v>167</v>
      </c>
      <c r="E514" s="254" t="s">
        <v>1</v>
      </c>
      <c r="F514" s="255" t="s">
        <v>964</v>
      </c>
      <c r="G514" s="252"/>
      <c r="H514" s="256">
        <v>21.300000000000001</v>
      </c>
      <c r="I514" s="257"/>
      <c r="J514" s="252"/>
      <c r="K514" s="252"/>
      <c r="L514" s="258"/>
      <c r="M514" s="259"/>
      <c r="N514" s="260"/>
      <c r="O514" s="260"/>
      <c r="P514" s="260"/>
      <c r="Q514" s="260"/>
      <c r="R514" s="260"/>
      <c r="S514" s="260"/>
      <c r="T514" s="261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62" t="s">
        <v>167</v>
      </c>
      <c r="AU514" s="262" t="s">
        <v>88</v>
      </c>
      <c r="AV514" s="13" t="s">
        <v>88</v>
      </c>
      <c r="AW514" s="13" t="s">
        <v>34</v>
      </c>
      <c r="AX514" s="13" t="s">
        <v>78</v>
      </c>
      <c r="AY514" s="262" t="s">
        <v>159</v>
      </c>
    </row>
    <row r="515" s="13" customFormat="1">
      <c r="A515" s="13"/>
      <c r="B515" s="251"/>
      <c r="C515" s="252"/>
      <c r="D515" s="253" t="s">
        <v>167</v>
      </c>
      <c r="E515" s="254" t="s">
        <v>1</v>
      </c>
      <c r="F515" s="255" t="s">
        <v>965</v>
      </c>
      <c r="G515" s="252"/>
      <c r="H515" s="256">
        <v>8.0999999999999996</v>
      </c>
      <c r="I515" s="257"/>
      <c r="J515" s="252"/>
      <c r="K515" s="252"/>
      <c r="L515" s="258"/>
      <c r="M515" s="259"/>
      <c r="N515" s="260"/>
      <c r="O515" s="260"/>
      <c r="P515" s="260"/>
      <c r="Q515" s="260"/>
      <c r="R515" s="260"/>
      <c r="S515" s="260"/>
      <c r="T515" s="261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62" t="s">
        <v>167</v>
      </c>
      <c r="AU515" s="262" t="s">
        <v>88</v>
      </c>
      <c r="AV515" s="13" t="s">
        <v>88</v>
      </c>
      <c r="AW515" s="13" t="s">
        <v>34</v>
      </c>
      <c r="AX515" s="13" t="s">
        <v>78</v>
      </c>
      <c r="AY515" s="262" t="s">
        <v>159</v>
      </c>
    </row>
    <row r="516" s="13" customFormat="1">
      <c r="A516" s="13"/>
      <c r="B516" s="251"/>
      <c r="C516" s="252"/>
      <c r="D516" s="253" t="s">
        <v>167</v>
      </c>
      <c r="E516" s="254" t="s">
        <v>1</v>
      </c>
      <c r="F516" s="255" t="s">
        <v>966</v>
      </c>
      <c r="G516" s="252"/>
      <c r="H516" s="256">
        <v>12.9</v>
      </c>
      <c r="I516" s="257"/>
      <c r="J516" s="252"/>
      <c r="K516" s="252"/>
      <c r="L516" s="258"/>
      <c r="M516" s="259"/>
      <c r="N516" s="260"/>
      <c r="O516" s="260"/>
      <c r="P516" s="260"/>
      <c r="Q516" s="260"/>
      <c r="R516" s="260"/>
      <c r="S516" s="260"/>
      <c r="T516" s="261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62" t="s">
        <v>167</v>
      </c>
      <c r="AU516" s="262" t="s">
        <v>88</v>
      </c>
      <c r="AV516" s="13" t="s">
        <v>88</v>
      </c>
      <c r="AW516" s="13" t="s">
        <v>34</v>
      </c>
      <c r="AX516" s="13" t="s">
        <v>78</v>
      </c>
      <c r="AY516" s="262" t="s">
        <v>159</v>
      </c>
    </row>
    <row r="517" s="13" customFormat="1">
      <c r="A517" s="13"/>
      <c r="B517" s="251"/>
      <c r="C517" s="252"/>
      <c r="D517" s="253" t="s">
        <v>167</v>
      </c>
      <c r="E517" s="254" t="s">
        <v>1</v>
      </c>
      <c r="F517" s="255" t="s">
        <v>967</v>
      </c>
      <c r="G517" s="252"/>
      <c r="H517" s="256">
        <v>4.4000000000000004</v>
      </c>
      <c r="I517" s="257"/>
      <c r="J517" s="252"/>
      <c r="K517" s="252"/>
      <c r="L517" s="258"/>
      <c r="M517" s="259"/>
      <c r="N517" s="260"/>
      <c r="O517" s="260"/>
      <c r="P517" s="260"/>
      <c r="Q517" s="260"/>
      <c r="R517" s="260"/>
      <c r="S517" s="260"/>
      <c r="T517" s="261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62" t="s">
        <v>167</v>
      </c>
      <c r="AU517" s="262" t="s">
        <v>88</v>
      </c>
      <c r="AV517" s="13" t="s">
        <v>88</v>
      </c>
      <c r="AW517" s="13" t="s">
        <v>34</v>
      </c>
      <c r="AX517" s="13" t="s">
        <v>78</v>
      </c>
      <c r="AY517" s="262" t="s">
        <v>159</v>
      </c>
    </row>
    <row r="518" s="13" customFormat="1">
      <c r="A518" s="13"/>
      <c r="B518" s="251"/>
      <c r="C518" s="252"/>
      <c r="D518" s="253" t="s">
        <v>167</v>
      </c>
      <c r="E518" s="254" t="s">
        <v>1</v>
      </c>
      <c r="F518" s="255" t="s">
        <v>968</v>
      </c>
      <c r="G518" s="252"/>
      <c r="H518" s="256">
        <v>7.0999999999999996</v>
      </c>
      <c r="I518" s="257"/>
      <c r="J518" s="252"/>
      <c r="K518" s="252"/>
      <c r="L518" s="258"/>
      <c r="M518" s="259"/>
      <c r="N518" s="260"/>
      <c r="O518" s="260"/>
      <c r="P518" s="260"/>
      <c r="Q518" s="260"/>
      <c r="R518" s="260"/>
      <c r="S518" s="260"/>
      <c r="T518" s="261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62" t="s">
        <v>167</v>
      </c>
      <c r="AU518" s="262" t="s">
        <v>88</v>
      </c>
      <c r="AV518" s="13" t="s">
        <v>88</v>
      </c>
      <c r="AW518" s="13" t="s">
        <v>34</v>
      </c>
      <c r="AX518" s="13" t="s">
        <v>78</v>
      </c>
      <c r="AY518" s="262" t="s">
        <v>159</v>
      </c>
    </row>
    <row r="519" s="13" customFormat="1">
      <c r="A519" s="13"/>
      <c r="B519" s="251"/>
      <c r="C519" s="252"/>
      <c r="D519" s="253" t="s">
        <v>167</v>
      </c>
      <c r="E519" s="254" t="s">
        <v>1</v>
      </c>
      <c r="F519" s="255" t="s">
        <v>969</v>
      </c>
      <c r="G519" s="252"/>
      <c r="H519" s="256">
        <v>6.9000000000000004</v>
      </c>
      <c r="I519" s="257"/>
      <c r="J519" s="252"/>
      <c r="K519" s="252"/>
      <c r="L519" s="258"/>
      <c r="M519" s="259"/>
      <c r="N519" s="260"/>
      <c r="O519" s="260"/>
      <c r="P519" s="260"/>
      <c r="Q519" s="260"/>
      <c r="R519" s="260"/>
      <c r="S519" s="260"/>
      <c r="T519" s="261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62" t="s">
        <v>167</v>
      </c>
      <c r="AU519" s="262" t="s">
        <v>88</v>
      </c>
      <c r="AV519" s="13" t="s">
        <v>88</v>
      </c>
      <c r="AW519" s="13" t="s">
        <v>34</v>
      </c>
      <c r="AX519" s="13" t="s">
        <v>78</v>
      </c>
      <c r="AY519" s="262" t="s">
        <v>159</v>
      </c>
    </row>
    <row r="520" s="13" customFormat="1">
      <c r="A520" s="13"/>
      <c r="B520" s="251"/>
      <c r="C520" s="252"/>
      <c r="D520" s="253" t="s">
        <v>167</v>
      </c>
      <c r="E520" s="254" t="s">
        <v>1</v>
      </c>
      <c r="F520" s="255" t="s">
        <v>970</v>
      </c>
      <c r="G520" s="252"/>
      <c r="H520" s="256">
        <v>4.4000000000000004</v>
      </c>
      <c r="I520" s="257"/>
      <c r="J520" s="252"/>
      <c r="K520" s="252"/>
      <c r="L520" s="258"/>
      <c r="M520" s="259"/>
      <c r="N520" s="260"/>
      <c r="O520" s="260"/>
      <c r="P520" s="260"/>
      <c r="Q520" s="260"/>
      <c r="R520" s="260"/>
      <c r="S520" s="260"/>
      <c r="T520" s="261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62" t="s">
        <v>167</v>
      </c>
      <c r="AU520" s="262" t="s">
        <v>88</v>
      </c>
      <c r="AV520" s="13" t="s">
        <v>88</v>
      </c>
      <c r="AW520" s="13" t="s">
        <v>34</v>
      </c>
      <c r="AX520" s="13" t="s">
        <v>78</v>
      </c>
      <c r="AY520" s="262" t="s">
        <v>159</v>
      </c>
    </row>
    <row r="521" s="13" customFormat="1">
      <c r="A521" s="13"/>
      <c r="B521" s="251"/>
      <c r="C521" s="252"/>
      <c r="D521" s="253" t="s">
        <v>167</v>
      </c>
      <c r="E521" s="254" t="s">
        <v>1</v>
      </c>
      <c r="F521" s="255" t="s">
        <v>971</v>
      </c>
      <c r="G521" s="252"/>
      <c r="H521" s="256">
        <v>5</v>
      </c>
      <c r="I521" s="257"/>
      <c r="J521" s="252"/>
      <c r="K521" s="252"/>
      <c r="L521" s="258"/>
      <c r="M521" s="259"/>
      <c r="N521" s="260"/>
      <c r="O521" s="260"/>
      <c r="P521" s="260"/>
      <c r="Q521" s="260"/>
      <c r="R521" s="260"/>
      <c r="S521" s="260"/>
      <c r="T521" s="261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62" t="s">
        <v>167</v>
      </c>
      <c r="AU521" s="262" t="s">
        <v>88</v>
      </c>
      <c r="AV521" s="13" t="s">
        <v>88</v>
      </c>
      <c r="AW521" s="13" t="s">
        <v>34</v>
      </c>
      <c r="AX521" s="13" t="s">
        <v>78</v>
      </c>
      <c r="AY521" s="262" t="s">
        <v>159</v>
      </c>
    </row>
    <row r="522" s="13" customFormat="1">
      <c r="A522" s="13"/>
      <c r="B522" s="251"/>
      <c r="C522" s="252"/>
      <c r="D522" s="253" t="s">
        <v>167</v>
      </c>
      <c r="E522" s="254" t="s">
        <v>1</v>
      </c>
      <c r="F522" s="255" t="s">
        <v>972</v>
      </c>
      <c r="G522" s="252"/>
      <c r="H522" s="256">
        <v>15.9</v>
      </c>
      <c r="I522" s="257"/>
      <c r="J522" s="252"/>
      <c r="K522" s="252"/>
      <c r="L522" s="258"/>
      <c r="M522" s="259"/>
      <c r="N522" s="260"/>
      <c r="O522" s="260"/>
      <c r="P522" s="260"/>
      <c r="Q522" s="260"/>
      <c r="R522" s="260"/>
      <c r="S522" s="260"/>
      <c r="T522" s="261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62" t="s">
        <v>167</v>
      </c>
      <c r="AU522" s="262" t="s">
        <v>88</v>
      </c>
      <c r="AV522" s="13" t="s">
        <v>88</v>
      </c>
      <c r="AW522" s="13" t="s">
        <v>34</v>
      </c>
      <c r="AX522" s="13" t="s">
        <v>78</v>
      </c>
      <c r="AY522" s="262" t="s">
        <v>159</v>
      </c>
    </row>
    <row r="523" s="13" customFormat="1">
      <c r="A523" s="13"/>
      <c r="B523" s="251"/>
      <c r="C523" s="252"/>
      <c r="D523" s="253" t="s">
        <v>167</v>
      </c>
      <c r="E523" s="254" t="s">
        <v>1</v>
      </c>
      <c r="F523" s="255" t="s">
        <v>973</v>
      </c>
      <c r="G523" s="252"/>
      <c r="H523" s="256">
        <v>25.600000000000001</v>
      </c>
      <c r="I523" s="257"/>
      <c r="J523" s="252"/>
      <c r="K523" s="252"/>
      <c r="L523" s="258"/>
      <c r="M523" s="259"/>
      <c r="N523" s="260"/>
      <c r="O523" s="260"/>
      <c r="P523" s="260"/>
      <c r="Q523" s="260"/>
      <c r="R523" s="260"/>
      <c r="S523" s="260"/>
      <c r="T523" s="261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62" t="s">
        <v>167</v>
      </c>
      <c r="AU523" s="262" t="s">
        <v>88</v>
      </c>
      <c r="AV523" s="13" t="s">
        <v>88</v>
      </c>
      <c r="AW523" s="13" t="s">
        <v>34</v>
      </c>
      <c r="AX523" s="13" t="s">
        <v>78</v>
      </c>
      <c r="AY523" s="262" t="s">
        <v>159</v>
      </c>
    </row>
    <row r="524" s="13" customFormat="1">
      <c r="A524" s="13"/>
      <c r="B524" s="251"/>
      <c r="C524" s="252"/>
      <c r="D524" s="253" t="s">
        <v>167</v>
      </c>
      <c r="E524" s="254" t="s">
        <v>1</v>
      </c>
      <c r="F524" s="255" t="s">
        <v>974</v>
      </c>
      <c r="G524" s="252"/>
      <c r="H524" s="256">
        <v>15.1</v>
      </c>
      <c r="I524" s="257"/>
      <c r="J524" s="252"/>
      <c r="K524" s="252"/>
      <c r="L524" s="258"/>
      <c r="M524" s="259"/>
      <c r="N524" s="260"/>
      <c r="O524" s="260"/>
      <c r="P524" s="260"/>
      <c r="Q524" s="260"/>
      <c r="R524" s="260"/>
      <c r="S524" s="260"/>
      <c r="T524" s="261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62" t="s">
        <v>167</v>
      </c>
      <c r="AU524" s="262" t="s">
        <v>88</v>
      </c>
      <c r="AV524" s="13" t="s">
        <v>88</v>
      </c>
      <c r="AW524" s="13" t="s">
        <v>34</v>
      </c>
      <c r="AX524" s="13" t="s">
        <v>78</v>
      </c>
      <c r="AY524" s="262" t="s">
        <v>159</v>
      </c>
    </row>
    <row r="525" s="13" customFormat="1">
      <c r="A525" s="13"/>
      <c r="B525" s="251"/>
      <c r="C525" s="252"/>
      <c r="D525" s="253" t="s">
        <v>167</v>
      </c>
      <c r="E525" s="254" t="s">
        <v>1</v>
      </c>
      <c r="F525" s="255" t="s">
        <v>975</v>
      </c>
      <c r="G525" s="252"/>
      <c r="H525" s="256">
        <v>15.300000000000001</v>
      </c>
      <c r="I525" s="257"/>
      <c r="J525" s="252"/>
      <c r="K525" s="252"/>
      <c r="L525" s="258"/>
      <c r="M525" s="259"/>
      <c r="N525" s="260"/>
      <c r="O525" s="260"/>
      <c r="P525" s="260"/>
      <c r="Q525" s="260"/>
      <c r="R525" s="260"/>
      <c r="S525" s="260"/>
      <c r="T525" s="261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62" t="s">
        <v>167</v>
      </c>
      <c r="AU525" s="262" t="s">
        <v>88</v>
      </c>
      <c r="AV525" s="13" t="s">
        <v>88</v>
      </c>
      <c r="AW525" s="13" t="s">
        <v>34</v>
      </c>
      <c r="AX525" s="13" t="s">
        <v>78</v>
      </c>
      <c r="AY525" s="262" t="s">
        <v>159</v>
      </c>
    </row>
    <row r="526" s="13" customFormat="1">
      <c r="A526" s="13"/>
      <c r="B526" s="251"/>
      <c r="C526" s="252"/>
      <c r="D526" s="253" t="s">
        <v>167</v>
      </c>
      <c r="E526" s="254" t="s">
        <v>1</v>
      </c>
      <c r="F526" s="255" t="s">
        <v>976</v>
      </c>
      <c r="G526" s="252"/>
      <c r="H526" s="256">
        <v>19.100000000000001</v>
      </c>
      <c r="I526" s="257"/>
      <c r="J526" s="252"/>
      <c r="K526" s="252"/>
      <c r="L526" s="258"/>
      <c r="M526" s="259"/>
      <c r="N526" s="260"/>
      <c r="O526" s="260"/>
      <c r="P526" s="260"/>
      <c r="Q526" s="260"/>
      <c r="R526" s="260"/>
      <c r="S526" s="260"/>
      <c r="T526" s="261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62" t="s">
        <v>167</v>
      </c>
      <c r="AU526" s="262" t="s">
        <v>88</v>
      </c>
      <c r="AV526" s="13" t="s">
        <v>88</v>
      </c>
      <c r="AW526" s="13" t="s">
        <v>34</v>
      </c>
      <c r="AX526" s="13" t="s">
        <v>78</v>
      </c>
      <c r="AY526" s="262" t="s">
        <v>159</v>
      </c>
    </row>
    <row r="527" s="13" customFormat="1">
      <c r="A527" s="13"/>
      <c r="B527" s="251"/>
      <c r="C527" s="252"/>
      <c r="D527" s="253" t="s">
        <v>167</v>
      </c>
      <c r="E527" s="254" t="s">
        <v>1</v>
      </c>
      <c r="F527" s="255" t="s">
        <v>977</v>
      </c>
      <c r="G527" s="252"/>
      <c r="H527" s="256">
        <v>18.300000000000001</v>
      </c>
      <c r="I527" s="257"/>
      <c r="J527" s="252"/>
      <c r="K527" s="252"/>
      <c r="L527" s="258"/>
      <c r="M527" s="259"/>
      <c r="N527" s="260"/>
      <c r="O527" s="260"/>
      <c r="P527" s="260"/>
      <c r="Q527" s="260"/>
      <c r="R527" s="260"/>
      <c r="S527" s="260"/>
      <c r="T527" s="261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62" t="s">
        <v>167</v>
      </c>
      <c r="AU527" s="262" t="s">
        <v>88</v>
      </c>
      <c r="AV527" s="13" t="s">
        <v>88</v>
      </c>
      <c r="AW527" s="13" t="s">
        <v>34</v>
      </c>
      <c r="AX527" s="13" t="s">
        <v>78</v>
      </c>
      <c r="AY527" s="262" t="s">
        <v>159</v>
      </c>
    </row>
    <row r="528" s="13" customFormat="1">
      <c r="A528" s="13"/>
      <c r="B528" s="251"/>
      <c r="C528" s="252"/>
      <c r="D528" s="253" t="s">
        <v>167</v>
      </c>
      <c r="E528" s="254" t="s">
        <v>1</v>
      </c>
      <c r="F528" s="255" t="s">
        <v>978</v>
      </c>
      <c r="G528" s="252"/>
      <c r="H528" s="256">
        <v>18.600000000000001</v>
      </c>
      <c r="I528" s="257"/>
      <c r="J528" s="252"/>
      <c r="K528" s="252"/>
      <c r="L528" s="258"/>
      <c r="M528" s="259"/>
      <c r="N528" s="260"/>
      <c r="O528" s="260"/>
      <c r="P528" s="260"/>
      <c r="Q528" s="260"/>
      <c r="R528" s="260"/>
      <c r="S528" s="260"/>
      <c r="T528" s="261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62" t="s">
        <v>167</v>
      </c>
      <c r="AU528" s="262" t="s">
        <v>88</v>
      </c>
      <c r="AV528" s="13" t="s">
        <v>88</v>
      </c>
      <c r="AW528" s="13" t="s">
        <v>34</v>
      </c>
      <c r="AX528" s="13" t="s">
        <v>78</v>
      </c>
      <c r="AY528" s="262" t="s">
        <v>159</v>
      </c>
    </row>
    <row r="529" s="13" customFormat="1">
      <c r="A529" s="13"/>
      <c r="B529" s="251"/>
      <c r="C529" s="252"/>
      <c r="D529" s="253" t="s">
        <v>167</v>
      </c>
      <c r="E529" s="254" t="s">
        <v>1</v>
      </c>
      <c r="F529" s="255" t="s">
        <v>979</v>
      </c>
      <c r="G529" s="252"/>
      <c r="H529" s="256">
        <v>19.800000000000001</v>
      </c>
      <c r="I529" s="257"/>
      <c r="J529" s="252"/>
      <c r="K529" s="252"/>
      <c r="L529" s="258"/>
      <c r="M529" s="259"/>
      <c r="N529" s="260"/>
      <c r="O529" s="260"/>
      <c r="P529" s="260"/>
      <c r="Q529" s="260"/>
      <c r="R529" s="260"/>
      <c r="S529" s="260"/>
      <c r="T529" s="261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62" t="s">
        <v>167</v>
      </c>
      <c r="AU529" s="262" t="s">
        <v>88</v>
      </c>
      <c r="AV529" s="13" t="s">
        <v>88</v>
      </c>
      <c r="AW529" s="13" t="s">
        <v>34</v>
      </c>
      <c r="AX529" s="13" t="s">
        <v>78</v>
      </c>
      <c r="AY529" s="262" t="s">
        <v>159</v>
      </c>
    </row>
    <row r="530" s="13" customFormat="1">
      <c r="A530" s="13"/>
      <c r="B530" s="251"/>
      <c r="C530" s="252"/>
      <c r="D530" s="253" t="s">
        <v>167</v>
      </c>
      <c r="E530" s="254" t="s">
        <v>1</v>
      </c>
      <c r="F530" s="255" t="s">
        <v>980</v>
      </c>
      <c r="G530" s="252"/>
      <c r="H530" s="256">
        <v>24.100000000000001</v>
      </c>
      <c r="I530" s="257"/>
      <c r="J530" s="252"/>
      <c r="K530" s="252"/>
      <c r="L530" s="258"/>
      <c r="M530" s="259"/>
      <c r="N530" s="260"/>
      <c r="O530" s="260"/>
      <c r="P530" s="260"/>
      <c r="Q530" s="260"/>
      <c r="R530" s="260"/>
      <c r="S530" s="260"/>
      <c r="T530" s="261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62" t="s">
        <v>167</v>
      </c>
      <c r="AU530" s="262" t="s">
        <v>88</v>
      </c>
      <c r="AV530" s="13" t="s">
        <v>88</v>
      </c>
      <c r="AW530" s="13" t="s">
        <v>34</v>
      </c>
      <c r="AX530" s="13" t="s">
        <v>78</v>
      </c>
      <c r="AY530" s="262" t="s">
        <v>159</v>
      </c>
    </row>
    <row r="531" s="14" customFormat="1">
      <c r="A531" s="14"/>
      <c r="B531" s="263"/>
      <c r="C531" s="264"/>
      <c r="D531" s="253" t="s">
        <v>167</v>
      </c>
      <c r="E531" s="265" t="s">
        <v>1</v>
      </c>
      <c r="F531" s="266" t="s">
        <v>170</v>
      </c>
      <c r="G531" s="264"/>
      <c r="H531" s="267">
        <v>415.69999999999999</v>
      </c>
      <c r="I531" s="268"/>
      <c r="J531" s="264"/>
      <c r="K531" s="264"/>
      <c r="L531" s="269"/>
      <c r="M531" s="270"/>
      <c r="N531" s="271"/>
      <c r="O531" s="271"/>
      <c r="P531" s="271"/>
      <c r="Q531" s="271"/>
      <c r="R531" s="271"/>
      <c r="S531" s="271"/>
      <c r="T531" s="272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73" t="s">
        <v>167</v>
      </c>
      <c r="AU531" s="273" t="s">
        <v>88</v>
      </c>
      <c r="AV531" s="14" t="s">
        <v>165</v>
      </c>
      <c r="AW531" s="14" t="s">
        <v>34</v>
      </c>
      <c r="AX531" s="14" t="s">
        <v>86</v>
      </c>
      <c r="AY531" s="273" t="s">
        <v>159</v>
      </c>
    </row>
    <row r="532" s="2" customFormat="1" ht="16.5" customHeight="1">
      <c r="A532" s="39"/>
      <c r="B532" s="40"/>
      <c r="C532" s="237" t="s">
        <v>981</v>
      </c>
      <c r="D532" s="237" t="s">
        <v>161</v>
      </c>
      <c r="E532" s="238" t="s">
        <v>982</v>
      </c>
      <c r="F532" s="239" t="s">
        <v>983</v>
      </c>
      <c r="G532" s="240" t="s">
        <v>530</v>
      </c>
      <c r="H532" s="288"/>
      <c r="I532" s="242"/>
      <c r="J532" s="243">
        <f>ROUND(I532*H532,2)</f>
        <v>0</v>
      </c>
      <c r="K532" s="244"/>
      <c r="L532" s="45"/>
      <c r="M532" s="245" t="s">
        <v>1</v>
      </c>
      <c r="N532" s="246" t="s">
        <v>43</v>
      </c>
      <c r="O532" s="92"/>
      <c r="P532" s="247">
        <f>O532*H532</f>
        <v>0</v>
      </c>
      <c r="Q532" s="247">
        <v>0</v>
      </c>
      <c r="R532" s="247">
        <f>Q532*H532</f>
        <v>0</v>
      </c>
      <c r="S532" s="247">
        <v>0</v>
      </c>
      <c r="T532" s="248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49" t="s">
        <v>249</v>
      </c>
      <c r="AT532" s="249" t="s">
        <v>161</v>
      </c>
      <c r="AU532" s="249" t="s">
        <v>88</v>
      </c>
      <c r="AY532" s="18" t="s">
        <v>159</v>
      </c>
      <c r="BE532" s="250">
        <f>IF(N532="základní",J532,0)</f>
        <v>0</v>
      </c>
      <c r="BF532" s="250">
        <f>IF(N532="snížená",J532,0)</f>
        <v>0</v>
      </c>
      <c r="BG532" s="250">
        <f>IF(N532="zákl. přenesená",J532,0)</f>
        <v>0</v>
      </c>
      <c r="BH532" s="250">
        <f>IF(N532="sníž. přenesená",J532,0)</f>
        <v>0</v>
      </c>
      <c r="BI532" s="250">
        <f>IF(N532="nulová",J532,0)</f>
        <v>0</v>
      </c>
      <c r="BJ532" s="18" t="s">
        <v>86</v>
      </c>
      <c r="BK532" s="250">
        <f>ROUND(I532*H532,2)</f>
        <v>0</v>
      </c>
      <c r="BL532" s="18" t="s">
        <v>249</v>
      </c>
      <c r="BM532" s="249" t="s">
        <v>984</v>
      </c>
    </row>
    <row r="533" s="12" customFormat="1" ht="22.8" customHeight="1">
      <c r="A533" s="12"/>
      <c r="B533" s="221"/>
      <c r="C533" s="222"/>
      <c r="D533" s="223" t="s">
        <v>77</v>
      </c>
      <c r="E533" s="235" t="s">
        <v>985</v>
      </c>
      <c r="F533" s="235" t="s">
        <v>986</v>
      </c>
      <c r="G533" s="222"/>
      <c r="H533" s="222"/>
      <c r="I533" s="225"/>
      <c r="J533" s="236">
        <f>BK533</f>
        <v>0</v>
      </c>
      <c r="K533" s="222"/>
      <c r="L533" s="227"/>
      <c r="M533" s="228"/>
      <c r="N533" s="229"/>
      <c r="O533" s="229"/>
      <c r="P533" s="230">
        <f>SUM(P534:P536)</f>
        <v>0</v>
      </c>
      <c r="Q533" s="229"/>
      <c r="R533" s="230">
        <f>SUM(R534:R536)</f>
        <v>0.0032009999999999999</v>
      </c>
      <c r="S533" s="229"/>
      <c r="T533" s="231">
        <f>SUM(T534:T536)</f>
        <v>0</v>
      </c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R533" s="232" t="s">
        <v>88</v>
      </c>
      <c r="AT533" s="233" t="s">
        <v>77</v>
      </c>
      <c r="AU533" s="233" t="s">
        <v>86</v>
      </c>
      <c r="AY533" s="232" t="s">
        <v>159</v>
      </c>
      <c r="BK533" s="234">
        <f>SUM(BK534:BK536)</f>
        <v>0</v>
      </c>
    </row>
    <row r="534" s="2" customFormat="1" ht="21.75" customHeight="1">
      <c r="A534" s="39"/>
      <c r="B534" s="40"/>
      <c r="C534" s="237" t="s">
        <v>987</v>
      </c>
      <c r="D534" s="237" t="s">
        <v>161</v>
      </c>
      <c r="E534" s="238" t="s">
        <v>988</v>
      </c>
      <c r="F534" s="239" t="s">
        <v>989</v>
      </c>
      <c r="G534" s="240" t="s">
        <v>241</v>
      </c>
      <c r="H534" s="241">
        <v>1.1000000000000001</v>
      </c>
      <c r="I534" s="242"/>
      <c r="J534" s="243">
        <f>ROUND(I534*H534,2)</f>
        <v>0</v>
      </c>
      <c r="K534" s="244"/>
      <c r="L534" s="45"/>
      <c r="M534" s="245" t="s">
        <v>1</v>
      </c>
      <c r="N534" s="246" t="s">
        <v>43</v>
      </c>
      <c r="O534" s="92"/>
      <c r="P534" s="247">
        <f>O534*H534</f>
        <v>0</v>
      </c>
      <c r="Q534" s="247">
        <v>0.0029099999999999998</v>
      </c>
      <c r="R534" s="247">
        <f>Q534*H534</f>
        <v>0.0032009999999999999</v>
      </c>
      <c r="S534" s="247">
        <v>0</v>
      </c>
      <c r="T534" s="248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49" t="s">
        <v>249</v>
      </c>
      <c r="AT534" s="249" t="s">
        <v>161</v>
      </c>
      <c r="AU534" s="249" t="s">
        <v>88</v>
      </c>
      <c r="AY534" s="18" t="s">
        <v>159</v>
      </c>
      <c r="BE534" s="250">
        <f>IF(N534="základní",J534,0)</f>
        <v>0</v>
      </c>
      <c r="BF534" s="250">
        <f>IF(N534="snížená",J534,0)</f>
        <v>0</v>
      </c>
      <c r="BG534" s="250">
        <f>IF(N534="zákl. přenesená",J534,0)</f>
        <v>0</v>
      </c>
      <c r="BH534" s="250">
        <f>IF(N534="sníž. přenesená",J534,0)</f>
        <v>0</v>
      </c>
      <c r="BI534" s="250">
        <f>IF(N534="nulová",J534,0)</f>
        <v>0</v>
      </c>
      <c r="BJ534" s="18" t="s">
        <v>86</v>
      </c>
      <c r="BK534" s="250">
        <f>ROUND(I534*H534,2)</f>
        <v>0</v>
      </c>
      <c r="BL534" s="18" t="s">
        <v>249</v>
      </c>
      <c r="BM534" s="249" t="s">
        <v>990</v>
      </c>
    </row>
    <row r="535" s="13" customFormat="1">
      <c r="A535" s="13"/>
      <c r="B535" s="251"/>
      <c r="C535" s="252"/>
      <c r="D535" s="253" t="s">
        <v>167</v>
      </c>
      <c r="E535" s="254" t="s">
        <v>1</v>
      </c>
      <c r="F535" s="255" t="s">
        <v>991</v>
      </c>
      <c r="G535" s="252"/>
      <c r="H535" s="256">
        <v>1.1000000000000001</v>
      </c>
      <c r="I535" s="257"/>
      <c r="J535" s="252"/>
      <c r="K535" s="252"/>
      <c r="L535" s="258"/>
      <c r="M535" s="259"/>
      <c r="N535" s="260"/>
      <c r="O535" s="260"/>
      <c r="P535" s="260"/>
      <c r="Q535" s="260"/>
      <c r="R535" s="260"/>
      <c r="S535" s="260"/>
      <c r="T535" s="261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62" t="s">
        <v>167</v>
      </c>
      <c r="AU535" s="262" t="s">
        <v>88</v>
      </c>
      <c r="AV535" s="13" t="s">
        <v>88</v>
      </c>
      <c r="AW535" s="13" t="s">
        <v>34</v>
      </c>
      <c r="AX535" s="13" t="s">
        <v>86</v>
      </c>
      <c r="AY535" s="262" t="s">
        <v>159</v>
      </c>
    </row>
    <row r="536" s="2" customFormat="1" ht="16.5" customHeight="1">
      <c r="A536" s="39"/>
      <c r="B536" s="40"/>
      <c r="C536" s="237" t="s">
        <v>992</v>
      </c>
      <c r="D536" s="237" t="s">
        <v>161</v>
      </c>
      <c r="E536" s="238" t="s">
        <v>993</v>
      </c>
      <c r="F536" s="239" t="s">
        <v>994</v>
      </c>
      <c r="G536" s="240" t="s">
        <v>530</v>
      </c>
      <c r="H536" s="288"/>
      <c r="I536" s="242"/>
      <c r="J536" s="243">
        <f>ROUND(I536*H536,2)</f>
        <v>0</v>
      </c>
      <c r="K536" s="244"/>
      <c r="L536" s="45"/>
      <c r="M536" s="245" t="s">
        <v>1</v>
      </c>
      <c r="N536" s="246" t="s">
        <v>43</v>
      </c>
      <c r="O536" s="92"/>
      <c r="P536" s="247">
        <f>O536*H536</f>
        <v>0</v>
      </c>
      <c r="Q536" s="247">
        <v>0</v>
      </c>
      <c r="R536" s="247">
        <f>Q536*H536</f>
        <v>0</v>
      </c>
      <c r="S536" s="247">
        <v>0</v>
      </c>
      <c r="T536" s="248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49" t="s">
        <v>249</v>
      </c>
      <c r="AT536" s="249" t="s">
        <v>161</v>
      </c>
      <c r="AU536" s="249" t="s">
        <v>88</v>
      </c>
      <c r="AY536" s="18" t="s">
        <v>159</v>
      </c>
      <c r="BE536" s="250">
        <f>IF(N536="základní",J536,0)</f>
        <v>0</v>
      </c>
      <c r="BF536" s="250">
        <f>IF(N536="snížená",J536,0)</f>
        <v>0</v>
      </c>
      <c r="BG536" s="250">
        <f>IF(N536="zákl. přenesená",J536,0)</f>
        <v>0</v>
      </c>
      <c r="BH536" s="250">
        <f>IF(N536="sníž. přenesená",J536,0)</f>
        <v>0</v>
      </c>
      <c r="BI536" s="250">
        <f>IF(N536="nulová",J536,0)</f>
        <v>0</v>
      </c>
      <c r="BJ536" s="18" t="s">
        <v>86</v>
      </c>
      <c r="BK536" s="250">
        <f>ROUND(I536*H536,2)</f>
        <v>0</v>
      </c>
      <c r="BL536" s="18" t="s">
        <v>249</v>
      </c>
      <c r="BM536" s="249" t="s">
        <v>995</v>
      </c>
    </row>
    <row r="537" s="12" customFormat="1" ht="22.8" customHeight="1">
      <c r="A537" s="12"/>
      <c r="B537" s="221"/>
      <c r="C537" s="222"/>
      <c r="D537" s="223" t="s">
        <v>77</v>
      </c>
      <c r="E537" s="235" t="s">
        <v>996</v>
      </c>
      <c r="F537" s="235" t="s">
        <v>997</v>
      </c>
      <c r="G537" s="222"/>
      <c r="H537" s="222"/>
      <c r="I537" s="225"/>
      <c r="J537" s="236">
        <f>BK537</f>
        <v>0</v>
      </c>
      <c r="K537" s="222"/>
      <c r="L537" s="227"/>
      <c r="M537" s="228"/>
      <c r="N537" s="229"/>
      <c r="O537" s="229"/>
      <c r="P537" s="230">
        <f>SUM(P538:P571)</f>
        <v>0</v>
      </c>
      <c r="Q537" s="229"/>
      <c r="R537" s="230">
        <f>SUM(R538:R571)</f>
        <v>0.82238080000000013</v>
      </c>
      <c r="S537" s="229"/>
      <c r="T537" s="231">
        <f>SUM(T538:T571)</f>
        <v>4.2972000000000001</v>
      </c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R537" s="232" t="s">
        <v>88</v>
      </c>
      <c r="AT537" s="233" t="s">
        <v>77</v>
      </c>
      <c r="AU537" s="233" t="s">
        <v>86</v>
      </c>
      <c r="AY537" s="232" t="s">
        <v>159</v>
      </c>
      <c r="BK537" s="234">
        <f>SUM(BK538:BK571)</f>
        <v>0</v>
      </c>
    </row>
    <row r="538" s="2" customFormat="1" ht="16.5" customHeight="1">
      <c r="A538" s="39"/>
      <c r="B538" s="40"/>
      <c r="C538" s="237" t="s">
        <v>998</v>
      </c>
      <c r="D538" s="237" t="s">
        <v>161</v>
      </c>
      <c r="E538" s="238" t="s">
        <v>999</v>
      </c>
      <c r="F538" s="239" t="s">
        <v>1000</v>
      </c>
      <c r="G538" s="240" t="s">
        <v>241</v>
      </c>
      <c r="H538" s="241">
        <v>50</v>
      </c>
      <c r="I538" s="242"/>
      <c r="J538" s="243">
        <f>ROUND(I538*H538,2)</f>
        <v>0</v>
      </c>
      <c r="K538" s="244"/>
      <c r="L538" s="45"/>
      <c r="M538" s="245" t="s">
        <v>1</v>
      </c>
      <c r="N538" s="246" t="s">
        <v>43</v>
      </c>
      <c r="O538" s="92"/>
      <c r="P538" s="247">
        <f>O538*H538</f>
        <v>0</v>
      </c>
      <c r="Q538" s="247">
        <v>0</v>
      </c>
      <c r="R538" s="247">
        <f>Q538*H538</f>
        <v>0</v>
      </c>
      <c r="S538" s="247">
        <v>0.08208</v>
      </c>
      <c r="T538" s="248">
        <f>S538*H538</f>
        <v>4.1040000000000001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49" t="s">
        <v>249</v>
      </c>
      <c r="AT538" s="249" t="s">
        <v>161</v>
      </c>
      <c r="AU538" s="249" t="s">
        <v>88</v>
      </c>
      <c r="AY538" s="18" t="s">
        <v>159</v>
      </c>
      <c r="BE538" s="250">
        <f>IF(N538="základní",J538,0)</f>
        <v>0</v>
      </c>
      <c r="BF538" s="250">
        <f>IF(N538="snížená",J538,0)</f>
        <v>0</v>
      </c>
      <c r="BG538" s="250">
        <f>IF(N538="zákl. přenesená",J538,0)</f>
        <v>0</v>
      </c>
      <c r="BH538" s="250">
        <f>IF(N538="sníž. přenesená",J538,0)</f>
        <v>0</v>
      </c>
      <c r="BI538" s="250">
        <f>IF(N538="nulová",J538,0)</f>
        <v>0</v>
      </c>
      <c r="BJ538" s="18" t="s">
        <v>86</v>
      </c>
      <c r="BK538" s="250">
        <f>ROUND(I538*H538,2)</f>
        <v>0</v>
      </c>
      <c r="BL538" s="18" t="s">
        <v>249</v>
      </c>
      <c r="BM538" s="249" t="s">
        <v>1001</v>
      </c>
    </row>
    <row r="539" s="2" customFormat="1" ht="21.75" customHeight="1">
      <c r="A539" s="39"/>
      <c r="B539" s="40"/>
      <c r="C539" s="237" t="s">
        <v>1002</v>
      </c>
      <c r="D539" s="237" t="s">
        <v>161</v>
      </c>
      <c r="E539" s="238" t="s">
        <v>1003</v>
      </c>
      <c r="F539" s="239" t="s">
        <v>1004</v>
      </c>
      <c r="G539" s="240" t="s">
        <v>173</v>
      </c>
      <c r="H539" s="241">
        <v>30</v>
      </c>
      <c r="I539" s="242"/>
      <c r="J539" s="243">
        <f>ROUND(I539*H539,2)</f>
        <v>0</v>
      </c>
      <c r="K539" s="244"/>
      <c r="L539" s="45"/>
      <c r="M539" s="245" t="s">
        <v>1</v>
      </c>
      <c r="N539" s="246" t="s">
        <v>43</v>
      </c>
      <c r="O539" s="92"/>
      <c r="P539" s="247">
        <f>O539*H539</f>
        <v>0</v>
      </c>
      <c r="Q539" s="247">
        <v>0</v>
      </c>
      <c r="R539" s="247">
        <f>Q539*H539</f>
        <v>0</v>
      </c>
      <c r="S539" s="247">
        <v>0</v>
      </c>
      <c r="T539" s="248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49" t="s">
        <v>249</v>
      </c>
      <c r="AT539" s="249" t="s">
        <v>161</v>
      </c>
      <c r="AU539" s="249" t="s">
        <v>88</v>
      </c>
      <c r="AY539" s="18" t="s">
        <v>159</v>
      </c>
      <c r="BE539" s="250">
        <f>IF(N539="základní",J539,0)</f>
        <v>0</v>
      </c>
      <c r="BF539" s="250">
        <f>IF(N539="snížená",J539,0)</f>
        <v>0</v>
      </c>
      <c r="BG539" s="250">
        <f>IF(N539="zákl. přenesená",J539,0)</f>
        <v>0</v>
      </c>
      <c r="BH539" s="250">
        <f>IF(N539="sníž. přenesená",J539,0)</f>
        <v>0</v>
      </c>
      <c r="BI539" s="250">
        <f>IF(N539="nulová",J539,0)</f>
        <v>0</v>
      </c>
      <c r="BJ539" s="18" t="s">
        <v>86</v>
      </c>
      <c r="BK539" s="250">
        <f>ROUND(I539*H539,2)</f>
        <v>0</v>
      </c>
      <c r="BL539" s="18" t="s">
        <v>249</v>
      </c>
      <c r="BM539" s="249" t="s">
        <v>1005</v>
      </c>
    </row>
    <row r="540" s="2" customFormat="1" ht="16.5" customHeight="1">
      <c r="A540" s="39"/>
      <c r="B540" s="40"/>
      <c r="C540" s="237" t="s">
        <v>1006</v>
      </c>
      <c r="D540" s="237" t="s">
        <v>161</v>
      </c>
      <c r="E540" s="238" t="s">
        <v>1007</v>
      </c>
      <c r="F540" s="239" t="s">
        <v>1008</v>
      </c>
      <c r="G540" s="240" t="s">
        <v>164</v>
      </c>
      <c r="H540" s="241">
        <v>1.98</v>
      </c>
      <c r="I540" s="242"/>
      <c r="J540" s="243">
        <f>ROUND(I540*H540,2)</f>
        <v>0</v>
      </c>
      <c r="K540" s="244"/>
      <c r="L540" s="45"/>
      <c r="M540" s="245" t="s">
        <v>1</v>
      </c>
      <c r="N540" s="246" t="s">
        <v>43</v>
      </c>
      <c r="O540" s="92"/>
      <c r="P540" s="247">
        <f>O540*H540</f>
        <v>0</v>
      </c>
      <c r="Q540" s="247">
        <v>0.00025999999999999998</v>
      </c>
      <c r="R540" s="247">
        <f>Q540*H540</f>
        <v>0.00051479999999999994</v>
      </c>
      <c r="S540" s="247">
        <v>0</v>
      </c>
      <c r="T540" s="248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49" t="s">
        <v>249</v>
      </c>
      <c r="AT540" s="249" t="s">
        <v>161</v>
      </c>
      <c r="AU540" s="249" t="s">
        <v>88</v>
      </c>
      <c r="AY540" s="18" t="s">
        <v>159</v>
      </c>
      <c r="BE540" s="250">
        <f>IF(N540="základní",J540,0)</f>
        <v>0</v>
      </c>
      <c r="BF540" s="250">
        <f>IF(N540="snížená",J540,0)</f>
        <v>0</v>
      </c>
      <c r="BG540" s="250">
        <f>IF(N540="zákl. přenesená",J540,0)</f>
        <v>0</v>
      </c>
      <c r="BH540" s="250">
        <f>IF(N540="sníž. přenesená",J540,0)</f>
        <v>0</v>
      </c>
      <c r="BI540" s="250">
        <f>IF(N540="nulová",J540,0)</f>
        <v>0</v>
      </c>
      <c r="BJ540" s="18" t="s">
        <v>86</v>
      </c>
      <c r="BK540" s="250">
        <f>ROUND(I540*H540,2)</f>
        <v>0</v>
      </c>
      <c r="BL540" s="18" t="s">
        <v>249</v>
      </c>
      <c r="BM540" s="249" t="s">
        <v>1009</v>
      </c>
    </row>
    <row r="541" s="2" customFormat="1">
      <c r="A541" s="39"/>
      <c r="B541" s="40"/>
      <c r="C541" s="41"/>
      <c r="D541" s="253" t="s">
        <v>399</v>
      </c>
      <c r="E541" s="41"/>
      <c r="F541" s="285" t="s">
        <v>1010</v>
      </c>
      <c r="G541" s="41"/>
      <c r="H541" s="41"/>
      <c r="I541" s="145"/>
      <c r="J541" s="41"/>
      <c r="K541" s="41"/>
      <c r="L541" s="45"/>
      <c r="M541" s="286"/>
      <c r="N541" s="287"/>
      <c r="O541" s="92"/>
      <c r="P541" s="92"/>
      <c r="Q541" s="92"/>
      <c r="R541" s="92"/>
      <c r="S541" s="92"/>
      <c r="T541" s="93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399</v>
      </c>
      <c r="AU541" s="18" t="s">
        <v>88</v>
      </c>
    </row>
    <row r="542" s="13" customFormat="1">
      <c r="A542" s="13"/>
      <c r="B542" s="251"/>
      <c r="C542" s="252"/>
      <c r="D542" s="253" t="s">
        <v>167</v>
      </c>
      <c r="E542" s="254" t="s">
        <v>1</v>
      </c>
      <c r="F542" s="255" t="s">
        <v>1011</v>
      </c>
      <c r="G542" s="252"/>
      <c r="H542" s="256">
        <v>1.98</v>
      </c>
      <c r="I542" s="257"/>
      <c r="J542" s="252"/>
      <c r="K542" s="252"/>
      <c r="L542" s="258"/>
      <c r="M542" s="259"/>
      <c r="N542" s="260"/>
      <c r="O542" s="260"/>
      <c r="P542" s="260"/>
      <c r="Q542" s="260"/>
      <c r="R542" s="260"/>
      <c r="S542" s="260"/>
      <c r="T542" s="261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62" t="s">
        <v>167</v>
      </c>
      <c r="AU542" s="262" t="s">
        <v>88</v>
      </c>
      <c r="AV542" s="13" t="s">
        <v>88</v>
      </c>
      <c r="AW542" s="13" t="s">
        <v>34</v>
      </c>
      <c r="AX542" s="13" t="s">
        <v>86</v>
      </c>
      <c r="AY542" s="262" t="s">
        <v>159</v>
      </c>
    </row>
    <row r="543" s="2" customFormat="1" ht="16.5" customHeight="1">
      <c r="A543" s="39"/>
      <c r="B543" s="40"/>
      <c r="C543" s="274" t="s">
        <v>1012</v>
      </c>
      <c r="D543" s="274" t="s">
        <v>188</v>
      </c>
      <c r="E543" s="275" t="s">
        <v>1013</v>
      </c>
      <c r="F543" s="276" t="s">
        <v>1014</v>
      </c>
      <c r="G543" s="277" t="s">
        <v>164</v>
      </c>
      <c r="H543" s="278">
        <v>1.98</v>
      </c>
      <c r="I543" s="279"/>
      <c r="J543" s="280">
        <f>ROUND(I543*H543,2)</f>
        <v>0</v>
      </c>
      <c r="K543" s="281"/>
      <c r="L543" s="282"/>
      <c r="M543" s="283" t="s">
        <v>1</v>
      </c>
      <c r="N543" s="284" t="s">
        <v>43</v>
      </c>
      <c r="O543" s="92"/>
      <c r="P543" s="247">
        <f>O543*H543</f>
        <v>0</v>
      </c>
      <c r="Q543" s="247">
        <v>0.0287</v>
      </c>
      <c r="R543" s="247">
        <f>Q543*H543</f>
        <v>0.056826000000000002</v>
      </c>
      <c r="S543" s="247">
        <v>0</v>
      </c>
      <c r="T543" s="248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49" t="s">
        <v>337</v>
      </c>
      <c r="AT543" s="249" t="s">
        <v>188</v>
      </c>
      <c r="AU543" s="249" t="s">
        <v>88</v>
      </c>
      <c r="AY543" s="18" t="s">
        <v>159</v>
      </c>
      <c r="BE543" s="250">
        <f>IF(N543="základní",J543,0)</f>
        <v>0</v>
      </c>
      <c r="BF543" s="250">
        <f>IF(N543="snížená",J543,0)</f>
        <v>0</v>
      </c>
      <c r="BG543" s="250">
        <f>IF(N543="zákl. přenesená",J543,0)</f>
        <v>0</v>
      </c>
      <c r="BH543" s="250">
        <f>IF(N543="sníž. přenesená",J543,0)</f>
        <v>0</v>
      </c>
      <c r="BI543" s="250">
        <f>IF(N543="nulová",J543,0)</f>
        <v>0</v>
      </c>
      <c r="BJ543" s="18" t="s">
        <v>86</v>
      </c>
      <c r="BK543" s="250">
        <f>ROUND(I543*H543,2)</f>
        <v>0</v>
      </c>
      <c r="BL543" s="18" t="s">
        <v>249</v>
      </c>
      <c r="BM543" s="249" t="s">
        <v>1015</v>
      </c>
    </row>
    <row r="544" s="2" customFormat="1" ht="16.5" customHeight="1">
      <c r="A544" s="39"/>
      <c r="B544" s="40"/>
      <c r="C544" s="237" t="s">
        <v>1016</v>
      </c>
      <c r="D544" s="237" t="s">
        <v>161</v>
      </c>
      <c r="E544" s="238" t="s">
        <v>1017</v>
      </c>
      <c r="F544" s="239" t="s">
        <v>1018</v>
      </c>
      <c r="G544" s="240" t="s">
        <v>173</v>
      </c>
      <c r="H544" s="241">
        <v>21</v>
      </c>
      <c r="I544" s="242"/>
      <c r="J544" s="243">
        <f>ROUND(I544*H544,2)</f>
        <v>0</v>
      </c>
      <c r="K544" s="244"/>
      <c r="L544" s="45"/>
      <c r="M544" s="245" t="s">
        <v>1</v>
      </c>
      <c r="N544" s="246" t="s">
        <v>43</v>
      </c>
      <c r="O544" s="92"/>
      <c r="P544" s="247">
        <f>O544*H544</f>
        <v>0</v>
      </c>
      <c r="Q544" s="247">
        <v>0</v>
      </c>
      <c r="R544" s="247">
        <f>Q544*H544</f>
        <v>0</v>
      </c>
      <c r="S544" s="247">
        <v>0</v>
      </c>
      <c r="T544" s="248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49" t="s">
        <v>249</v>
      </c>
      <c r="AT544" s="249" t="s">
        <v>161</v>
      </c>
      <c r="AU544" s="249" t="s">
        <v>88</v>
      </c>
      <c r="AY544" s="18" t="s">
        <v>159</v>
      </c>
      <c r="BE544" s="250">
        <f>IF(N544="základní",J544,0)</f>
        <v>0</v>
      </c>
      <c r="BF544" s="250">
        <f>IF(N544="snížená",J544,0)</f>
        <v>0</v>
      </c>
      <c r="BG544" s="250">
        <f>IF(N544="zákl. přenesená",J544,0)</f>
        <v>0</v>
      </c>
      <c r="BH544" s="250">
        <f>IF(N544="sníž. přenesená",J544,0)</f>
        <v>0</v>
      </c>
      <c r="BI544" s="250">
        <f>IF(N544="nulová",J544,0)</f>
        <v>0</v>
      </c>
      <c r="BJ544" s="18" t="s">
        <v>86</v>
      </c>
      <c r="BK544" s="250">
        <f>ROUND(I544*H544,2)</f>
        <v>0</v>
      </c>
      <c r="BL544" s="18" t="s">
        <v>249</v>
      </c>
      <c r="BM544" s="249" t="s">
        <v>1019</v>
      </c>
    </row>
    <row r="545" s="13" customFormat="1">
      <c r="A545" s="13"/>
      <c r="B545" s="251"/>
      <c r="C545" s="252"/>
      <c r="D545" s="253" t="s">
        <v>167</v>
      </c>
      <c r="E545" s="254" t="s">
        <v>1</v>
      </c>
      <c r="F545" s="255" t="s">
        <v>1020</v>
      </c>
      <c r="G545" s="252"/>
      <c r="H545" s="256">
        <v>21</v>
      </c>
      <c r="I545" s="257"/>
      <c r="J545" s="252"/>
      <c r="K545" s="252"/>
      <c r="L545" s="258"/>
      <c r="M545" s="259"/>
      <c r="N545" s="260"/>
      <c r="O545" s="260"/>
      <c r="P545" s="260"/>
      <c r="Q545" s="260"/>
      <c r="R545" s="260"/>
      <c r="S545" s="260"/>
      <c r="T545" s="261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62" t="s">
        <v>167</v>
      </c>
      <c r="AU545" s="262" t="s">
        <v>88</v>
      </c>
      <c r="AV545" s="13" t="s">
        <v>88</v>
      </c>
      <c r="AW545" s="13" t="s">
        <v>34</v>
      </c>
      <c r="AX545" s="13" t="s">
        <v>86</v>
      </c>
      <c r="AY545" s="262" t="s">
        <v>159</v>
      </c>
    </row>
    <row r="546" s="2" customFormat="1" ht="16.5" customHeight="1">
      <c r="A546" s="39"/>
      <c r="B546" s="40"/>
      <c r="C546" s="274" t="s">
        <v>1021</v>
      </c>
      <c r="D546" s="274" t="s">
        <v>188</v>
      </c>
      <c r="E546" s="275" t="s">
        <v>1022</v>
      </c>
      <c r="F546" s="276" t="s">
        <v>1023</v>
      </c>
      <c r="G546" s="277" t="s">
        <v>173</v>
      </c>
      <c r="H546" s="278">
        <v>12</v>
      </c>
      <c r="I546" s="279"/>
      <c r="J546" s="280">
        <f>ROUND(I546*H546,2)</f>
        <v>0</v>
      </c>
      <c r="K546" s="281"/>
      <c r="L546" s="282"/>
      <c r="M546" s="283" t="s">
        <v>1</v>
      </c>
      <c r="N546" s="284" t="s">
        <v>43</v>
      </c>
      <c r="O546" s="92"/>
      <c r="P546" s="247">
        <f>O546*H546</f>
        <v>0</v>
      </c>
      <c r="Q546" s="247">
        <v>0.0195</v>
      </c>
      <c r="R546" s="247">
        <f>Q546*H546</f>
        <v>0.23399999999999999</v>
      </c>
      <c r="S546" s="247">
        <v>0</v>
      </c>
      <c r="T546" s="248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49" t="s">
        <v>337</v>
      </c>
      <c r="AT546" s="249" t="s">
        <v>188</v>
      </c>
      <c r="AU546" s="249" t="s">
        <v>88</v>
      </c>
      <c r="AY546" s="18" t="s">
        <v>159</v>
      </c>
      <c r="BE546" s="250">
        <f>IF(N546="základní",J546,0)</f>
        <v>0</v>
      </c>
      <c r="BF546" s="250">
        <f>IF(N546="snížená",J546,0)</f>
        <v>0</v>
      </c>
      <c r="BG546" s="250">
        <f>IF(N546="zákl. přenesená",J546,0)</f>
        <v>0</v>
      </c>
      <c r="BH546" s="250">
        <f>IF(N546="sníž. přenesená",J546,0)</f>
        <v>0</v>
      </c>
      <c r="BI546" s="250">
        <f>IF(N546="nulová",J546,0)</f>
        <v>0</v>
      </c>
      <c r="BJ546" s="18" t="s">
        <v>86</v>
      </c>
      <c r="BK546" s="250">
        <f>ROUND(I546*H546,2)</f>
        <v>0</v>
      </c>
      <c r="BL546" s="18" t="s">
        <v>249</v>
      </c>
      <c r="BM546" s="249" t="s">
        <v>1024</v>
      </c>
    </row>
    <row r="547" s="2" customFormat="1" ht="16.5" customHeight="1">
      <c r="A547" s="39"/>
      <c r="B547" s="40"/>
      <c r="C547" s="274" t="s">
        <v>1025</v>
      </c>
      <c r="D547" s="274" t="s">
        <v>188</v>
      </c>
      <c r="E547" s="275" t="s">
        <v>1026</v>
      </c>
      <c r="F547" s="276" t="s">
        <v>1027</v>
      </c>
      <c r="G547" s="277" t="s">
        <v>173</v>
      </c>
      <c r="H547" s="278">
        <v>2</v>
      </c>
      <c r="I547" s="279"/>
      <c r="J547" s="280">
        <f>ROUND(I547*H547,2)</f>
        <v>0</v>
      </c>
      <c r="K547" s="281"/>
      <c r="L547" s="282"/>
      <c r="M547" s="283" t="s">
        <v>1</v>
      </c>
      <c r="N547" s="284" t="s">
        <v>43</v>
      </c>
      <c r="O547" s="92"/>
      <c r="P547" s="247">
        <f>O547*H547</f>
        <v>0</v>
      </c>
      <c r="Q547" s="247">
        <v>0.020500000000000001</v>
      </c>
      <c r="R547" s="247">
        <f>Q547*H547</f>
        <v>0.041000000000000002</v>
      </c>
      <c r="S547" s="247">
        <v>0</v>
      </c>
      <c r="T547" s="248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49" t="s">
        <v>337</v>
      </c>
      <c r="AT547" s="249" t="s">
        <v>188</v>
      </c>
      <c r="AU547" s="249" t="s">
        <v>88</v>
      </c>
      <c r="AY547" s="18" t="s">
        <v>159</v>
      </c>
      <c r="BE547" s="250">
        <f>IF(N547="základní",J547,0)</f>
        <v>0</v>
      </c>
      <c r="BF547" s="250">
        <f>IF(N547="snížená",J547,0)</f>
        <v>0</v>
      </c>
      <c r="BG547" s="250">
        <f>IF(N547="zákl. přenesená",J547,0)</f>
        <v>0</v>
      </c>
      <c r="BH547" s="250">
        <f>IF(N547="sníž. přenesená",J547,0)</f>
        <v>0</v>
      </c>
      <c r="BI547" s="250">
        <f>IF(N547="nulová",J547,0)</f>
        <v>0</v>
      </c>
      <c r="BJ547" s="18" t="s">
        <v>86</v>
      </c>
      <c r="BK547" s="250">
        <f>ROUND(I547*H547,2)</f>
        <v>0</v>
      </c>
      <c r="BL547" s="18" t="s">
        <v>249</v>
      </c>
      <c r="BM547" s="249" t="s">
        <v>1028</v>
      </c>
    </row>
    <row r="548" s="2" customFormat="1" ht="16.5" customHeight="1">
      <c r="A548" s="39"/>
      <c r="B548" s="40"/>
      <c r="C548" s="274" t="s">
        <v>1029</v>
      </c>
      <c r="D548" s="274" t="s">
        <v>188</v>
      </c>
      <c r="E548" s="275" t="s">
        <v>1030</v>
      </c>
      <c r="F548" s="276" t="s">
        <v>1031</v>
      </c>
      <c r="G548" s="277" t="s">
        <v>173</v>
      </c>
      <c r="H548" s="278">
        <v>4</v>
      </c>
      <c r="I548" s="279"/>
      <c r="J548" s="280">
        <f>ROUND(I548*H548,2)</f>
        <v>0</v>
      </c>
      <c r="K548" s="281"/>
      <c r="L548" s="282"/>
      <c r="M548" s="283" t="s">
        <v>1</v>
      </c>
      <c r="N548" s="284" t="s">
        <v>43</v>
      </c>
      <c r="O548" s="92"/>
      <c r="P548" s="247">
        <f>O548*H548</f>
        <v>0</v>
      </c>
      <c r="Q548" s="247">
        <v>0.017500000000000002</v>
      </c>
      <c r="R548" s="247">
        <f>Q548*H548</f>
        <v>0.070000000000000007</v>
      </c>
      <c r="S548" s="247">
        <v>0</v>
      </c>
      <c r="T548" s="248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49" t="s">
        <v>337</v>
      </c>
      <c r="AT548" s="249" t="s">
        <v>188</v>
      </c>
      <c r="AU548" s="249" t="s">
        <v>88</v>
      </c>
      <c r="AY548" s="18" t="s">
        <v>159</v>
      </c>
      <c r="BE548" s="250">
        <f>IF(N548="základní",J548,0)</f>
        <v>0</v>
      </c>
      <c r="BF548" s="250">
        <f>IF(N548="snížená",J548,0)</f>
        <v>0</v>
      </c>
      <c r="BG548" s="250">
        <f>IF(N548="zákl. přenesená",J548,0)</f>
        <v>0</v>
      </c>
      <c r="BH548" s="250">
        <f>IF(N548="sníž. přenesená",J548,0)</f>
        <v>0</v>
      </c>
      <c r="BI548" s="250">
        <f>IF(N548="nulová",J548,0)</f>
        <v>0</v>
      </c>
      <c r="BJ548" s="18" t="s">
        <v>86</v>
      </c>
      <c r="BK548" s="250">
        <f>ROUND(I548*H548,2)</f>
        <v>0</v>
      </c>
      <c r="BL548" s="18" t="s">
        <v>249</v>
      </c>
      <c r="BM548" s="249" t="s">
        <v>1032</v>
      </c>
    </row>
    <row r="549" s="2" customFormat="1" ht="16.5" customHeight="1">
      <c r="A549" s="39"/>
      <c r="B549" s="40"/>
      <c r="C549" s="274" t="s">
        <v>1033</v>
      </c>
      <c r="D549" s="274" t="s">
        <v>188</v>
      </c>
      <c r="E549" s="275" t="s">
        <v>1034</v>
      </c>
      <c r="F549" s="276" t="s">
        <v>1035</v>
      </c>
      <c r="G549" s="277" t="s">
        <v>173</v>
      </c>
      <c r="H549" s="278">
        <v>3</v>
      </c>
      <c r="I549" s="279"/>
      <c r="J549" s="280">
        <f>ROUND(I549*H549,2)</f>
        <v>0</v>
      </c>
      <c r="K549" s="281"/>
      <c r="L549" s="282"/>
      <c r="M549" s="283" t="s">
        <v>1</v>
      </c>
      <c r="N549" s="284" t="s">
        <v>43</v>
      </c>
      <c r="O549" s="92"/>
      <c r="P549" s="247">
        <f>O549*H549</f>
        <v>0</v>
      </c>
      <c r="Q549" s="247">
        <v>0.016</v>
      </c>
      <c r="R549" s="247">
        <f>Q549*H549</f>
        <v>0.048000000000000001</v>
      </c>
      <c r="S549" s="247">
        <v>0</v>
      </c>
      <c r="T549" s="248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49" t="s">
        <v>337</v>
      </c>
      <c r="AT549" s="249" t="s">
        <v>188</v>
      </c>
      <c r="AU549" s="249" t="s">
        <v>88</v>
      </c>
      <c r="AY549" s="18" t="s">
        <v>159</v>
      </c>
      <c r="BE549" s="250">
        <f>IF(N549="základní",J549,0)</f>
        <v>0</v>
      </c>
      <c r="BF549" s="250">
        <f>IF(N549="snížená",J549,0)</f>
        <v>0</v>
      </c>
      <c r="BG549" s="250">
        <f>IF(N549="zákl. přenesená",J549,0)</f>
        <v>0</v>
      </c>
      <c r="BH549" s="250">
        <f>IF(N549="sníž. přenesená",J549,0)</f>
        <v>0</v>
      </c>
      <c r="BI549" s="250">
        <f>IF(N549="nulová",J549,0)</f>
        <v>0</v>
      </c>
      <c r="BJ549" s="18" t="s">
        <v>86</v>
      </c>
      <c r="BK549" s="250">
        <f>ROUND(I549*H549,2)</f>
        <v>0</v>
      </c>
      <c r="BL549" s="18" t="s">
        <v>249</v>
      </c>
      <c r="BM549" s="249" t="s">
        <v>1036</v>
      </c>
    </row>
    <row r="550" s="2" customFormat="1" ht="16.5" customHeight="1">
      <c r="A550" s="39"/>
      <c r="B550" s="40"/>
      <c r="C550" s="237" t="s">
        <v>1037</v>
      </c>
      <c r="D550" s="237" t="s">
        <v>161</v>
      </c>
      <c r="E550" s="238" t="s">
        <v>1038</v>
      </c>
      <c r="F550" s="239" t="s">
        <v>1039</v>
      </c>
      <c r="G550" s="240" t="s">
        <v>173</v>
      </c>
      <c r="H550" s="241">
        <v>3</v>
      </c>
      <c r="I550" s="242"/>
      <c r="J550" s="243">
        <f>ROUND(I550*H550,2)</f>
        <v>0</v>
      </c>
      <c r="K550" s="244"/>
      <c r="L550" s="45"/>
      <c r="M550" s="245" t="s">
        <v>1</v>
      </c>
      <c r="N550" s="246" t="s">
        <v>43</v>
      </c>
      <c r="O550" s="92"/>
      <c r="P550" s="247">
        <f>O550*H550</f>
        <v>0</v>
      </c>
      <c r="Q550" s="247">
        <v>0</v>
      </c>
      <c r="R550" s="247">
        <f>Q550*H550</f>
        <v>0</v>
      </c>
      <c r="S550" s="247">
        <v>0</v>
      </c>
      <c r="T550" s="248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49" t="s">
        <v>165</v>
      </c>
      <c r="AT550" s="249" t="s">
        <v>161</v>
      </c>
      <c r="AU550" s="249" t="s">
        <v>88</v>
      </c>
      <c r="AY550" s="18" t="s">
        <v>159</v>
      </c>
      <c r="BE550" s="250">
        <f>IF(N550="základní",J550,0)</f>
        <v>0</v>
      </c>
      <c r="BF550" s="250">
        <f>IF(N550="snížená",J550,0)</f>
        <v>0</v>
      </c>
      <c r="BG550" s="250">
        <f>IF(N550="zákl. přenesená",J550,0)</f>
        <v>0</v>
      </c>
      <c r="BH550" s="250">
        <f>IF(N550="sníž. přenesená",J550,0)</f>
        <v>0</v>
      </c>
      <c r="BI550" s="250">
        <f>IF(N550="nulová",J550,0)</f>
        <v>0</v>
      </c>
      <c r="BJ550" s="18" t="s">
        <v>86</v>
      </c>
      <c r="BK550" s="250">
        <f>ROUND(I550*H550,2)</f>
        <v>0</v>
      </c>
      <c r="BL550" s="18" t="s">
        <v>165</v>
      </c>
      <c r="BM550" s="249" t="s">
        <v>1040</v>
      </c>
    </row>
    <row r="551" s="2" customFormat="1" ht="16.5" customHeight="1">
      <c r="A551" s="39"/>
      <c r="B551" s="40"/>
      <c r="C551" s="274" t="s">
        <v>1041</v>
      </c>
      <c r="D551" s="274" t="s">
        <v>188</v>
      </c>
      <c r="E551" s="275" t="s">
        <v>1042</v>
      </c>
      <c r="F551" s="276" t="s">
        <v>1043</v>
      </c>
      <c r="G551" s="277" t="s">
        <v>173</v>
      </c>
      <c r="H551" s="278">
        <v>3</v>
      </c>
      <c r="I551" s="279"/>
      <c r="J551" s="280">
        <f>ROUND(I551*H551,2)</f>
        <v>0</v>
      </c>
      <c r="K551" s="281"/>
      <c r="L551" s="282"/>
      <c r="M551" s="283" t="s">
        <v>1</v>
      </c>
      <c r="N551" s="284" t="s">
        <v>43</v>
      </c>
      <c r="O551" s="92"/>
      <c r="P551" s="247">
        <f>O551*H551</f>
        <v>0</v>
      </c>
      <c r="Q551" s="247">
        <v>0.032000000000000001</v>
      </c>
      <c r="R551" s="247">
        <f>Q551*H551</f>
        <v>0.096000000000000002</v>
      </c>
      <c r="S551" s="247">
        <v>0</v>
      </c>
      <c r="T551" s="248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49" t="s">
        <v>191</v>
      </c>
      <c r="AT551" s="249" t="s">
        <v>188</v>
      </c>
      <c r="AU551" s="249" t="s">
        <v>88</v>
      </c>
      <c r="AY551" s="18" t="s">
        <v>159</v>
      </c>
      <c r="BE551" s="250">
        <f>IF(N551="základní",J551,0)</f>
        <v>0</v>
      </c>
      <c r="BF551" s="250">
        <f>IF(N551="snížená",J551,0)</f>
        <v>0</v>
      </c>
      <c r="BG551" s="250">
        <f>IF(N551="zákl. přenesená",J551,0)</f>
        <v>0</v>
      </c>
      <c r="BH551" s="250">
        <f>IF(N551="sníž. přenesená",J551,0)</f>
        <v>0</v>
      </c>
      <c r="BI551" s="250">
        <f>IF(N551="nulová",J551,0)</f>
        <v>0</v>
      </c>
      <c r="BJ551" s="18" t="s">
        <v>86</v>
      </c>
      <c r="BK551" s="250">
        <f>ROUND(I551*H551,2)</f>
        <v>0</v>
      </c>
      <c r="BL551" s="18" t="s">
        <v>165</v>
      </c>
      <c r="BM551" s="249" t="s">
        <v>1044</v>
      </c>
    </row>
    <row r="552" s="2" customFormat="1" ht="16.5" customHeight="1">
      <c r="A552" s="39"/>
      <c r="B552" s="40"/>
      <c r="C552" s="237" t="s">
        <v>1045</v>
      </c>
      <c r="D552" s="237" t="s">
        <v>161</v>
      </c>
      <c r="E552" s="238" t="s">
        <v>1046</v>
      </c>
      <c r="F552" s="239" t="s">
        <v>1047</v>
      </c>
      <c r="G552" s="240" t="s">
        <v>173</v>
      </c>
      <c r="H552" s="241">
        <v>1</v>
      </c>
      <c r="I552" s="242"/>
      <c r="J552" s="243">
        <f>ROUND(I552*H552,2)</f>
        <v>0</v>
      </c>
      <c r="K552" s="244"/>
      <c r="L552" s="45"/>
      <c r="M552" s="245" t="s">
        <v>1</v>
      </c>
      <c r="N552" s="246" t="s">
        <v>43</v>
      </c>
      <c r="O552" s="92"/>
      <c r="P552" s="247">
        <f>O552*H552</f>
        <v>0</v>
      </c>
      <c r="Q552" s="247">
        <v>0.00085999999999999998</v>
      </c>
      <c r="R552" s="247">
        <f>Q552*H552</f>
        <v>0.00085999999999999998</v>
      </c>
      <c r="S552" s="247">
        <v>0</v>
      </c>
      <c r="T552" s="248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49" t="s">
        <v>249</v>
      </c>
      <c r="AT552" s="249" t="s">
        <v>161</v>
      </c>
      <c r="AU552" s="249" t="s">
        <v>88</v>
      </c>
      <c r="AY552" s="18" t="s">
        <v>159</v>
      </c>
      <c r="BE552" s="250">
        <f>IF(N552="základní",J552,0)</f>
        <v>0</v>
      </c>
      <c r="BF552" s="250">
        <f>IF(N552="snížená",J552,0)</f>
        <v>0</v>
      </c>
      <c r="BG552" s="250">
        <f>IF(N552="zákl. přenesená",J552,0)</f>
        <v>0</v>
      </c>
      <c r="BH552" s="250">
        <f>IF(N552="sníž. přenesená",J552,0)</f>
        <v>0</v>
      </c>
      <c r="BI552" s="250">
        <f>IF(N552="nulová",J552,0)</f>
        <v>0</v>
      </c>
      <c r="BJ552" s="18" t="s">
        <v>86</v>
      </c>
      <c r="BK552" s="250">
        <f>ROUND(I552*H552,2)</f>
        <v>0</v>
      </c>
      <c r="BL552" s="18" t="s">
        <v>249</v>
      </c>
      <c r="BM552" s="249" t="s">
        <v>1048</v>
      </c>
    </row>
    <row r="553" s="2" customFormat="1">
      <c r="A553" s="39"/>
      <c r="B553" s="40"/>
      <c r="C553" s="41"/>
      <c r="D553" s="253" t="s">
        <v>399</v>
      </c>
      <c r="E553" s="41"/>
      <c r="F553" s="285" t="s">
        <v>1010</v>
      </c>
      <c r="G553" s="41"/>
      <c r="H553" s="41"/>
      <c r="I553" s="145"/>
      <c r="J553" s="41"/>
      <c r="K553" s="41"/>
      <c r="L553" s="45"/>
      <c r="M553" s="286"/>
      <c r="N553" s="287"/>
      <c r="O553" s="92"/>
      <c r="P553" s="92"/>
      <c r="Q553" s="92"/>
      <c r="R553" s="92"/>
      <c r="S553" s="92"/>
      <c r="T553" s="93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399</v>
      </c>
      <c r="AU553" s="18" t="s">
        <v>88</v>
      </c>
    </row>
    <row r="554" s="2" customFormat="1" ht="33" customHeight="1">
      <c r="A554" s="39"/>
      <c r="B554" s="40"/>
      <c r="C554" s="274" t="s">
        <v>1049</v>
      </c>
      <c r="D554" s="274" t="s">
        <v>188</v>
      </c>
      <c r="E554" s="275" t="s">
        <v>1050</v>
      </c>
      <c r="F554" s="276" t="s">
        <v>1051</v>
      </c>
      <c r="G554" s="277" t="s">
        <v>173</v>
      </c>
      <c r="H554" s="278">
        <v>1</v>
      </c>
      <c r="I554" s="279"/>
      <c r="J554" s="280">
        <f>ROUND(I554*H554,2)</f>
        <v>0</v>
      </c>
      <c r="K554" s="281"/>
      <c r="L554" s="282"/>
      <c r="M554" s="283" t="s">
        <v>1</v>
      </c>
      <c r="N554" s="284" t="s">
        <v>43</v>
      </c>
      <c r="O554" s="92"/>
      <c r="P554" s="247">
        <f>O554*H554</f>
        <v>0</v>
      </c>
      <c r="Q554" s="247">
        <v>0.14000000000000001</v>
      </c>
      <c r="R554" s="247">
        <f>Q554*H554</f>
        <v>0.14000000000000001</v>
      </c>
      <c r="S554" s="247">
        <v>0</v>
      </c>
      <c r="T554" s="248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49" t="s">
        <v>337</v>
      </c>
      <c r="AT554" s="249" t="s">
        <v>188</v>
      </c>
      <c r="AU554" s="249" t="s">
        <v>88</v>
      </c>
      <c r="AY554" s="18" t="s">
        <v>159</v>
      </c>
      <c r="BE554" s="250">
        <f>IF(N554="základní",J554,0)</f>
        <v>0</v>
      </c>
      <c r="BF554" s="250">
        <f>IF(N554="snížená",J554,0)</f>
        <v>0</v>
      </c>
      <c r="BG554" s="250">
        <f>IF(N554="zákl. přenesená",J554,0)</f>
        <v>0</v>
      </c>
      <c r="BH554" s="250">
        <f>IF(N554="sníž. přenesená",J554,0)</f>
        <v>0</v>
      </c>
      <c r="BI554" s="250">
        <f>IF(N554="nulová",J554,0)</f>
        <v>0</v>
      </c>
      <c r="BJ554" s="18" t="s">
        <v>86</v>
      </c>
      <c r="BK554" s="250">
        <f>ROUND(I554*H554,2)</f>
        <v>0</v>
      </c>
      <c r="BL554" s="18" t="s">
        <v>249</v>
      </c>
      <c r="BM554" s="249" t="s">
        <v>1052</v>
      </c>
    </row>
    <row r="555" s="2" customFormat="1">
      <c r="A555" s="39"/>
      <c r="B555" s="40"/>
      <c r="C555" s="41"/>
      <c r="D555" s="253" t="s">
        <v>399</v>
      </c>
      <c r="E555" s="41"/>
      <c r="F555" s="285" t="s">
        <v>1053</v>
      </c>
      <c r="G555" s="41"/>
      <c r="H555" s="41"/>
      <c r="I555" s="145"/>
      <c r="J555" s="41"/>
      <c r="K555" s="41"/>
      <c r="L555" s="45"/>
      <c r="M555" s="286"/>
      <c r="N555" s="287"/>
      <c r="O555" s="92"/>
      <c r="P555" s="92"/>
      <c r="Q555" s="92"/>
      <c r="R555" s="92"/>
      <c r="S555" s="92"/>
      <c r="T555" s="93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399</v>
      </c>
      <c r="AU555" s="18" t="s">
        <v>88</v>
      </c>
    </row>
    <row r="556" s="2" customFormat="1" ht="16.5" customHeight="1">
      <c r="A556" s="39"/>
      <c r="B556" s="40"/>
      <c r="C556" s="237" t="s">
        <v>1054</v>
      </c>
      <c r="D556" s="237" t="s">
        <v>161</v>
      </c>
      <c r="E556" s="238" t="s">
        <v>1055</v>
      </c>
      <c r="F556" s="239" t="s">
        <v>1056</v>
      </c>
      <c r="G556" s="240" t="s">
        <v>173</v>
      </c>
      <c r="H556" s="241">
        <v>3</v>
      </c>
      <c r="I556" s="242"/>
      <c r="J556" s="243">
        <f>ROUND(I556*H556,2)</f>
        <v>0</v>
      </c>
      <c r="K556" s="244"/>
      <c r="L556" s="45"/>
      <c r="M556" s="245" t="s">
        <v>1</v>
      </c>
      <c r="N556" s="246" t="s">
        <v>43</v>
      </c>
      <c r="O556" s="92"/>
      <c r="P556" s="247">
        <f>O556*H556</f>
        <v>0</v>
      </c>
      <c r="Q556" s="247">
        <v>0</v>
      </c>
      <c r="R556" s="247">
        <f>Q556*H556</f>
        <v>0</v>
      </c>
      <c r="S556" s="247">
        <v>0</v>
      </c>
      <c r="T556" s="248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49" t="s">
        <v>249</v>
      </c>
      <c r="AT556" s="249" t="s">
        <v>161</v>
      </c>
      <c r="AU556" s="249" t="s">
        <v>88</v>
      </c>
      <c r="AY556" s="18" t="s">
        <v>159</v>
      </c>
      <c r="BE556" s="250">
        <f>IF(N556="základní",J556,0)</f>
        <v>0</v>
      </c>
      <c r="BF556" s="250">
        <f>IF(N556="snížená",J556,0)</f>
        <v>0</v>
      </c>
      <c r="BG556" s="250">
        <f>IF(N556="zákl. přenesená",J556,0)</f>
        <v>0</v>
      </c>
      <c r="BH556" s="250">
        <f>IF(N556="sníž. přenesená",J556,0)</f>
        <v>0</v>
      </c>
      <c r="BI556" s="250">
        <f>IF(N556="nulová",J556,0)</f>
        <v>0</v>
      </c>
      <c r="BJ556" s="18" t="s">
        <v>86</v>
      </c>
      <c r="BK556" s="250">
        <f>ROUND(I556*H556,2)</f>
        <v>0</v>
      </c>
      <c r="BL556" s="18" t="s">
        <v>249</v>
      </c>
      <c r="BM556" s="249" t="s">
        <v>1057</v>
      </c>
    </row>
    <row r="557" s="2" customFormat="1" ht="16.5" customHeight="1">
      <c r="A557" s="39"/>
      <c r="B557" s="40"/>
      <c r="C557" s="274" t="s">
        <v>1058</v>
      </c>
      <c r="D557" s="274" t="s">
        <v>188</v>
      </c>
      <c r="E557" s="275" t="s">
        <v>1059</v>
      </c>
      <c r="F557" s="276" t="s">
        <v>1060</v>
      </c>
      <c r="G557" s="277" t="s">
        <v>173</v>
      </c>
      <c r="H557" s="278">
        <v>3</v>
      </c>
      <c r="I557" s="279"/>
      <c r="J557" s="280">
        <f>ROUND(I557*H557,2)</f>
        <v>0</v>
      </c>
      <c r="K557" s="281"/>
      <c r="L557" s="282"/>
      <c r="M557" s="283" t="s">
        <v>1</v>
      </c>
      <c r="N557" s="284" t="s">
        <v>43</v>
      </c>
      <c r="O557" s="92"/>
      <c r="P557" s="247">
        <f>O557*H557</f>
        <v>0</v>
      </c>
      <c r="Q557" s="247">
        <v>0.0047000000000000002</v>
      </c>
      <c r="R557" s="247">
        <f>Q557*H557</f>
        <v>0.014100000000000001</v>
      </c>
      <c r="S557" s="247">
        <v>0</v>
      </c>
      <c r="T557" s="248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49" t="s">
        <v>337</v>
      </c>
      <c r="AT557" s="249" t="s">
        <v>188</v>
      </c>
      <c r="AU557" s="249" t="s">
        <v>88</v>
      </c>
      <c r="AY557" s="18" t="s">
        <v>159</v>
      </c>
      <c r="BE557" s="250">
        <f>IF(N557="základní",J557,0)</f>
        <v>0</v>
      </c>
      <c r="BF557" s="250">
        <f>IF(N557="snížená",J557,0)</f>
        <v>0</v>
      </c>
      <c r="BG557" s="250">
        <f>IF(N557="zákl. přenesená",J557,0)</f>
        <v>0</v>
      </c>
      <c r="BH557" s="250">
        <f>IF(N557="sníž. přenesená",J557,0)</f>
        <v>0</v>
      </c>
      <c r="BI557" s="250">
        <f>IF(N557="nulová",J557,0)</f>
        <v>0</v>
      </c>
      <c r="BJ557" s="18" t="s">
        <v>86</v>
      </c>
      <c r="BK557" s="250">
        <f>ROUND(I557*H557,2)</f>
        <v>0</v>
      </c>
      <c r="BL557" s="18" t="s">
        <v>249</v>
      </c>
      <c r="BM557" s="249" t="s">
        <v>1061</v>
      </c>
    </row>
    <row r="558" s="2" customFormat="1" ht="16.5" customHeight="1">
      <c r="A558" s="39"/>
      <c r="B558" s="40"/>
      <c r="C558" s="237" t="s">
        <v>1062</v>
      </c>
      <c r="D558" s="237" t="s">
        <v>161</v>
      </c>
      <c r="E558" s="238" t="s">
        <v>1063</v>
      </c>
      <c r="F558" s="239" t="s">
        <v>1064</v>
      </c>
      <c r="G558" s="240" t="s">
        <v>173</v>
      </c>
      <c r="H558" s="241">
        <v>24</v>
      </c>
      <c r="I558" s="242"/>
      <c r="J558" s="243">
        <f>ROUND(I558*H558,2)</f>
        <v>0</v>
      </c>
      <c r="K558" s="244"/>
      <c r="L558" s="45"/>
      <c r="M558" s="245" t="s">
        <v>1</v>
      </c>
      <c r="N558" s="246" t="s">
        <v>43</v>
      </c>
      <c r="O558" s="92"/>
      <c r="P558" s="247">
        <f>O558*H558</f>
        <v>0</v>
      </c>
      <c r="Q558" s="247">
        <v>0</v>
      </c>
      <c r="R558" s="247">
        <f>Q558*H558</f>
        <v>0</v>
      </c>
      <c r="S558" s="247">
        <v>0</v>
      </c>
      <c r="T558" s="248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49" t="s">
        <v>249</v>
      </c>
      <c r="AT558" s="249" t="s">
        <v>161</v>
      </c>
      <c r="AU558" s="249" t="s">
        <v>88</v>
      </c>
      <c r="AY558" s="18" t="s">
        <v>159</v>
      </c>
      <c r="BE558" s="250">
        <f>IF(N558="základní",J558,0)</f>
        <v>0</v>
      </c>
      <c r="BF558" s="250">
        <f>IF(N558="snížená",J558,0)</f>
        <v>0</v>
      </c>
      <c r="BG558" s="250">
        <f>IF(N558="zákl. přenesená",J558,0)</f>
        <v>0</v>
      </c>
      <c r="BH558" s="250">
        <f>IF(N558="sníž. přenesená",J558,0)</f>
        <v>0</v>
      </c>
      <c r="BI558" s="250">
        <f>IF(N558="nulová",J558,0)</f>
        <v>0</v>
      </c>
      <c r="BJ558" s="18" t="s">
        <v>86</v>
      </c>
      <c r="BK558" s="250">
        <f>ROUND(I558*H558,2)</f>
        <v>0</v>
      </c>
      <c r="BL558" s="18" t="s">
        <v>249</v>
      </c>
      <c r="BM558" s="249" t="s">
        <v>1065</v>
      </c>
    </row>
    <row r="559" s="2" customFormat="1" ht="16.5" customHeight="1">
      <c r="A559" s="39"/>
      <c r="B559" s="40"/>
      <c r="C559" s="274" t="s">
        <v>1066</v>
      </c>
      <c r="D559" s="274" t="s">
        <v>188</v>
      </c>
      <c r="E559" s="275" t="s">
        <v>1067</v>
      </c>
      <c r="F559" s="276" t="s">
        <v>1068</v>
      </c>
      <c r="G559" s="277" t="s">
        <v>173</v>
      </c>
      <c r="H559" s="278">
        <v>24</v>
      </c>
      <c r="I559" s="279"/>
      <c r="J559" s="280">
        <f>ROUND(I559*H559,2)</f>
        <v>0</v>
      </c>
      <c r="K559" s="281"/>
      <c r="L559" s="282"/>
      <c r="M559" s="283" t="s">
        <v>1</v>
      </c>
      <c r="N559" s="284" t="s">
        <v>43</v>
      </c>
      <c r="O559" s="92"/>
      <c r="P559" s="247">
        <f>O559*H559</f>
        <v>0</v>
      </c>
      <c r="Q559" s="247">
        <v>0.0011999999999999999</v>
      </c>
      <c r="R559" s="247">
        <f>Q559*H559</f>
        <v>0.028799999999999999</v>
      </c>
      <c r="S559" s="247">
        <v>0</v>
      </c>
      <c r="T559" s="248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49" t="s">
        <v>337</v>
      </c>
      <c r="AT559" s="249" t="s">
        <v>188</v>
      </c>
      <c r="AU559" s="249" t="s">
        <v>88</v>
      </c>
      <c r="AY559" s="18" t="s">
        <v>159</v>
      </c>
      <c r="BE559" s="250">
        <f>IF(N559="základní",J559,0)</f>
        <v>0</v>
      </c>
      <c r="BF559" s="250">
        <f>IF(N559="snížená",J559,0)</f>
        <v>0</v>
      </c>
      <c r="BG559" s="250">
        <f>IF(N559="zákl. přenesená",J559,0)</f>
        <v>0</v>
      </c>
      <c r="BH559" s="250">
        <f>IF(N559="sníž. přenesená",J559,0)</f>
        <v>0</v>
      </c>
      <c r="BI559" s="250">
        <f>IF(N559="nulová",J559,0)</f>
        <v>0</v>
      </c>
      <c r="BJ559" s="18" t="s">
        <v>86</v>
      </c>
      <c r="BK559" s="250">
        <f>ROUND(I559*H559,2)</f>
        <v>0</v>
      </c>
      <c r="BL559" s="18" t="s">
        <v>249</v>
      </c>
      <c r="BM559" s="249" t="s">
        <v>1069</v>
      </c>
    </row>
    <row r="560" s="2" customFormat="1" ht="16.5" customHeight="1">
      <c r="A560" s="39"/>
      <c r="B560" s="40"/>
      <c r="C560" s="274" t="s">
        <v>1070</v>
      </c>
      <c r="D560" s="274" t="s">
        <v>188</v>
      </c>
      <c r="E560" s="275" t="s">
        <v>1071</v>
      </c>
      <c r="F560" s="276" t="s">
        <v>1072</v>
      </c>
      <c r="G560" s="277" t="s">
        <v>173</v>
      </c>
      <c r="H560" s="278">
        <v>24</v>
      </c>
      <c r="I560" s="279"/>
      <c r="J560" s="280">
        <f>ROUND(I560*H560,2)</f>
        <v>0</v>
      </c>
      <c r="K560" s="281"/>
      <c r="L560" s="282"/>
      <c r="M560" s="283" t="s">
        <v>1</v>
      </c>
      <c r="N560" s="284" t="s">
        <v>43</v>
      </c>
      <c r="O560" s="92"/>
      <c r="P560" s="247">
        <f>O560*H560</f>
        <v>0</v>
      </c>
      <c r="Q560" s="247">
        <v>0.00051999999999999995</v>
      </c>
      <c r="R560" s="247">
        <f>Q560*H560</f>
        <v>0.012479999999999998</v>
      </c>
      <c r="S560" s="247">
        <v>0</v>
      </c>
      <c r="T560" s="248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49" t="s">
        <v>337</v>
      </c>
      <c r="AT560" s="249" t="s">
        <v>188</v>
      </c>
      <c r="AU560" s="249" t="s">
        <v>88</v>
      </c>
      <c r="AY560" s="18" t="s">
        <v>159</v>
      </c>
      <c r="BE560" s="250">
        <f>IF(N560="základní",J560,0)</f>
        <v>0</v>
      </c>
      <c r="BF560" s="250">
        <f>IF(N560="snížená",J560,0)</f>
        <v>0</v>
      </c>
      <c r="BG560" s="250">
        <f>IF(N560="zákl. přenesená",J560,0)</f>
        <v>0</v>
      </c>
      <c r="BH560" s="250">
        <f>IF(N560="sníž. přenesená",J560,0)</f>
        <v>0</v>
      </c>
      <c r="BI560" s="250">
        <f>IF(N560="nulová",J560,0)</f>
        <v>0</v>
      </c>
      <c r="BJ560" s="18" t="s">
        <v>86</v>
      </c>
      <c r="BK560" s="250">
        <f>ROUND(I560*H560,2)</f>
        <v>0</v>
      </c>
      <c r="BL560" s="18" t="s">
        <v>249</v>
      </c>
      <c r="BM560" s="249" t="s">
        <v>1073</v>
      </c>
    </row>
    <row r="561" s="2" customFormat="1" ht="16.5" customHeight="1">
      <c r="A561" s="39"/>
      <c r="B561" s="40"/>
      <c r="C561" s="274" t="s">
        <v>1074</v>
      </c>
      <c r="D561" s="274" t="s">
        <v>188</v>
      </c>
      <c r="E561" s="275" t="s">
        <v>1075</v>
      </c>
      <c r="F561" s="276" t="s">
        <v>1076</v>
      </c>
      <c r="G561" s="277" t="s">
        <v>173</v>
      </c>
      <c r="H561" s="278">
        <v>24</v>
      </c>
      <c r="I561" s="279"/>
      <c r="J561" s="280">
        <f>ROUND(I561*H561,2)</f>
        <v>0</v>
      </c>
      <c r="K561" s="281"/>
      <c r="L561" s="282"/>
      <c r="M561" s="283" t="s">
        <v>1</v>
      </c>
      <c r="N561" s="284" t="s">
        <v>43</v>
      </c>
      <c r="O561" s="92"/>
      <c r="P561" s="247">
        <f>O561*H561</f>
        <v>0</v>
      </c>
      <c r="Q561" s="247">
        <v>0.00014999999999999999</v>
      </c>
      <c r="R561" s="247">
        <f>Q561*H561</f>
        <v>0.0035999999999999999</v>
      </c>
      <c r="S561" s="247">
        <v>0</v>
      </c>
      <c r="T561" s="248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49" t="s">
        <v>337</v>
      </c>
      <c r="AT561" s="249" t="s">
        <v>188</v>
      </c>
      <c r="AU561" s="249" t="s">
        <v>88</v>
      </c>
      <c r="AY561" s="18" t="s">
        <v>159</v>
      </c>
      <c r="BE561" s="250">
        <f>IF(N561="základní",J561,0)</f>
        <v>0</v>
      </c>
      <c r="BF561" s="250">
        <f>IF(N561="snížená",J561,0)</f>
        <v>0</v>
      </c>
      <c r="BG561" s="250">
        <f>IF(N561="zákl. přenesená",J561,0)</f>
        <v>0</v>
      </c>
      <c r="BH561" s="250">
        <f>IF(N561="sníž. přenesená",J561,0)</f>
        <v>0</v>
      </c>
      <c r="BI561" s="250">
        <f>IF(N561="nulová",J561,0)</f>
        <v>0</v>
      </c>
      <c r="BJ561" s="18" t="s">
        <v>86</v>
      </c>
      <c r="BK561" s="250">
        <f>ROUND(I561*H561,2)</f>
        <v>0</v>
      </c>
      <c r="BL561" s="18" t="s">
        <v>249</v>
      </c>
      <c r="BM561" s="249" t="s">
        <v>1077</v>
      </c>
    </row>
    <row r="562" s="2" customFormat="1" ht="16.5" customHeight="1">
      <c r="A562" s="39"/>
      <c r="B562" s="40"/>
      <c r="C562" s="237" t="s">
        <v>1078</v>
      </c>
      <c r="D562" s="237" t="s">
        <v>161</v>
      </c>
      <c r="E562" s="238" t="s">
        <v>1079</v>
      </c>
      <c r="F562" s="239" t="s">
        <v>1080</v>
      </c>
      <c r="G562" s="240" t="s">
        <v>173</v>
      </c>
      <c r="H562" s="241">
        <v>24</v>
      </c>
      <c r="I562" s="242"/>
      <c r="J562" s="243">
        <f>ROUND(I562*H562,2)</f>
        <v>0</v>
      </c>
      <c r="K562" s="244"/>
      <c r="L562" s="45"/>
      <c r="M562" s="245" t="s">
        <v>1</v>
      </c>
      <c r="N562" s="246" t="s">
        <v>43</v>
      </c>
      <c r="O562" s="92"/>
      <c r="P562" s="247">
        <f>O562*H562</f>
        <v>0</v>
      </c>
      <c r="Q562" s="247">
        <v>0</v>
      </c>
      <c r="R562" s="247">
        <f>Q562*H562</f>
        <v>0</v>
      </c>
      <c r="S562" s="247">
        <v>0.0018</v>
      </c>
      <c r="T562" s="248">
        <f>S562*H562</f>
        <v>0.043200000000000002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49" t="s">
        <v>249</v>
      </c>
      <c r="AT562" s="249" t="s">
        <v>161</v>
      </c>
      <c r="AU562" s="249" t="s">
        <v>88</v>
      </c>
      <c r="AY562" s="18" t="s">
        <v>159</v>
      </c>
      <c r="BE562" s="250">
        <f>IF(N562="základní",J562,0)</f>
        <v>0</v>
      </c>
      <c r="BF562" s="250">
        <f>IF(N562="snížená",J562,0)</f>
        <v>0</v>
      </c>
      <c r="BG562" s="250">
        <f>IF(N562="zákl. přenesená",J562,0)</f>
        <v>0</v>
      </c>
      <c r="BH562" s="250">
        <f>IF(N562="sníž. přenesená",J562,0)</f>
        <v>0</v>
      </c>
      <c r="BI562" s="250">
        <f>IF(N562="nulová",J562,0)</f>
        <v>0</v>
      </c>
      <c r="BJ562" s="18" t="s">
        <v>86</v>
      </c>
      <c r="BK562" s="250">
        <f>ROUND(I562*H562,2)</f>
        <v>0</v>
      </c>
      <c r="BL562" s="18" t="s">
        <v>249</v>
      </c>
      <c r="BM562" s="249" t="s">
        <v>1081</v>
      </c>
    </row>
    <row r="563" s="2" customFormat="1" ht="16.5" customHeight="1">
      <c r="A563" s="39"/>
      <c r="B563" s="40"/>
      <c r="C563" s="237" t="s">
        <v>1082</v>
      </c>
      <c r="D563" s="237" t="s">
        <v>161</v>
      </c>
      <c r="E563" s="238" t="s">
        <v>1083</v>
      </c>
      <c r="F563" s="239" t="s">
        <v>1084</v>
      </c>
      <c r="G563" s="240" t="s">
        <v>173</v>
      </c>
      <c r="H563" s="241">
        <v>30</v>
      </c>
      <c r="I563" s="242"/>
      <c r="J563" s="243">
        <f>ROUND(I563*H563,2)</f>
        <v>0</v>
      </c>
      <c r="K563" s="244"/>
      <c r="L563" s="45"/>
      <c r="M563" s="245" t="s">
        <v>1</v>
      </c>
      <c r="N563" s="246" t="s">
        <v>43</v>
      </c>
      <c r="O563" s="92"/>
      <c r="P563" s="247">
        <f>O563*H563</f>
        <v>0</v>
      </c>
      <c r="Q563" s="247">
        <v>0</v>
      </c>
      <c r="R563" s="247">
        <f>Q563*H563</f>
        <v>0</v>
      </c>
      <c r="S563" s="247">
        <v>0.0050000000000000001</v>
      </c>
      <c r="T563" s="248">
        <f>S563*H563</f>
        <v>0.14999999999999999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49" t="s">
        <v>249</v>
      </c>
      <c r="AT563" s="249" t="s">
        <v>161</v>
      </c>
      <c r="AU563" s="249" t="s">
        <v>88</v>
      </c>
      <c r="AY563" s="18" t="s">
        <v>159</v>
      </c>
      <c r="BE563" s="250">
        <f>IF(N563="základní",J563,0)</f>
        <v>0</v>
      </c>
      <c r="BF563" s="250">
        <f>IF(N563="snížená",J563,0)</f>
        <v>0</v>
      </c>
      <c r="BG563" s="250">
        <f>IF(N563="zákl. přenesená",J563,0)</f>
        <v>0</v>
      </c>
      <c r="BH563" s="250">
        <f>IF(N563="sníž. přenesená",J563,0)</f>
        <v>0</v>
      </c>
      <c r="BI563" s="250">
        <f>IF(N563="nulová",J563,0)</f>
        <v>0</v>
      </c>
      <c r="BJ563" s="18" t="s">
        <v>86</v>
      </c>
      <c r="BK563" s="250">
        <f>ROUND(I563*H563,2)</f>
        <v>0</v>
      </c>
      <c r="BL563" s="18" t="s">
        <v>249</v>
      </c>
      <c r="BM563" s="249" t="s">
        <v>1085</v>
      </c>
    </row>
    <row r="564" s="2" customFormat="1" ht="16.5" customHeight="1">
      <c r="A564" s="39"/>
      <c r="B564" s="40"/>
      <c r="C564" s="237" t="s">
        <v>1086</v>
      </c>
      <c r="D564" s="237" t="s">
        <v>161</v>
      </c>
      <c r="E564" s="238" t="s">
        <v>1087</v>
      </c>
      <c r="F564" s="239" t="s">
        <v>1088</v>
      </c>
      <c r="G564" s="240" t="s">
        <v>173</v>
      </c>
      <c r="H564" s="241">
        <v>30</v>
      </c>
      <c r="I564" s="242"/>
      <c r="J564" s="243">
        <f>ROUND(I564*H564,2)</f>
        <v>0</v>
      </c>
      <c r="K564" s="244"/>
      <c r="L564" s="45"/>
      <c r="M564" s="245" t="s">
        <v>1</v>
      </c>
      <c r="N564" s="246" t="s">
        <v>43</v>
      </c>
      <c r="O564" s="92"/>
      <c r="P564" s="247">
        <f>O564*H564</f>
        <v>0</v>
      </c>
      <c r="Q564" s="247">
        <v>0</v>
      </c>
      <c r="R564" s="247">
        <f>Q564*H564</f>
        <v>0</v>
      </c>
      <c r="S564" s="247">
        <v>0</v>
      </c>
      <c r="T564" s="248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49" t="s">
        <v>249</v>
      </c>
      <c r="AT564" s="249" t="s">
        <v>161</v>
      </c>
      <c r="AU564" s="249" t="s">
        <v>88</v>
      </c>
      <c r="AY564" s="18" t="s">
        <v>159</v>
      </c>
      <c r="BE564" s="250">
        <f>IF(N564="základní",J564,0)</f>
        <v>0</v>
      </c>
      <c r="BF564" s="250">
        <f>IF(N564="snížená",J564,0)</f>
        <v>0</v>
      </c>
      <c r="BG564" s="250">
        <f>IF(N564="zákl. přenesená",J564,0)</f>
        <v>0</v>
      </c>
      <c r="BH564" s="250">
        <f>IF(N564="sníž. přenesená",J564,0)</f>
        <v>0</v>
      </c>
      <c r="BI564" s="250">
        <f>IF(N564="nulová",J564,0)</f>
        <v>0</v>
      </c>
      <c r="BJ564" s="18" t="s">
        <v>86</v>
      </c>
      <c r="BK564" s="250">
        <f>ROUND(I564*H564,2)</f>
        <v>0</v>
      </c>
      <c r="BL564" s="18" t="s">
        <v>249</v>
      </c>
      <c r="BM564" s="249" t="s">
        <v>1089</v>
      </c>
    </row>
    <row r="565" s="2" customFormat="1" ht="16.5" customHeight="1">
      <c r="A565" s="39"/>
      <c r="B565" s="40"/>
      <c r="C565" s="274" t="s">
        <v>1090</v>
      </c>
      <c r="D565" s="274" t="s">
        <v>188</v>
      </c>
      <c r="E565" s="275" t="s">
        <v>1091</v>
      </c>
      <c r="F565" s="276" t="s">
        <v>1092</v>
      </c>
      <c r="G565" s="277" t="s">
        <v>241</v>
      </c>
      <c r="H565" s="278">
        <v>39</v>
      </c>
      <c r="I565" s="279"/>
      <c r="J565" s="280">
        <f>ROUND(I565*H565,2)</f>
        <v>0</v>
      </c>
      <c r="K565" s="281"/>
      <c r="L565" s="282"/>
      <c r="M565" s="283" t="s">
        <v>1</v>
      </c>
      <c r="N565" s="284" t="s">
        <v>43</v>
      </c>
      <c r="O565" s="92"/>
      <c r="P565" s="247">
        <f>O565*H565</f>
        <v>0</v>
      </c>
      <c r="Q565" s="247">
        <v>0.0018</v>
      </c>
      <c r="R565" s="247">
        <f>Q565*H565</f>
        <v>0.070199999999999999</v>
      </c>
      <c r="S565" s="247">
        <v>0</v>
      </c>
      <c r="T565" s="248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49" t="s">
        <v>337</v>
      </c>
      <c r="AT565" s="249" t="s">
        <v>188</v>
      </c>
      <c r="AU565" s="249" t="s">
        <v>88</v>
      </c>
      <c r="AY565" s="18" t="s">
        <v>159</v>
      </c>
      <c r="BE565" s="250">
        <f>IF(N565="základní",J565,0)</f>
        <v>0</v>
      </c>
      <c r="BF565" s="250">
        <f>IF(N565="snížená",J565,0)</f>
        <v>0</v>
      </c>
      <c r="BG565" s="250">
        <f>IF(N565="zákl. přenesená",J565,0)</f>
        <v>0</v>
      </c>
      <c r="BH565" s="250">
        <f>IF(N565="sníž. přenesená",J565,0)</f>
        <v>0</v>
      </c>
      <c r="BI565" s="250">
        <f>IF(N565="nulová",J565,0)</f>
        <v>0</v>
      </c>
      <c r="BJ565" s="18" t="s">
        <v>86</v>
      </c>
      <c r="BK565" s="250">
        <f>ROUND(I565*H565,2)</f>
        <v>0</v>
      </c>
      <c r="BL565" s="18" t="s">
        <v>249</v>
      </c>
      <c r="BM565" s="249" t="s">
        <v>1093</v>
      </c>
    </row>
    <row r="566" s="2" customFormat="1" ht="16.5" customHeight="1">
      <c r="A566" s="39"/>
      <c r="B566" s="40"/>
      <c r="C566" s="274" t="s">
        <v>1094</v>
      </c>
      <c r="D566" s="274" t="s">
        <v>188</v>
      </c>
      <c r="E566" s="275" t="s">
        <v>1095</v>
      </c>
      <c r="F566" s="276" t="s">
        <v>1096</v>
      </c>
      <c r="G566" s="277" t="s">
        <v>1097</v>
      </c>
      <c r="H566" s="278">
        <v>30</v>
      </c>
      <c r="I566" s="279"/>
      <c r="J566" s="280">
        <f>ROUND(I566*H566,2)</f>
        <v>0</v>
      </c>
      <c r="K566" s="281"/>
      <c r="L566" s="282"/>
      <c r="M566" s="283" t="s">
        <v>1</v>
      </c>
      <c r="N566" s="284" t="s">
        <v>43</v>
      </c>
      <c r="O566" s="92"/>
      <c r="P566" s="247">
        <f>O566*H566</f>
        <v>0</v>
      </c>
      <c r="Q566" s="247">
        <v>0.00020000000000000001</v>
      </c>
      <c r="R566" s="247">
        <f>Q566*H566</f>
        <v>0.0060000000000000001</v>
      </c>
      <c r="S566" s="247">
        <v>0</v>
      </c>
      <c r="T566" s="248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49" t="s">
        <v>337</v>
      </c>
      <c r="AT566" s="249" t="s">
        <v>188</v>
      </c>
      <c r="AU566" s="249" t="s">
        <v>88</v>
      </c>
      <c r="AY566" s="18" t="s">
        <v>159</v>
      </c>
      <c r="BE566" s="250">
        <f>IF(N566="základní",J566,0)</f>
        <v>0</v>
      </c>
      <c r="BF566" s="250">
        <f>IF(N566="snížená",J566,0)</f>
        <v>0</v>
      </c>
      <c r="BG566" s="250">
        <f>IF(N566="zákl. přenesená",J566,0)</f>
        <v>0</v>
      </c>
      <c r="BH566" s="250">
        <f>IF(N566="sníž. přenesená",J566,0)</f>
        <v>0</v>
      </c>
      <c r="BI566" s="250">
        <f>IF(N566="nulová",J566,0)</f>
        <v>0</v>
      </c>
      <c r="BJ566" s="18" t="s">
        <v>86</v>
      </c>
      <c r="BK566" s="250">
        <f>ROUND(I566*H566,2)</f>
        <v>0</v>
      </c>
      <c r="BL566" s="18" t="s">
        <v>249</v>
      </c>
      <c r="BM566" s="249" t="s">
        <v>1098</v>
      </c>
    </row>
    <row r="567" s="2" customFormat="1" ht="16.5" customHeight="1">
      <c r="A567" s="39"/>
      <c r="B567" s="40"/>
      <c r="C567" s="237" t="s">
        <v>1099</v>
      </c>
      <c r="D567" s="237" t="s">
        <v>161</v>
      </c>
      <c r="E567" s="238" t="s">
        <v>1100</v>
      </c>
      <c r="F567" s="239" t="s">
        <v>1101</v>
      </c>
      <c r="G567" s="240" t="s">
        <v>241</v>
      </c>
      <c r="H567" s="241">
        <v>5</v>
      </c>
      <c r="I567" s="242"/>
      <c r="J567" s="243">
        <f>ROUND(I567*H567,2)</f>
        <v>0</v>
      </c>
      <c r="K567" s="244"/>
      <c r="L567" s="45"/>
      <c r="M567" s="245" t="s">
        <v>1</v>
      </c>
      <c r="N567" s="246" t="s">
        <v>43</v>
      </c>
      <c r="O567" s="92"/>
      <c r="P567" s="247">
        <f>O567*H567</f>
        <v>0</v>
      </c>
      <c r="Q567" s="247">
        <v>0</v>
      </c>
      <c r="R567" s="247">
        <f>Q567*H567</f>
        <v>0</v>
      </c>
      <c r="S567" s="247">
        <v>0</v>
      </c>
      <c r="T567" s="248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49" t="s">
        <v>249</v>
      </c>
      <c r="AT567" s="249" t="s">
        <v>161</v>
      </c>
      <c r="AU567" s="249" t="s">
        <v>88</v>
      </c>
      <c r="AY567" s="18" t="s">
        <v>159</v>
      </c>
      <c r="BE567" s="250">
        <f>IF(N567="základní",J567,0)</f>
        <v>0</v>
      </c>
      <c r="BF567" s="250">
        <f>IF(N567="snížená",J567,0)</f>
        <v>0</v>
      </c>
      <c r="BG567" s="250">
        <f>IF(N567="zákl. přenesená",J567,0)</f>
        <v>0</v>
      </c>
      <c r="BH567" s="250">
        <f>IF(N567="sníž. přenesená",J567,0)</f>
        <v>0</v>
      </c>
      <c r="BI567" s="250">
        <f>IF(N567="nulová",J567,0)</f>
        <v>0</v>
      </c>
      <c r="BJ567" s="18" t="s">
        <v>86</v>
      </c>
      <c r="BK567" s="250">
        <f>ROUND(I567*H567,2)</f>
        <v>0</v>
      </c>
      <c r="BL567" s="18" t="s">
        <v>249</v>
      </c>
      <c r="BM567" s="249" t="s">
        <v>1102</v>
      </c>
    </row>
    <row r="568" s="13" customFormat="1">
      <c r="A568" s="13"/>
      <c r="B568" s="251"/>
      <c r="C568" s="252"/>
      <c r="D568" s="253" t="s">
        <v>167</v>
      </c>
      <c r="E568" s="254" t="s">
        <v>1</v>
      </c>
      <c r="F568" s="255" t="s">
        <v>1103</v>
      </c>
      <c r="G568" s="252"/>
      <c r="H568" s="256">
        <v>2</v>
      </c>
      <c r="I568" s="257"/>
      <c r="J568" s="252"/>
      <c r="K568" s="252"/>
      <c r="L568" s="258"/>
      <c r="M568" s="259"/>
      <c r="N568" s="260"/>
      <c r="O568" s="260"/>
      <c r="P568" s="260"/>
      <c r="Q568" s="260"/>
      <c r="R568" s="260"/>
      <c r="S568" s="260"/>
      <c r="T568" s="261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62" t="s">
        <v>167</v>
      </c>
      <c r="AU568" s="262" t="s">
        <v>88</v>
      </c>
      <c r="AV568" s="13" t="s">
        <v>88</v>
      </c>
      <c r="AW568" s="13" t="s">
        <v>34</v>
      </c>
      <c r="AX568" s="13" t="s">
        <v>78</v>
      </c>
      <c r="AY568" s="262" t="s">
        <v>159</v>
      </c>
    </row>
    <row r="569" s="13" customFormat="1">
      <c r="A569" s="13"/>
      <c r="B569" s="251"/>
      <c r="C569" s="252"/>
      <c r="D569" s="253" t="s">
        <v>167</v>
      </c>
      <c r="E569" s="254" t="s">
        <v>1</v>
      </c>
      <c r="F569" s="255" t="s">
        <v>1104</v>
      </c>
      <c r="G569" s="252"/>
      <c r="H569" s="256">
        <v>3</v>
      </c>
      <c r="I569" s="257"/>
      <c r="J569" s="252"/>
      <c r="K569" s="252"/>
      <c r="L569" s="258"/>
      <c r="M569" s="259"/>
      <c r="N569" s="260"/>
      <c r="O569" s="260"/>
      <c r="P569" s="260"/>
      <c r="Q569" s="260"/>
      <c r="R569" s="260"/>
      <c r="S569" s="260"/>
      <c r="T569" s="261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62" t="s">
        <v>167</v>
      </c>
      <c r="AU569" s="262" t="s">
        <v>88</v>
      </c>
      <c r="AV569" s="13" t="s">
        <v>88</v>
      </c>
      <c r="AW569" s="13" t="s">
        <v>34</v>
      </c>
      <c r="AX569" s="13" t="s">
        <v>78</v>
      </c>
      <c r="AY569" s="262" t="s">
        <v>159</v>
      </c>
    </row>
    <row r="570" s="14" customFormat="1">
      <c r="A570" s="14"/>
      <c r="B570" s="263"/>
      <c r="C570" s="264"/>
      <c r="D570" s="253" t="s">
        <v>167</v>
      </c>
      <c r="E570" s="265" t="s">
        <v>1</v>
      </c>
      <c r="F570" s="266" t="s">
        <v>170</v>
      </c>
      <c r="G570" s="264"/>
      <c r="H570" s="267">
        <v>5</v>
      </c>
      <c r="I570" s="268"/>
      <c r="J570" s="264"/>
      <c r="K570" s="264"/>
      <c r="L570" s="269"/>
      <c r="M570" s="270"/>
      <c r="N570" s="271"/>
      <c r="O570" s="271"/>
      <c r="P570" s="271"/>
      <c r="Q570" s="271"/>
      <c r="R570" s="271"/>
      <c r="S570" s="271"/>
      <c r="T570" s="272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73" t="s">
        <v>167</v>
      </c>
      <c r="AU570" s="273" t="s">
        <v>88</v>
      </c>
      <c r="AV570" s="14" t="s">
        <v>165</v>
      </c>
      <c r="AW570" s="14" t="s">
        <v>34</v>
      </c>
      <c r="AX570" s="14" t="s">
        <v>86</v>
      </c>
      <c r="AY570" s="273" t="s">
        <v>159</v>
      </c>
    </row>
    <row r="571" s="2" customFormat="1" ht="16.5" customHeight="1">
      <c r="A571" s="39"/>
      <c r="B571" s="40"/>
      <c r="C571" s="237" t="s">
        <v>1105</v>
      </c>
      <c r="D571" s="237" t="s">
        <v>161</v>
      </c>
      <c r="E571" s="238" t="s">
        <v>1106</v>
      </c>
      <c r="F571" s="239" t="s">
        <v>1107</v>
      </c>
      <c r="G571" s="240" t="s">
        <v>530</v>
      </c>
      <c r="H571" s="288"/>
      <c r="I571" s="242"/>
      <c r="J571" s="243">
        <f>ROUND(I571*H571,2)</f>
        <v>0</v>
      </c>
      <c r="K571" s="244"/>
      <c r="L571" s="45"/>
      <c r="M571" s="245" t="s">
        <v>1</v>
      </c>
      <c r="N571" s="246" t="s">
        <v>43</v>
      </c>
      <c r="O571" s="92"/>
      <c r="P571" s="247">
        <f>O571*H571</f>
        <v>0</v>
      </c>
      <c r="Q571" s="247">
        <v>0</v>
      </c>
      <c r="R571" s="247">
        <f>Q571*H571</f>
        <v>0</v>
      </c>
      <c r="S571" s="247">
        <v>0</v>
      </c>
      <c r="T571" s="248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49" t="s">
        <v>249</v>
      </c>
      <c r="AT571" s="249" t="s">
        <v>161</v>
      </c>
      <c r="AU571" s="249" t="s">
        <v>88</v>
      </c>
      <c r="AY571" s="18" t="s">
        <v>159</v>
      </c>
      <c r="BE571" s="250">
        <f>IF(N571="základní",J571,0)</f>
        <v>0</v>
      </c>
      <c r="BF571" s="250">
        <f>IF(N571="snížená",J571,0)</f>
        <v>0</v>
      </c>
      <c r="BG571" s="250">
        <f>IF(N571="zákl. přenesená",J571,0)</f>
        <v>0</v>
      </c>
      <c r="BH571" s="250">
        <f>IF(N571="sníž. přenesená",J571,0)</f>
        <v>0</v>
      </c>
      <c r="BI571" s="250">
        <f>IF(N571="nulová",J571,0)</f>
        <v>0</v>
      </c>
      <c r="BJ571" s="18" t="s">
        <v>86</v>
      </c>
      <c r="BK571" s="250">
        <f>ROUND(I571*H571,2)</f>
        <v>0</v>
      </c>
      <c r="BL571" s="18" t="s">
        <v>249</v>
      </c>
      <c r="BM571" s="249" t="s">
        <v>1108</v>
      </c>
    </row>
    <row r="572" s="12" customFormat="1" ht="22.8" customHeight="1">
      <c r="A572" s="12"/>
      <c r="B572" s="221"/>
      <c r="C572" s="222"/>
      <c r="D572" s="223" t="s">
        <v>77</v>
      </c>
      <c r="E572" s="235" t="s">
        <v>1109</v>
      </c>
      <c r="F572" s="235" t="s">
        <v>1110</v>
      </c>
      <c r="G572" s="222"/>
      <c r="H572" s="222"/>
      <c r="I572" s="225"/>
      <c r="J572" s="236">
        <f>BK572</f>
        <v>0</v>
      </c>
      <c r="K572" s="222"/>
      <c r="L572" s="227"/>
      <c r="M572" s="228"/>
      <c r="N572" s="229"/>
      <c r="O572" s="229"/>
      <c r="P572" s="230">
        <f>SUM(P573:P579)</f>
        <v>0</v>
      </c>
      <c r="Q572" s="229"/>
      <c r="R572" s="230">
        <f>SUM(R573:R579)</f>
        <v>0</v>
      </c>
      <c r="S572" s="229"/>
      <c r="T572" s="231">
        <f>SUM(T573:T579)</f>
        <v>1.2497</v>
      </c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R572" s="232" t="s">
        <v>88</v>
      </c>
      <c r="AT572" s="233" t="s">
        <v>77</v>
      </c>
      <c r="AU572" s="233" t="s">
        <v>86</v>
      </c>
      <c r="AY572" s="232" t="s">
        <v>159</v>
      </c>
      <c r="BK572" s="234">
        <f>SUM(BK573:BK579)</f>
        <v>0</v>
      </c>
    </row>
    <row r="573" s="2" customFormat="1" ht="16.5" customHeight="1">
      <c r="A573" s="39"/>
      <c r="B573" s="40"/>
      <c r="C573" s="237" t="s">
        <v>1111</v>
      </c>
      <c r="D573" s="237" t="s">
        <v>161</v>
      </c>
      <c r="E573" s="238" t="s">
        <v>1112</v>
      </c>
      <c r="F573" s="239" t="s">
        <v>1113</v>
      </c>
      <c r="G573" s="240" t="s">
        <v>164</v>
      </c>
      <c r="H573" s="241">
        <v>174.94999999999999</v>
      </c>
      <c r="I573" s="242"/>
      <c r="J573" s="243">
        <f>ROUND(I573*H573,2)</f>
        <v>0</v>
      </c>
      <c r="K573" s="244"/>
      <c r="L573" s="45"/>
      <c r="M573" s="245" t="s">
        <v>1</v>
      </c>
      <c r="N573" s="246" t="s">
        <v>43</v>
      </c>
      <c r="O573" s="92"/>
      <c r="P573" s="247">
        <f>O573*H573</f>
        <v>0</v>
      </c>
      <c r="Q573" s="247">
        <v>0</v>
      </c>
      <c r="R573" s="247">
        <f>Q573*H573</f>
        <v>0</v>
      </c>
      <c r="S573" s="247">
        <v>0.0040000000000000001</v>
      </c>
      <c r="T573" s="248">
        <f>S573*H573</f>
        <v>0.69979999999999998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49" t="s">
        <v>249</v>
      </c>
      <c r="AT573" s="249" t="s">
        <v>161</v>
      </c>
      <c r="AU573" s="249" t="s">
        <v>88</v>
      </c>
      <c r="AY573" s="18" t="s">
        <v>159</v>
      </c>
      <c r="BE573" s="250">
        <f>IF(N573="základní",J573,0)</f>
        <v>0</v>
      </c>
      <c r="BF573" s="250">
        <f>IF(N573="snížená",J573,0)</f>
        <v>0</v>
      </c>
      <c r="BG573" s="250">
        <f>IF(N573="zákl. přenesená",J573,0)</f>
        <v>0</v>
      </c>
      <c r="BH573" s="250">
        <f>IF(N573="sníž. přenesená",J573,0)</f>
        <v>0</v>
      </c>
      <c r="BI573" s="250">
        <f>IF(N573="nulová",J573,0)</f>
        <v>0</v>
      </c>
      <c r="BJ573" s="18" t="s">
        <v>86</v>
      </c>
      <c r="BK573" s="250">
        <f>ROUND(I573*H573,2)</f>
        <v>0</v>
      </c>
      <c r="BL573" s="18" t="s">
        <v>249</v>
      </c>
      <c r="BM573" s="249" t="s">
        <v>1114</v>
      </c>
    </row>
    <row r="574" s="13" customFormat="1">
      <c r="A574" s="13"/>
      <c r="B574" s="251"/>
      <c r="C574" s="252"/>
      <c r="D574" s="253" t="s">
        <v>167</v>
      </c>
      <c r="E574" s="254" t="s">
        <v>1</v>
      </c>
      <c r="F574" s="255" t="s">
        <v>1115</v>
      </c>
      <c r="G574" s="252"/>
      <c r="H574" s="256">
        <v>149.65000000000001</v>
      </c>
      <c r="I574" s="257"/>
      <c r="J574" s="252"/>
      <c r="K574" s="252"/>
      <c r="L574" s="258"/>
      <c r="M574" s="259"/>
      <c r="N574" s="260"/>
      <c r="O574" s="260"/>
      <c r="P574" s="260"/>
      <c r="Q574" s="260"/>
      <c r="R574" s="260"/>
      <c r="S574" s="260"/>
      <c r="T574" s="261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62" t="s">
        <v>167</v>
      </c>
      <c r="AU574" s="262" t="s">
        <v>88</v>
      </c>
      <c r="AV574" s="13" t="s">
        <v>88</v>
      </c>
      <c r="AW574" s="13" t="s">
        <v>34</v>
      </c>
      <c r="AX574" s="13" t="s">
        <v>78</v>
      </c>
      <c r="AY574" s="262" t="s">
        <v>159</v>
      </c>
    </row>
    <row r="575" s="13" customFormat="1">
      <c r="A575" s="13"/>
      <c r="B575" s="251"/>
      <c r="C575" s="252"/>
      <c r="D575" s="253" t="s">
        <v>167</v>
      </c>
      <c r="E575" s="254" t="s">
        <v>1</v>
      </c>
      <c r="F575" s="255" t="s">
        <v>1116</v>
      </c>
      <c r="G575" s="252"/>
      <c r="H575" s="256">
        <v>25.300000000000001</v>
      </c>
      <c r="I575" s="257"/>
      <c r="J575" s="252"/>
      <c r="K575" s="252"/>
      <c r="L575" s="258"/>
      <c r="M575" s="259"/>
      <c r="N575" s="260"/>
      <c r="O575" s="260"/>
      <c r="P575" s="260"/>
      <c r="Q575" s="260"/>
      <c r="R575" s="260"/>
      <c r="S575" s="260"/>
      <c r="T575" s="261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62" t="s">
        <v>167</v>
      </c>
      <c r="AU575" s="262" t="s">
        <v>88</v>
      </c>
      <c r="AV575" s="13" t="s">
        <v>88</v>
      </c>
      <c r="AW575" s="13" t="s">
        <v>34</v>
      </c>
      <c r="AX575" s="13" t="s">
        <v>78</v>
      </c>
      <c r="AY575" s="262" t="s">
        <v>159</v>
      </c>
    </row>
    <row r="576" s="14" customFormat="1">
      <c r="A576" s="14"/>
      <c r="B576" s="263"/>
      <c r="C576" s="264"/>
      <c r="D576" s="253" t="s">
        <v>167</v>
      </c>
      <c r="E576" s="265" t="s">
        <v>1</v>
      </c>
      <c r="F576" s="266" t="s">
        <v>170</v>
      </c>
      <c r="G576" s="264"/>
      <c r="H576" s="267">
        <v>174.94999999999999</v>
      </c>
      <c r="I576" s="268"/>
      <c r="J576" s="264"/>
      <c r="K576" s="264"/>
      <c r="L576" s="269"/>
      <c r="M576" s="270"/>
      <c r="N576" s="271"/>
      <c r="O576" s="271"/>
      <c r="P576" s="271"/>
      <c r="Q576" s="271"/>
      <c r="R576" s="271"/>
      <c r="S576" s="271"/>
      <c r="T576" s="272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73" t="s">
        <v>167</v>
      </c>
      <c r="AU576" s="273" t="s">
        <v>88</v>
      </c>
      <c r="AV576" s="14" t="s">
        <v>165</v>
      </c>
      <c r="AW576" s="14" t="s">
        <v>34</v>
      </c>
      <c r="AX576" s="14" t="s">
        <v>86</v>
      </c>
      <c r="AY576" s="273" t="s">
        <v>159</v>
      </c>
    </row>
    <row r="577" s="2" customFormat="1" ht="16.5" customHeight="1">
      <c r="A577" s="39"/>
      <c r="B577" s="40"/>
      <c r="C577" s="237" t="s">
        <v>1117</v>
      </c>
      <c r="D577" s="237" t="s">
        <v>161</v>
      </c>
      <c r="E577" s="238" t="s">
        <v>1118</v>
      </c>
      <c r="F577" s="239" t="s">
        <v>1119</v>
      </c>
      <c r="G577" s="240" t="s">
        <v>164</v>
      </c>
      <c r="H577" s="241">
        <v>174.94999999999999</v>
      </c>
      <c r="I577" s="242"/>
      <c r="J577" s="243">
        <f>ROUND(I577*H577,2)</f>
        <v>0</v>
      </c>
      <c r="K577" s="244"/>
      <c r="L577" s="45"/>
      <c r="M577" s="245" t="s">
        <v>1</v>
      </c>
      <c r="N577" s="246" t="s">
        <v>43</v>
      </c>
      <c r="O577" s="92"/>
      <c r="P577" s="247">
        <f>O577*H577</f>
        <v>0</v>
      </c>
      <c r="Q577" s="247">
        <v>0</v>
      </c>
      <c r="R577" s="247">
        <f>Q577*H577</f>
        <v>0</v>
      </c>
      <c r="S577" s="247">
        <v>0.002</v>
      </c>
      <c r="T577" s="248">
        <f>S577*H577</f>
        <v>0.34989999999999999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49" t="s">
        <v>249</v>
      </c>
      <c r="AT577" s="249" t="s">
        <v>161</v>
      </c>
      <c r="AU577" s="249" t="s">
        <v>88</v>
      </c>
      <c r="AY577" s="18" t="s">
        <v>159</v>
      </c>
      <c r="BE577" s="250">
        <f>IF(N577="základní",J577,0)</f>
        <v>0</v>
      </c>
      <c r="BF577" s="250">
        <f>IF(N577="snížená",J577,0)</f>
        <v>0</v>
      </c>
      <c r="BG577" s="250">
        <f>IF(N577="zákl. přenesená",J577,0)</f>
        <v>0</v>
      </c>
      <c r="BH577" s="250">
        <f>IF(N577="sníž. přenesená",J577,0)</f>
        <v>0</v>
      </c>
      <c r="BI577" s="250">
        <f>IF(N577="nulová",J577,0)</f>
        <v>0</v>
      </c>
      <c r="BJ577" s="18" t="s">
        <v>86</v>
      </c>
      <c r="BK577" s="250">
        <f>ROUND(I577*H577,2)</f>
        <v>0</v>
      </c>
      <c r="BL577" s="18" t="s">
        <v>249</v>
      </c>
      <c r="BM577" s="249" t="s">
        <v>1120</v>
      </c>
    </row>
    <row r="578" s="2" customFormat="1" ht="16.5" customHeight="1">
      <c r="A578" s="39"/>
      <c r="B578" s="40"/>
      <c r="C578" s="237" t="s">
        <v>1121</v>
      </c>
      <c r="D578" s="237" t="s">
        <v>161</v>
      </c>
      <c r="E578" s="238" t="s">
        <v>1122</v>
      </c>
      <c r="F578" s="239" t="s">
        <v>1123</v>
      </c>
      <c r="G578" s="240" t="s">
        <v>503</v>
      </c>
      <c r="H578" s="241">
        <v>200</v>
      </c>
      <c r="I578" s="242"/>
      <c r="J578" s="243">
        <f>ROUND(I578*H578,2)</f>
        <v>0</v>
      </c>
      <c r="K578" s="244"/>
      <c r="L578" s="45"/>
      <c r="M578" s="245" t="s">
        <v>1</v>
      </c>
      <c r="N578" s="246" t="s">
        <v>43</v>
      </c>
      <c r="O578" s="92"/>
      <c r="P578" s="247">
        <f>O578*H578</f>
        <v>0</v>
      </c>
      <c r="Q578" s="247">
        <v>0</v>
      </c>
      <c r="R578" s="247">
        <f>Q578*H578</f>
        <v>0</v>
      </c>
      <c r="S578" s="247">
        <v>0.001</v>
      </c>
      <c r="T578" s="248">
        <f>S578*H578</f>
        <v>0.20000000000000001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49" t="s">
        <v>249</v>
      </c>
      <c r="AT578" s="249" t="s">
        <v>161</v>
      </c>
      <c r="AU578" s="249" t="s">
        <v>88</v>
      </c>
      <c r="AY578" s="18" t="s">
        <v>159</v>
      </c>
      <c r="BE578" s="250">
        <f>IF(N578="základní",J578,0)</f>
        <v>0</v>
      </c>
      <c r="BF578" s="250">
        <f>IF(N578="snížená",J578,0)</f>
        <v>0</v>
      </c>
      <c r="BG578" s="250">
        <f>IF(N578="zákl. přenesená",J578,0)</f>
        <v>0</v>
      </c>
      <c r="BH578" s="250">
        <f>IF(N578="sníž. přenesená",J578,0)</f>
        <v>0</v>
      </c>
      <c r="BI578" s="250">
        <f>IF(N578="nulová",J578,0)</f>
        <v>0</v>
      </c>
      <c r="BJ578" s="18" t="s">
        <v>86</v>
      </c>
      <c r="BK578" s="250">
        <f>ROUND(I578*H578,2)</f>
        <v>0</v>
      </c>
      <c r="BL578" s="18" t="s">
        <v>249</v>
      </c>
      <c r="BM578" s="249" t="s">
        <v>1124</v>
      </c>
    </row>
    <row r="579" s="2" customFormat="1" ht="16.5" customHeight="1">
      <c r="A579" s="39"/>
      <c r="B579" s="40"/>
      <c r="C579" s="237" t="s">
        <v>1125</v>
      </c>
      <c r="D579" s="237" t="s">
        <v>161</v>
      </c>
      <c r="E579" s="238" t="s">
        <v>1126</v>
      </c>
      <c r="F579" s="239" t="s">
        <v>1127</v>
      </c>
      <c r="G579" s="240" t="s">
        <v>530</v>
      </c>
      <c r="H579" s="288"/>
      <c r="I579" s="242"/>
      <c r="J579" s="243">
        <f>ROUND(I579*H579,2)</f>
        <v>0</v>
      </c>
      <c r="K579" s="244"/>
      <c r="L579" s="45"/>
      <c r="M579" s="245" t="s">
        <v>1</v>
      </c>
      <c r="N579" s="246" t="s">
        <v>43</v>
      </c>
      <c r="O579" s="92"/>
      <c r="P579" s="247">
        <f>O579*H579</f>
        <v>0</v>
      </c>
      <c r="Q579" s="247">
        <v>0</v>
      </c>
      <c r="R579" s="247">
        <f>Q579*H579</f>
        <v>0</v>
      </c>
      <c r="S579" s="247">
        <v>0</v>
      </c>
      <c r="T579" s="248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49" t="s">
        <v>249</v>
      </c>
      <c r="AT579" s="249" t="s">
        <v>161</v>
      </c>
      <c r="AU579" s="249" t="s">
        <v>88</v>
      </c>
      <c r="AY579" s="18" t="s">
        <v>159</v>
      </c>
      <c r="BE579" s="250">
        <f>IF(N579="základní",J579,0)</f>
        <v>0</v>
      </c>
      <c r="BF579" s="250">
        <f>IF(N579="snížená",J579,0)</f>
        <v>0</v>
      </c>
      <c r="BG579" s="250">
        <f>IF(N579="zákl. přenesená",J579,0)</f>
        <v>0</v>
      </c>
      <c r="BH579" s="250">
        <f>IF(N579="sníž. přenesená",J579,0)</f>
        <v>0</v>
      </c>
      <c r="BI579" s="250">
        <f>IF(N579="nulová",J579,0)</f>
        <v>0</v>
      </c>
      <c r="BJ579" s="18" t="s">
        <v>86</v>
      </c>
      <c r="BK579" s="250">
        <f>ROUND(I579*H579,2)</f>
        <v>0</v>
      </c>
      <c r="BL579" s="18" t="s">
        <v>249</v>
      </c>
      <c r="BM579" s="249" t="s">
        <v>1128</v>
      </c>
    </row>
    <row r="580" s="12" customFormat="1" ht="22.8" customHeight="1">
      <c r="A580" s="12"/>
      <c r="B580" s="221"/>
      <c r="C580" s="222"/>
      <c r="D580" s="223" t="s">
        <v>77</v>
      </c>
      <c r="E580" s="235" t="s">
        <v>1129</v>
      </c>
      <c r="F580" s="235" t="s">
        <v>1130</v>
      </c>
      <c r="G580" s="222"/>
      <c r="H580" s="222"/>
      <c r="I580" s="225"/>
      <c r="J580" s="236">
        <f>BK580</f>
        <v>0</v>
      </c>
      <c r="K580" s="222"/>
      <c r="L580" s="227"/>
      <c r="M580" s="228"/>
      <c r="N580" s="229"/>
      <c r="O580" s="229"/>
      <c r="P580" s="230">
        <f>SUM(P581:P603)</f>
        <v>0</v>
      </c>
      <c r="Q580" s="229"/>
      <c r="R580" s="230">
        <f>SUM(R581:R603)</f>
        <v>3.4533382999999995</v>
      </c>
      <c r="S580" s="229"/>
      <c r="T580" s="231">
        <f>SUM(T581:T603)</f>
        <v>0</v>
      </c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R580" s="232" t="s">
        <v>88</v>
      </c>
      <c r="AT580" s="233" t="s">
        <v>77</v>
      </c>
      <c r="AU580" s="233" t="s">
        <v>86</v>
      </c>
      <c r="AY580" s="232" t="s">
        <v>159</v>
      </c>
      <c r="BK580" s="234">
        <f>SUM(BK581:BK603)</f>
        <v>0</v>
      </c>
    </row>
    <row r="581" s="2" customFormat="1" ht="16.5" customHeight="1">
      <c r="A581" s="39"/>
      <c r="B581" s="40"/>
      <c r="C581" s="237" t="s">
        <v>1131</v>
      </c>
      <c r="D581" s="237" t="s">
        <v>161</v>
      </c>
      <c r="E581" s="238" t="s">
        <v>1132</v>
      </c>
      <c r="F581" s="239" t="s">
        <v>1133</v>
      </c>
      <c r="G581" s="240" t="s">
        <v>241</v>
      </c>
      <c r="H581" s="241">
        <v>75.5</v>
      </c>
      <c r="I581" s="242"/>
      <c r="J581" s="243">
        <f>ROUND(I581*H581,2)</f>
        <v>0</v>
      </c>
      <c r="K581" s="244"/>
      <c r="L581" s="45"/>
      <c r="M581" s="245" t="s">
        <v>1</v>
      </c>
      <c r="N581" s="246" t="s">
        <v>43</v>
      </c>
      <c r="O581" s="92"/>
      <c r="P581" s="247">
        <f>O581*H581</f>
        <v>0</v>
      </c>
      <c r="Q581" s="247">
        <v>0.00058</v>
      </c>
      <c r="R581" s="247">
        <f>Q581*H581</f>
        <v>0.043790000000000003</v>
      </c>
      <c r="S581" s="247">
        <v>0</v>
      </c>
      <c r="T581" s="248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49" t="s">
        <v>249</v>
      </c>
      <c r="AT581" s="249" t="s">
        <v>161</v>
      </c>
      <c r="AU581" s="249" t="s">
        <v>88</v>
      </c>
      <c r="AY581" s="18" t="s">
        <v>159</v>
      </c>
      <c r="BE581" s="250">
        <f>IF(N581="základní",J581,0)</f>
        <v>0</v>
      </c>
      <c r="BF581" s="250">
        <f>IF(N581="snížená",J581,0)</f>
        <v>0</v>
      </c>
      <c r="BG581" s="250">
        <f>IF(N581="zákl. přenesená",J581,0)</f>
        <v>0</v>
      </c>
      <c r="BH581" s="250">
        <f>IF(N581="sníž. přenesená",J581,0)</f>
        <v>0</v>
      </c>
      <c r="BI581" s="250">
        <f>IF(N581="nulová",J581,0)</f>
        <v>0</v>
      </c>
      <c r="BJ581" s="18" t="s">
        <v>86</v>
      </c>
      <c r="BK581" s="250">
        <f>ROUND(I581*H581,2)</f>
        <v>0</v>
      </c>
      <c r="BL581" s="18" t="s">
        <v>249</v>
      </c>
      <c r="BM581" s="249" t="s">
        <v>1134</v>
      </c>
    </row>
    <row r="582" s="13" customFormat="1">
      <c r="A582" s="13"/>
      <c r="B582" s="251"/>
      <c r="C582" s="252"/>
      <c r="D582" s="253" t="s">
        <v>167</v>
      </c>
      <c r="E582" s="254" t="s">
        <v>1</v>
      </c>
      <c r="F582" s="255" t="s">
        <v>958</v>
      </c>
      <c r="G582" s="252"/>
      <c r="H582" s="256">
        <v>9.1999999999999993</v>
      </c>
      <c r="I582" s="257"/>
      <c r="J582" s="252"/>
      <c r="K582" s="252"/>
      <c r="L582" s="258"/>
      <c r="M582" s="259"/>
      <c r="N582" s="260"/>
      <c r="O582" s="260"/>
      <c r="P582" s="260"/>
      <c r="Q582" s="260"/>
      <c r="R582" s="260"/>
      <c r="S582" s="260"/>
      <c r="T582" s="261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62" t="s">
        <v>167</v>
      </c>
      <c r="AU582" s="262" t="s">
        <v>88</v>
      </c>
      <c r="AV582" s="13" t="s">
        <v>88</v>
      </c>
      <c r="AW582" s="13" t="s">
        <v>34</v>
      </c>
      <c r="AX582" s="13" t="s">
        <v>78</v>
      </c>
      <c r="AY582" s="262" t="s">
        <v>159</v>
      </c>
    </row>
    <row r="583" s="13" customFormat="1">
      <c r="A583" s="13"/>
      <c r="B583" s="251"/>
      <c r="C583" s="252"/>
      <c r="D583" s="253" t="s">
        <v>167</v>
      </c>
      <c r="E583" s="254" t="s">
        <v>1</v>
      </c>
      <c r="F583" s="255" t="s">
        <v>959</v>
      </c>
      <c r="G583" s="252"/>
      <c r="H583" s="256">
        <v>66.299999999999997</v>
      </c>
      <c r="I583" s="257"/>
      <c r="J583" s="252"/>
      <c r="K583" s="252"/>
      <c r="L583" s="258"/>
      <c r="M583" s="259"/>
      <c r="N583" s="260"/>
      <c r="O583" s="260"/>
      <c r="P583" s="260"/>
      <c r="Q583" s="260"/>
      <c r="R583" s="260"/>
      <c r="S583" s="260"/>
      <c r="T583" s="261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62" t="s">
        <v>167</v>
      </c>
      <c r="AU583" s="262" t="s">
        <v>88</v>
      </c>
      <c r="AV583" s="13" t="s">
        <v>88</v>
      </c>
      <c r="AW583" s="13" t="s">
        <v>34</v>
      </c>
      <c r="AX583" s="13" t="s">
        <v>78</v>
      </c>
      <c r="AY583" s="262" t="s">
        <v>159</v>
      </c>
    </row>
    <row r="584" s="14" customFormat="1">
      <c r="A584" s="14"/>
      <c r="B584" s="263"/>
      <c r="C584" s="264"/>
      <c r="D584" s="253" t="s">
        <v>167</v>
      </c>
      <c r="E584" s="265" t="s">
        <v>1</v>
      </c>
      <c r="F584" s="266" t="s">
        <v>170</v>
      </c>
      <c r="G584" s="264"/>
      <c r="H584" s="267">
        <v>75.5</v>
      </c>
      <c r="I584" s="268"/>
      <c r="J584" s="264"/>
      <c r="K584" s="264"/>
      <c r="L584" s="269"/>
      <c r="M584" s="270"/>
      <c r="N584" s="271"/>
      <c r="O584" s="271"/>
      <c r="P584" s="271"/>
      <c r="Q584" s="271"/>
      <c r="R584" s="271"/>
      <c r="S584" s="271"/>
      <c r="T584" s="272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73" t="s">
        <v>167</v>
      </c>
      <c r="AU584" s="273" t="s">
        <v>88</v>
      </c>
      <c r="AV584" s="14" t="s">
        <v>165</v>
      </c>
      <c r="AW584" s="14" t="s">
        <v>34</v>
      </c>
      <c r="AX584" s="14" t="s">
        <v>86</v>
      </c>
      <c r="AY584" s="273" t="s">
        <v>159</v>
      </c>
    </row>
    <row r="585" s="2" customFormat="1" ht="21.75" customHeight="1">
      <c r="A585" s="39"/>
      <c r="B585" s="40"/>
      <c r="C585" s="274" t="s">
        <v>1135</v>
      </c>
      <c r="D585" s="274" t="s">
        <v>188</v>
      </c>
      <c r="E585" s="275" t="s">
        <v>1136</v>
      </c>
      <c r="F585" s="276" t="s">
        <v>1137</v>
      </c>
      <c r="G585" s="277" t="s">
        <v>164</v>
      </c>
      <c r="H585" s="278">
        <v>8.3049999999999997</v>
      </c>
      <c r="I585" s="279"/>
      <c r="J585" s="280">
        <f>ROUND(I585*H585,2)</f>
        <v>0</v>
      </c>
      <c r="K585" s="281"/>
      <c r="L585" s="282"/>
      <c r="M585" s="283" t="s">
        <v>1</v>
      </c>
      <c r="N585" s="284" t="s">
        <v>43</v>
      </c>
      <c r="O585" s="92"/>
      <c r="P585" s="247">
        <f>O585*H585</f>
        <v>0</v>
      </c>
      <c r="Q585" s="247">
        <v>0.019199999999999998</v>
      </c>
      <c r="R585" s="247">
        <f>Q585*H585</f>
        <v>0.15945599999999999</v>
      </c>
      <c r="S585" s="247">
        <v>0</v>
      </c>
      <c r="T585" s="248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49" t="s">
        <v>337</v>
      </c>
      <c r="AT585" s="249" t="s">
        <v>188</v>
      </c>
      <c r="AU585" s="249" t="s">
        <v>88</v>
      </c>
      <c r="AY585" s="18" t="s">
        <v>159</v>
      </c>
      <c r="BE585" s="250">
        <f>IF(N585="základní",J585,0)</f>
        <v>0</v>
      </c>
      <c r="BF585" s="250">
        <f>IF(N585="snížená",J585,0)</f>
        <v>0</v>
      </c>
      <c r="BG585" s="250">
        <f>IF(N585="zákl. přenesená",J585,0)</f>
        <v>0</v>
      </c>
      <c r="BH585" s="250">
        <f>IF(N585="sníž. přenesená",J585,0)</f>
        <v>0</v>
      </c>
      <c r="BI585" s="250">
        <f>IF(N585="nulová",J585,0)</f>
        <v>0</v>
      </c>
      <c r="BJ585" s="18" t="s">
        <v>86</v>
      </c>
      <c r="BK585" s="250">
        <f>ROUND(I585*H585,2)</f>
        <v>0</v>
      </c>
      <c r="BL585" s="18" t="s">
        <v>249</v>
      </c>
      <c r="BM585" s="249" t="s">
        <v>1138</v>
      </c>
    </row>
    <row r="586" s="13" customFormat="1">
      <c r="A586" s="13"/>
      <c r="B586" s="251"/>
      <c r="C586" s="252"/>
      <c r="D586" s="253" t="s">
        <v>167</v>
      </c>
      <c r="E586" s="254" t="s">
        <v>1</v>
      </c>
      <c r="F586" s="255" t="s">
        <v>1139</v>
      </c>
      <c r="G586" s="252"/>
      <c r="H586" s="256">
        <v>7.5499999999999998</v>
      </c>
      <c r="I586" s="257"/>
      <c r="J586" s="252"/>
      <c r="K586" s="252"/>
      <c r="L586" s="258"/>
      <c r="M586" s="259"/>
      <c r="N586" s="260"/>
      <c r="O586" s="260"/>
      <c r="P586" s="260"/>
      <c r="Q586" s="260"/>
      <c r="R586" s="260"/>
      <c r="S586" s="260"/>
      <c r="T586" s="261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62" t="s">
        <v>167</v>
      </c>
      <c r="AU586" s="262" t="s">
        <v>88</v>
      </c>
      <c r="AV586" s="13" t="s">
        <v>88</v>
      </c>
      <c r="AW586" s="13" t="s">
        <v>34</v>
      </c>
      <c r="AX586" s="13" t="s">
        <v>86</v>
      </c>
      <c r="AY586" s="262" t="s">
        <v>159</v>
      </c>
    </row>
    <row r="587" s="13" customFormat="1">
      <c r="A587" s="13"/>
      <c r="B587" s="251"/>
      <c r="C587" s="252"/>
      <c r="D587" s="253" t="s">
        <v>167</v>
      </c>
      <c r="E587" s="252"/>
      <c r="F587" s="255" t="s">
        <v>1140</v>
      </c>
      <c r="G587" s="252"/>
      <c r="H587" s="256">
        <v>8.3049999999999997</v>
      </c>
      <c r="I587" s="257"/>
      <c r="J587" s="252"/>
      <c r="K587" s="252"/>
      <c r="L587" s="258"/>
      <c r="M587" s="259"/>
      <c r="N587" s="260"/>
      <c r="O587" s="260"/>
      <c r="P587" s="260"/>
      <c r="Q587" s="260"/>
      <c r="R587" s="260"/>
      <c r="S587" s="260"/>
      <c r="T587" s="261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62" t="s">
        <v>167</v>
      </c>
      <c r="AU587" s="262" t="s">
        <v>88</v>
      </c>
      <c r="AV587" s="13" t="s">
        <v>88</v>
      </c>
      <c r="AW587" s="13" t="s">
        <v>4</v>
      </c>
      <c r="AX587" s="13" t="s">
        <v>86</v>
      </c>
      <c r="AY587" s="262" t="s">
        <v>159</v>
      </c>
    </row>
    <row r="588" s="2" customFormat="1" ht="16.5" customHeight="1">
      <c r="A588" s="39"/>
      <c r="B588" s="40"/>
      <c r="C588" s="237" t="s">
        <v>1141</v>
      </c>
      <c r="D588" s="237" t="s">
        <v>161</v>
      </c>
      <c r="E588" s="238" t="s">
        <v>1142</v>
      </c>
      <c r="F588" s="239" t="s">
        <v>1143</v>
      </c>
      <c r="G588" s="240" t="s">
        <v>164</v>
      </c>
      <c r="H588" s="241">
        <v>75.989999999999995</v>
      </c>
      <c r="I588" s="242"/>
      <c r="J588" s="243">
        <f>ROUND(I588*H588,2)</f>
        <v>0</v>
      </c>
      <c r="K588" s="244"/>
      <c r="L588" s="45"/>
      <c r="M588" s="245" t="s">
        <v>1</v>
      </c>
      <c r="N588" s="246" t="s">
        <v>43</v>
      </c>
      <c r="O588" s="92"/>
      <c r="P588" s="247">
        <f>O588*H588</f>
        <v>0</v>
      </c>
      <c r="Q588" s="247">
        <v>0.0063499999999999997</v>
      </c>
      <c r="R588" s="247">
        <f>Q588*H588</f>
        <v>0.48253649999999992</v>
      </c>
      <c r="S588" s="247">
        <v>0</v>
      </c>
      <c r="T588" s="248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49" t="s">
        <v>249</v>
      </c>
      <c r="AT588" s="249" t="s">
        <v>161</v>
      </c>
      <c r="AU588" s="249" t="s">
        <v>88</v>
      </c>
      <c r="AY588" s="18" t="s">
        <v>159</v>
      </c>
      <c r="BE588" s="250">
        <f>IF(N588="základní",J588,0)</f>
        <v>0</v>
      </c>
      <c r="BF588" s="250">
        <f>IF(N588="snížená",J588,0)</f>
        <v>0</v>
      </c>
      <c r="BG588" s="250">
        <f>IF(N588="zákl. přenesená",J588,0)</f>
        <v>0</v>
      </c>
      <c r="BH588" s="250">
        <f>IF(N588="sníž. přenesená",J588,0)</f>
        <v>0</v>
      </c>
      <c r="BI588" s="250">
        <f>IF(N588="nulová",J588,0)</f>
        <v>0</v>
      </c>
      <c r="BJ588" s="18" t="s">
        <v>86</v>
      </c>
      <c r="BK588" s="250">
        <f>ROUND(I588*H588,2)</f>
        <v>0</v>
      </c>
      <c r="BL588" s="18" t="s">
        <v>249</v>
      </c>
      <c r="BM588" s="249" t="s">
        <v>1144</v>
      </c>
    </row>
    <row r="589" s="13" customFormat="1">
      <c r="A589" s="13"/>
      <c r="B589" s="251"/>
      <c r="C589" s="252"/>
      <c r="D589" s="253" t="s">
        <v>167</v>
      </c>
      <c r="E589" s="254" t="s">
        <v>1</v>
      </c>
      <c r="F589" s="255" t="s">
        <v>368</v>
      </c>
      <c r="G589" s="252"/>
      <c r="H589" s="256">
        <v>5.2800000000000002</v>
      </c>
      <c r="I589" s="257"/>
      <c r="J589" s="252"/>
      <c r="K589" s="252"/>
      <c r="L589" s="258"/>
      <c r="M589" s="259"/>
      <c r="N589" s="260"/>
      <c r="O589" s="260"/>
      <c r="P589" s="260"/>
      <c r="Q589" s="260"/>
      <c r="R589" s="260"/>
      <c r="S589" s="260"/>
      <c r="T589" s="261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62" t="s">
        <v>167</v>
      </c>
      <c r="AU589" s="262" t="s">
        <v>88</v>
      </c>
      <c r="AV589" s="13" t="s">
        <v>88</v>
      </c>
      <c r="AW589" s="13" t="s">
        <v>34</v>
      </c>
      <c r="AX589" s="13" t="s">
        <v>78</v>
      </c>
      <c r="AY589" s="262" t="s">
        <v>159</v>
      </c>
    </row>
    <row r="590" s="13" customFormat="1">
      <c r="A590" s="13"/>
      <c r="B590" s="251"/>
      <c r="C590" s="252"/>
      <c r="D590" s="253" t="s">
        <v>167</v>
      </c>
      <c r="E590" s="254" t="s">
        <v>1</v>
      </c>
      <c r="F590" s="255" t="s">
        <v>369</v>
      </c>
      <c r="G590" s="252"/>
      <c r="H590" s="256">
        <v>52.420000000000002</v>
      </c>
      <c r="I590" s="257"/>
      <c r="J590" s="252"/>
      <c r="K590" s="252"/>
      <c r="L590" s="258"/>
      <c r="M590" s="259"/>
      <c r="N590" s="260"/>
      <c r="O590" s="260"/>
      <c r="P590" s="260"/>
      <c r="Q590" s="260"/>
      <c r="R590" s="260"/>
      <c r="S590" s="260"/>
      <c r="T590" s="261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62" t="s">
        <v>167</v>
      </c>
      <c r="AU590" s="262" t="s">
        <v>88</v>
      </c>
      <c r="AV590" s="13" t="s">
        <v>88</v>
      </c>
      <c r="AW590" s="13" t="s">
        <v>34</v>
      </c>
      <c r="AX590" s="13" t="s">
        <v>78</v>
      </c>
      <c r="AY590" s="262" t="s">
        <v>159</v>
      </c>
    </row>
    <row r="591" s="13" customFormat="1">
      <c r="A591" s="13"/>
      <c r="B591" s="251"/>
      <c r="C591" s="252"/>
      <c r="D591" s="253" t="s">
        <v>167</v>
      </c>
      <c r="E591" s="254" t="s">
        <v>1</v>
      </c>
      <c r="F591" s="255" t="s">
        <v>375</v>
      </c>
      <c r="G591" s="252"/>
      <c r="H591" s="256">
        <v>3.5600000000000001</v>
      </c>
      <c r="I591" s="257"/>
      <c r="J591" s="252"/>
      <c r="K591" s="252"/>
      <c r="L591" s="258"/>
      <c r="M591" s="259"/>
      <c r="N591" s="260"/>
      <c r="O591" s="260"/>
      <c r="P591" s="260"/>
      <c r="Q591" s="260"/>
      <c r="R591" s="260"/>
      <c r="S591" s="260"/>
      <c r="T591" s="261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62" t="s">
        <v>167</v>
      </c>
      <c r="AU591" s="262" t="s">
        <v>88</v>
      </c>
      <c r="AV591" s="13" t="s">
        <v>88</v>
      </c>
      <c r="AW591" s="13" t="s">
        <v>34</v>
      </c>
      <c r="AX591" s="13" t="s">
        <v>78</v>
      </c>
      <c r="AY591" s="262" t="s">
        <v>159</v>
      </c>
    </row>
    <row r="592" s="13" customFormat="1">
      <c r="A592" s="13"/>
      <c r="B592" s="251"/>
      <c r="C592" s="252"/>
      <c r="D592" s="253" t="s">
        <v>167</v>
      </c>
      <c r="E592" s="254" t="s">
        <v>1</v>
      </c>
      <c r="F592" s="255" t="s">
        <v>376</v>
      </c>
      <c r="G592" s="252"/>
      <c r="H592" s="256">
        <v>5</v>
      </c>
      <c r="I592" s="257"/>
      <c r="J592" s="252"/>
      <c r="K592" s="252"/>
      <c r="L592" s="258"/>
      <c r="M592" s="259"/>
      <c r="N592" s="260"/>
      <c r="O592" s="260"/>
      <c r="P592" s="260"/>
      <c r="Q592" s="260"/>
      <c r="R592" s="260"/>
      <c r="S592" s="260"/>
      <c r="T592" s="261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62" t="s">
        <v>167</v>
      </c>
      <c r="AU592" s="262" t="s">
        <v>88</v>
      </c>
      <c r="AV592" s="13" t="s">
        <v>88</v>
      </c>
      <c r="AW592" s="13" t="s">
        <v>34</v>
      </c>
      <c r="AX592" s="13" t="s">
        <v>78</v>
      </c>
      <c r="AY592" s="262" t="s">
        <v>159</v>
      </c>
    </row>
    <row r="593" s="13" customFormat="1">
      <c r="A593" s="13"/>
      <c r="B593" s="251"/>
      <c r="C593" s="252"/>
      <c r="D593" s="253" t="s">
        <v>167</v>
      </c>
      <c r="E593" s="254" t="s">
        <v>1</v>
      </c>
      <c r="F593" s="255" t="s">
        <v>377</v>
      </c>
      <c r="G593" s="252"/>
      <c r="H593" s="256">
        <v>1.1200000000000001</v>
      </c>
      <c r="I593" s="257"/>
      <c r="J593" s="252"/>
      <c r="K593" s="252"/>
      <c r="L593" s="258"/>
      <c r="M593" s="259"/>
      <c r="N593" s="260"/>
      <c r="O593" s="260"/>
      <c r="P593" s="260"/>
      <c r="Q593" s="260"/>
      <c r="R593" s="260"/>
      <c r="S593" s="260"/>
      <c r="T593" s="261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62" t="s">
        <v>167</v>
      </c>
      <c r="AU593" s="262" t="s">
        <v>88</v>
      </c>
      <c r="AV593" s="13" t="s">
        <v>88</v>
      </c>
      <c r="AW593" s="13" t="s">
        <v>34</v>
      </c>
      <c r="AX593" s="13" t="s">
        <v>78</v>
      </c>
      <c r="AY593" s="262" t="s">
        <v>159</v>
      </c>
    </row>
    <row r="594" s="13" customFormat="1">
      <c r="A594" s="13"/>
      <c r="B594" s="251"/>
      <c r="C594" s="252"/>
      <c r="D594" s="253" t="s">
        <v>167</v>
      </c>
      <c r="E594" s="254" t="s">
        <v>1</v>
      </c>
      <c r="F594" s="255" t="s">
        <v>378</v>
      </c>
      <c r="G594" s="252"/>
      <c r="H594" s="256">
        <v>3.0800000000000001</v>
      </c>
      <c r="I594" s="257"/>
      <c r="J594" s="252"/>
      <c r="K594" s="252"/>
      <c r="L594" s="258"/>
      <c r="M594" s="259"/>
      <c r="N594" s="260"/>
      <c r="O594" s="260"/>
      <c r="P594" s="260"/>
      <c r="Q594" s="260"/>
      <c r="R594" s="260"/>
      <c r="S594" s="260"/>
      <c r="T594" s="261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62" t="s">
        <v>167</v>
      </c>
      <c r="AU594" s="262" t="s">
        <v>88</v>
      </c>
      <c r="AV594" s="13" t="s">
        <v>88</v>
      </c>
      <c r="AW594" s="13" t="s">
        <v>34</v>
      </c>
      <c r="AX594" s="13" t="s">
        <v>78</v>
      </c>
      <c r="AY594" s="262" t="s">
        <v>159</v>
      </c>
    </row>
    <row r="595" s="13" customFormat="1">
      <c r="A595" s="13"/>
      <c r="B595" s="251"/>
      <c r="C595" s="252"/>
      <c r="D595" s="253" t="s">
        <v>167</v>
      </c>
      <c r="E595" s="254" t="s">
        <v>1</v>
      </c>
      <c r="F595" s="255" t="s">
        <v>379</v>
      </c>
      <c r="G595" s="252"/>
      <c r="H595" s="256">
        <v>2.8700000000000001</v>
      </c>
      <c r="I595" s="257"/>
      <c r="J595" s="252"/>
      <c r="K595" s="252"/>
      <c r="L595" s="258"/>
      <c r="M595" s="259"/>
      <c r="N595" s="260"/>
      <c r="O595" s="260"/>
      <c r="P595" s="260"/>
      <c r="Q595" s="260"/>
      <c r="R595" s="260"/>
      <c r="S595" s="260"/>
      <c r="T595" s="261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62" t="s">
        <v>167</v>
      </c>
      <c r="AU595" s="262" t="s">
        <v>88</v>
      </c>
      <c r="AV595" s="13" t="s">
        <v>88</v>
      </c>
      <c r="AW595" s="13" t="s">
        <v>34</v>
      </c>
      <c r="AX595" s="13" t="s">
        <v>78</v>
      </c>
      <c r="AY595" s="262" t="s">
        <v>159</v>
      </c>
    </row>
    <row r="596" s="13" customFormat="1">
      <c r="A596" s="13"/>
      <c r="B596" s="251"/>
      <c r="C596" s="252"/>
      <c r="D596" s="253" t="s">
        <v>167</v>
      </c>
      <c r="E596" s="254" t="s">
        <v>1</v>
      </c>
      <c r="F596" s="255" t="s">
        <v>380</v>
      </c>
      <c r="G596" s="252"/>
      <c r="H596" s="256">
        <v>1.1200000000000001</v>
      </c>
      <c r="I596" s="257"/>
      <c r="J596" s="252"/>
      <c r="K596" s="252"/>
      <c r="L596" s="258"/>
      <c r="M596" s="259"/>
      <c r="N596" s="260"/>
      <c r="O596" s="260"/>
      <c r="P596" s="260"/>
      <c r="Q596" s="260"/>
      <c r="R596" s="260"/>
      <c r="S596" s="260"/>
      <c r="T596" s="261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62" t="s">
        <v>167</v>
      </c>
      <c r="AU596" s="262" t="s">
        <v>88</v>
      </c>
      <c r="AV596" s="13" t="s">
        <v>88</v>
      </c>
      <c r="AW596" s="13" t="s">
        <v>34</v>
      </c>
      <c r="AX596" s="13" t="s">
        <v>78</v>
      </c>
      <c r="AY596" s="262" t="s">
        <v>159</v>
      </c>
    </row>
    <row r="597" s="13" customFormat="1">
      <c r="A597" s="13"/>
      <c r="B597" s="251"/>
      <c r="C597" s="252"/>
      <c r="D597" s="253" t="s">
        <v>167</v>
      </c>
      <c r="E597" s="254" t="s">
        <v>1</v>
      </c>
      <c r="F597" s="255" t="s">
        <v>381</v>
      </c>
      <c r="G597" s="252"/>
      <c r="H597" s="256">
        <v>1.54</v>
      </c>
      <c r="I597" s="257"/>
      <c r="J597" s="252"/>
      <c r="K597" s="252"/>
      <c r="L597" s="258"/>
      <c r="M597" s="259"/>
      <c r="N597" s="260"/>
      <c r="O597" s="260"/>
      <c r="P597" s="260"/>
      <c r="Q597" s="260"/>
      <c r="R597" s="260"/>
      <c r="S597" s="260"/>
      <c r="T597" s="261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62" t="s">
        <v>167</v>
      </c>
      <c r="AU597" s="262" t="s">
        <v>88</v>
      </c>
      <c r="AV597" s="13" t="s">
        <v>88</v>
      </c>
      <c r="AW597" s="13" t="s">
        <v>34</v>
      </c>
      <c r="AX597" s="13" t="s">
        <v>78</v>
      </c>
      <c r="AY597" s="262" t="s">
        <v>159</v>
      </c>
    </row>
    <row r="598" s="14" customFormat="1">
      <c r="A598" s="14"/>
      <c r="B598" s="263"/>
      <c r="C598" s="264"/>
      <c r="D598" s="253" t="s">
        <v>167</v>
      </c>
      <c r="E598" s="265" t="s">
        <v>1</v>
      </c>
      <c r="F598" s="266" t="s">
        <v>170</v>
      </c>
      <c r="G598" s="264"/>
      <c r="H598" s="267">
        <v>75.989999999999995</v>
      </c>
      <c r="I598" s="268"/>
      <c r="J598" s="264"/>
      <c r="K598" s="264"/>
      <c r="L598" s="269"/>
      <c r="M598" s="270"/>
      <c r="N598" s="271"/>
      <c r="O598" s="271"/>
      <c r="P598" s="271"/>
      <c r="Q598" s="271"/>
      <c r="R598" s="271"/>
      <c r="S598" s="271"/>
      <c r="T598" s="272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73" t="s">
        <v>167</v>
      </c>
      <c r="AU598" s="273" t="s">
        <v>88</v>
      </c>
      <c r="AV598" s="14" t="s">
        <v>165</v>
      </c>
      <c r="AW598" s="14" t="s">
        <v>34</v>
      </c>
      <c r="AX598" s="14" t="s">
        <v>86</v>
      </c>
      <c r="AY598" s="273" t="s">
        <v>159</v>
      </c>
    </row>
    <row r="599" s="2" customFormat="1" ht="21.75" customHeight="1">
      <c r="A599" s="39"/>
      <c r="B599" s="40"/>
      <c r="C599" s="274" t="s">
        <v>1145</v>
      </c>
      <c r="D599" s="274" t="s">
        <v>188</v>
      </c>
      <c r="E599" s="275" t="s">
        <v>1136</v>
      </c>
      <c r="F599" s="276" t="s">
        <v>1137</v>
      </c>
      <c r="G599" s="277" t="s">
        <v>164</v>
      </c>
      <c r="H599" s="278">
        <v>83.588999999999999</v>
      </c>
      <c r="I599" s="279"/>
      <c r="J599" s="280">
        <f>ROUND(I599*H599,2)</f>
        <v>0</v>
      </c>
      <c r="K599" s="281"/>
      <c r="L599" s="282"/>
      <c r="M599" s="283" t="s">
        <v>1</v>
      </c>
      <c r="N599" s="284" t="s">
        <v>43</v>
      </c>
      <c r="O599" s="92"/>
      <c r="P599" s="247">
        <f>O599*H599</f>
        <v>0</v>
      </c>
      <c r="Q599" s="247">
        <v>0.019199999999999998</v>
      </c>
      <c r="R599" s="247">
        <f>Q599*H599</f>
        <v>1.6049087999999998</v>
      </c>
      <c r="S599" s="247">
        <v>0</v>
      </c>
      <c r="T599" s="248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49" t="s">
        <v>337</v>
      </c>
      <c r="AT599" s="249" t="s">
        <v>188</v>
      </c>
      <c r="AU599" s="249" t="s">
        <v>88</v>
      </c>
      <c r="AY599" s="18" t="s">
        <v>159</v>
      </c>
      <c r="BE599" s="250">
        <f>IF(N599="základní",J599,0)</f>
        <v>0</v>
      </c>
      <c r="BF599" s="250">
        <f>IF(N599="snížená",J599,0)</f>
        <v>0</v>
      </c>
      <c r="BG599" s="250">
        <f>IF(N599="zákl. přenesená",J599,0)</f>
        <v>0</v>
      </c>
      <c r="BH599" s="250">
        <f>IF(N599="sníž. přenesená",J599,0)</f>
        <v>0</v>
      </c>
      <c r="BI599" s="250">
        <f>IF(N599="nulová",J599,0)</f>
        <v>0</v>
      </c>
      <c r="BJ599" s="18" t="s">
        <v>86</v>
      </c>
      <c r="BK599" s="250">
        <f>ROUND(I599*H599,2)</f>
        <v>0</v>
      </c>
      <c r="BL599" s="18" t="s">
        <v>249</v>
      </c>
      <c r="BM599" s="249" t="s">
        <v>1146</v>
      </c>
    </row>
    <row r="600" s="13" customFormat="1">
      <c r="A600" s="13"/>
      <c r="B600" s="251"/>
      <c r="C600" s="252"/>
      <c r="D600" s="253" t="s">
        <v>167</v>
      </c>
      <c r="E600" s="252"/>
      <c r="F600" s="255" t="s">
        <v>1147</v>
      </c>
      <c r="G600" s="252"/>
      <c r="H600" s="256">
        <v>83.588999999999999</v>
      </c>
      <c r="I600" s="257"/>
      <c r="J600" s="252"/>
      <c r="K600" s="252"/>
      <c r="L600" s="258"/>
      <c r="M600" s="259"/>
      <c r="N600" s="260"/>
      <c r="O600" s="260"/>
      <c r="P600" s="260"/>
      <c r="Q600" s="260"/>
      <c r="R600" s="260"/>
      <c r="S600" s="260"/>
      <c r="T600" s="261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62" t="s">
        <v>167</v>
      </c>
      <c r="AU600" s="262" t="s">
        <v>88</v>
      </c>
      <c r="AV600" s="13" t="s">
        <v>88</v>
      </c>
      <c r="AW600" s="13" t="s">
        <v>4</v>
      </c>
      <c r="AX600" s="13" t="s">
        <v>86</v>
      </c>
      <c r="AY600" s="262" t="s">
        <v>159</v>
      </c>
    </row>
    <row r="601" s="2" customFormat="1" ht="16.5" customHeight="1">
      <c r="A601" s="39"/>
      <c r="B601" s="40"/>
      <c r="C601" s="237" t="s">
        <v>1148</v>
      </c>
      <c r="D601" s="237" t="s">
        <v>161</v>
      </c>
      <c r="E601" s="238" t="s">
        <v>1149</v>
      </c>
      <c r="F601" s="239" t="s">
        <v>1150</v>
      </c>
      <c r="G601" s="240" t="s">
        <v>164</v>
      </c>
      <c r="H601" s="241">
        <v>75.989999999999995</v>
      </c>
      <c r="I601" s="242"/>
      <c r="J601" s="243">
        <f>ROUND(I601*H601,2)</f>
        <v>0</v>
      </c>
      <c r="K601" s="244"/>
      <c r="L601" s="45"/>
      <c r="M601" s="245" t="s">
        <v>1</v>
      </c>
      <c r="N601" s="246" t="s">
        <v>43</v>
      </c>
      <c r="O601" s="92"/>
      <c r="P601" s="247">
        <f>O601*H601</f>
        <v>0</v>
      </c>
      <c r="Q601" s="247">
        <v>0.00029999999999999997</v>
      </c>
      <c r="R601" s="247">
        <f>Q601*H601</f>
        <v>0.022796999999999998</v>
      </c>
      <c r="S601" s="247">
        <v>0</v>
      </c>
      <c r="T601" s="248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49" t="s">
        <v>249</v>
      </c>
      <c r="AT601" s="249" t="s">
        <v>161</v>
      </c>
      <c r="AU601" s="249" t="s">
        <v>88</v>
      </c>
      <c r="AY601" s="18" t="s">
        <v>159</v>
      </c>
      <c r="BE601" s="250">
        <f>IF(N601="základní",J601,0)</f>
        <v>0</v>
      </c>
      <c r="BF601" s="250">
        <f>IF(N601="snížená",J601,0)</f>
        <v>0</v>
      </c>
      <c r="BG601" s="250">
        <f>IF(N601="zákl. přenesená",J601,0)</f>
        <v>0</v>
      </c>
      <c r="BH601" s="250">
        <f>IF(N601="sníž. přenesená",J601,0)</f>
        <v>0</v>
      </c>
      <c r="BI601" s="250">
        <f>IF(N601="nulová",J601,0)</f>
        <v>0</v>
      </c>
      <c r="BJ601" s="18" t="s">
        <v>86</v>
      </c>
      <c r="BK601" s="250">
        <f>ROUND(I601*H601,2)</f>
        <v>0</v>
      </c>
      <c r="BL601" s="18" t="s">
        <v>249</v>
      </c>
      <c r="BM601" s="249" t="s">
        <v>1151</v>
      </c>
    </row>
    <row r="602" s="2" customFormat="1" ht="16.5" customHeight="1">
      <c r="A602" s="39"/>
      <c r="B602" s="40"/>
      <c r="C602" s="237" t="s">
        <v>1152</v>
      </c>
      <c r="D602" s="237" t="s">
        <v>161</v>
      </c>
      <c r="E602" s="238" t="s">
        <v>1153</v>
      </c>
      <c r="F602" s="239" t="s">
        <v>1154</v>
      </c>
      <c r="G602" s="240" t="s">
        <v>164</v>
      </c>
      <c r="H602" s="241">
        <v>75.989999999999995</v>
      </c>
      <c r="I602" s="242"/>
      <c r="J602" s="243">
        <f>ROUND(I602*H602,2)</f>
        <v>0</v>
      </c>
      <c r="K602" s="244"/>
      <c r="L602" s="45"/>
      <c r="M602" s="245" t="s">
        <v>1</v>
      </c>
      <c r="N602" s="246" t="s">
        <v>43</v>
      </c>
      <c r="O602" s="92"/>
      <c r="P602" s="247">
        <f>O602*H602</f>
        <v>0</v>
      </c>
      <c r="Q602" s="247">
        <v>0.014999999999999999</v>
      </c>
      <c r="R602" s="247">
        <f>Q602*H602</f>
        <v>1.1398499999999998</v>
      </c>
      <c r="S602" s="247">
        <v>0</v>
      </c>
      <c r="T602" s="248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49" t="s">
        <v>249</v>
      </c>
      <c r="AT602" s="249" t="s">
        <v>161</v>
      </c>
      <c r="AU602" s="249" t="s">
        <v>88</v>
      </c>
      <c r="AY602" s="18" t="s">
        <v>159</v>
      </c>
      <c r="BE602" s="250">
        <f>IF(N602="základní",J602,0)</f>
        <v>0</v>
      </c>
      <c r="BF602" s="250">
        <f>IF(N602="snížená",J602,0)</f>
        <v>0</v>
      </c>
      <c r="BG602" s="250">
        <f>IF(N602="zákl. přenesená",J602,0)</f>
        <v>0</v>
      </c>
      <c r="BH602" s="250">
        <f>IF(N602="sníž. přenesená",J602,0)</f>
        <v>0</v>
      </c>
      <c r="BI602" s="250">
        <f>IF(N602="nulová",J602,0)</f>
        <v>0</v>
      </c>
      <c r="BJ602" s="18" t="s">
        <v>86</v>
      </c>
      <c r="BK602" s="250">
        <f>ROUND(I602*H602,2)</f>
        <v>0</v>
      </c>
      <c r="BL602" s="18" t="s">
        <v>249</v>
      </c>
      <c r="BM602" s="249" t="s">
        <v>1155</v>
      </c>
    </row>
    <row r="603" s="2" customFormat="1" ht="16.5" customHeight="1">
      <c r="A603" s="39"/>
      <c r="B603" s="40"/>
      <c r="C603" s="237" t="s">
        <v>1156</v>
      </c>
      <c r="D603" s="237" t="s">
        <v>161</v>
      </c>
      <c r="E603" s="238" t="s">
        <v>1157</v>
      </c>
      <c r="F603" s="239" t="s">
        <v>1158</v>
      </c>
      <c r="G603" s="240" t="s">
        <v>530</v>
      </c>
      <c r="H603" s="288"/>
      <c r="I603" s="242"/>
      <c r="J603" s="243">
        <f>ROUND(I603*H603,2)</f>
        <v>0</v>
      </c>
      <c r="K603" s="244"/>
      <c r="L603" s="45"/>
      <c r="M603" s="245" t="s">
        <v>1</v>
      </c>
      <c r="N603" s="246" t="s">
        <v>43</v>
      </c>
      <c r="O603" s="92"/>
      <c r="P603" s="247">
        <f>O603*H603</f>
        <v>0</v>
      </c>
      <c r="Q603" s="247">
        <v>0</v>
      </c>
      <c r="R603" s="247">
        <f>Q603*H603</f>
        <v>0</v>
      </c>
      <c r="S603" s="247">
        <v>0</v>
      </c>
      <c r="T603" s="248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49" t="s">
        <v>249</v>
      </c>
      <c r="AT603" s="249" t="s">
        <v>161</v>
      </c>
      <c r="AU603" s="249" t="s">
        <v>88</v>
      </c>
      <c r="AY603" s="18" t="s">
        <v>159</v>
      </c>
      <c r="BE603" s="250">
        <f>IF(N603="základní",J603,0)</f>
        <v>0</v>
      </c>
      <c r="BF603" s="250">
        <f>IF(N603="snížená",J603,0)</f>
        <v>0</v>
      </c>
      <c r="BG603" s="250">
        <f>IF(N603="zákl. přenesená",J603,0)</f>
        <v>0</v>
      </c>
      <c r="BH603" s="250">
        <f>IF(N603="sníž. přenesená",J603,0)</f>
        <v>0</v>
      </c>
      <c r="BI603" s="250">
        <f>IF(N603="nulová",J603,0)</f>
        <v>0</v>
      </c>
      <c r="BJ603" s="18" t="s">
        <v>86</v>
      </c>
      <c r="BK603" s="250">
        <f>ROUND(I603*H603,2)</f>
        <v>0</v>
      </c>
      <c r="BL603" s="18" t="s">
        <v>249</v>
      </c>
      <c r="BM603" s="249" t="s">
        <v>1159</v>
      </c>
    </row>
    <row r="604" s="12" customFormat="1" ht="22.8" customHeight="1">
      <c r="A604" s="12"/>
      <c r="B604" s="221"/>
      <c r="C604" s="222"/>
      <c r="D604" s="223" t="s">
        <v>77</v>
      </c>
      <c r="E604" s="235" t="s">
        <v>1160</v>
      </c>
      <c r="F604" s="235" t="s">
        <v>1161</v>
      </c>
      <c r="G604" s="222"/>
      <c r="H604" s="222"/>
      <c r="I604" s="225"/>
      <c r="J604" s="236">
        <f>BK604</f>
        <v>0</v>
      </c>
      <c r="K604" s="222"/>
      <c r="L604" s="227"/>
      <c r="M604" s="228"/>
      <c r="N604" s="229"/>
      <c r="O604" s="229"/>
      <c r="P604" s="230">
        <f>SUM(P605:P668)</f>
        <v>0</v>
      </c>
      <c r="Q604" s="229"/>
      <c r="R604" s="230">
        <f>SUM(R605:R668)</f>
        <v>7.8242833799999998</v>
      </c>
      <c r="S604" s="229"/>
      <c r="T604" s="231">
        <f>SUM(T605:T668)</f>
        <v>0.75783</v>
      </c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R604" s="232" t="s">
        <v>88</v>
      </c>
      <c r="AT604" s="233" t="s">
        <v>77</v>
      </c>
      <c r="AU604" s="233" t="s">
        <v>86</v>
      </c>
      <c r="AY604" s="232" t="s">
        <v>159</v>
      </c>
      <c r="BK604" s="234">
        <f>SUM(BK605:BK668)</f>
        <v>0</v>
      </c>
    </row>
    <row r="605" s="2" customFormat="1" ht="16.5" customHeight="1">
      <c r="A605" s="39"/>
      <c r="B605" s="40"/>
      <c r="C605" s="237" t="s">
        <v>1162</v>
      </c>
      <c r="D605" s="237" t="s">
        <v>161</v>
      </c>
      <c r="E605" s="238" t="s">
        <v>1163</v>
      </c>
      <c r="F605" s="239" t="s">
        <v>1164</v>
      </c>
      <c r="G605" s="240" t="s">
        <v>164</v>
      </c>
      <c r="H605" s="241">
        <v>229.61000000000001</v>
      </c>
      <c r="I605" s="242"/>
      <c r="J605" s="243">
        <f>ROUND(I605*H605,2)</f>
        <v>0</v>
      </c>
      <c r="K605" s="244"/>
      <c r="L605" s="45"/>
      <c r="M605" s="245" t="s">
        <v>1</v>
      </c>
      <c r="N605" s="246" t="s">
        <v>43</v>
      </c>
      <c r="O605" s="92"/>
      <c r="P605" s="247">
        <f>O605*H605</f>
        <v>0</v>
      </c>
      <c r="Q605" s="247">
        <v>0</v>
      </c>
      <c r="R605" s="247">
        <f>Q605*H605</f>
        <v>0</v>
      </c>
      <c r="S605" s="247">
        <v>0.0030000000000000001</v>
      </c>
      <c r="T605" s="248">
        <f>S605*H605</f>
        <v>0.68883000000000005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49" t="s">
        <v>249</v>
      </c>
      <c r="AT605" s="249" t="s">
        <v>161</v>
      </c>
      <c r="AU605" s="249" t="s">
        <v>88</v>
      </c>
      <c r="AY605" s="18" t="s">
        <v>159</v>
      </c>
      <c r="BE605" s="250">
        <f>IF(N605="základní",J605,0)</f>
        <v>0</v>
      </c>
      <c r="BF605" s="250">
        <f>IF(N605="snížená",J605,0)</f>
        <v>0</v>
      </c>
      <c r="BG605" s="250">
        <f>IF(N605="zákl. přenesená",J605,0)</f>
        <v>0</v>
      </c>
      <c r="BH605" s="250">
        <f>IF(N605="sníž. přenesená",J605,0)</f>
        <v>0</v>
      </c>
      <c r="BI605" s="250">
        <f>IF(N605="nulová",J605,0)</f>
        <v>0</v>
      </c>
      <c r="BJ605" s="18" t="s">
        <v>86</v>
      </c>
      <c r="BK605" s="250">
        <f>ROUND(I605*H605,2)</f>
        <v>0</v>
      </c>
      <c r="BL605" s="18" t="s">
        <v>249</v>
      </c>
      <c r="BM605" s="249" t="s">
        <v>1165</v>
      </c>
    </row>
    <row r="606" s="13" customFormat="1">
      <c r="A606" s="13"/>
      <c r="B606" s="251"/>
      <c r="C606" s="252"/>
      <c r="D606" s="253" t="s">
        <v>167</v>
      </c>
      <c r="E606" s="254" t="s">
        <v>1</v>
      </c>
      <c r="F606" s="255" t="s">
        <v>1115</v>
      </c>
      <c r="G606" s="252"/>
      <c r="H606" s="256">
        <v>149.65000000000001</v>
      </c>
      <c r="I606" s="257"/>
      <c r="J606" s="252"/>
      <c r="K606" s="252"/>
      <c r="L606" s="258"/>
      <c r="M606" s="259"/>
      <c r="N606" s="260"/>
      <c r="O606" s="260"/>
      <c r="P606" s="260"/>
      <c r="Q606" s="260"/>
      <c r="R606" s="260"/>
      <c r="S606" s="260"/>
      <c r="T606" s="261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62" t="s">
        <v>167</v>
      </c>
      <c r="AU606" s="262" t="s">
        <v>88</v>
      </c>
      <c r="AV606" s="13" t="s">
        <v>88</v>
      </c>
      <c r="AW606" s="13" t="s">
        <v>34</v>
      </c>
      <c r="AX606" s="13" t="s">
        <v>78</v>
      </c>
      <c r="AY606" s="262" t="s">
        <v>159</v>
      </c>
    </row>
    <row r="607" s="13" customFormat="1">
      <c r="A607" s="13"/>
      <c r="B607" s="251"/>
      <c r="C607" s="252"/>
      <c r="D607" s="253" t="s">
        <v>167</v>
      </c>
      <c r="E607" s="254" t="s">
        <v>1</v>
      </c>
      <c r="F607" s="255" t="s">
        <v>1116</v>
      </c>
      <c r="G607" s="252"/>
      <c r="H607" s="256">
        <v>25.300000000000001</v>
      </c>
      <c r="I607" s="257"/>
      <c r="J607" s="252"/>
      <c r="K607" s="252"/>
      <c r="L607" s="258"/>
      <c r="M607" s="259"/>
      <c r="N607" s="260"/>
      <c r="O607" s="260"/>
      <c r="P607" s="260"/>
      <c r="Q607" s="260"/>
      <c r="R607" s="260"/>
      <c r="S607" s="260"/>
      <c r="T607" s="261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62" t="s">
        <v>167</v>
      </c>
      <c r="AU607" s="262" t="s">
        <v>88</v>
      </c>
      <c r="AV607" s="13" t="s">
        <v>88</v>
      </c>
      <c r="AW607" s="13" t="s">
        <v>34</v>
      </c>
      <c r="AX607" s="13" t="s">
        <v>78</v>
      </c>
      <c r="AY607" s="262" t="s">
        <v>159</v>
      </c>
    </row>
    <row r="608" s="13" customFormat="1">
      <c r="A608" s="13"/>
      <c r="B608" s="251"/>
      <c r="C608" s="252"/>
      <c r="D608" s="253" t="s">
        <v>167</v>
      </c>
      <c r="E608" s="254" t="s">
        <v>1</v>
      </c>
      <c r="F608" s="255" t="s">
        <v>1166</v>
      </c>
      <c r="G608" s="252"/>
      <c r="H608" s="256">
        <v>7.5099999999999998</v>
      </c>
      <c r="I608" s="257"/>
      <c r="J608" s="252"/>
      <c r="K608" s="252"/>
      <c r="L608" s="258"/>
      <c r="M608" s="259"/>
      <c r="N608" s="260"/>
      <c r="O608" s="260"/>
      <c r="P608" s="260"/>
      <c r="Q608" s="260"/>
      <c r="R608" s="260"/>
      <c r="S608" s="260"/>
      <c r="T608" s="261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62" t="s">
        <v>167</v>
      </c>
      <c r="AU608" s="262" t="s">
        <v>88</v>
      </c>
      <c r="AV608" s="13" t="s">
        <v>88</v>
      </c>
      <c r="AW608" s="13" t="s">
        <v>34</v>
      </c>
      <c r="AX608" s="13" t="s">
        <v>78</v>
      </c>
      <c r="AY608" s="262" t="s">
        <v>159</v>
      </c>
    </row>
    <row r="609" s="13" customFormat="1">
      <c r="A609" s="13"/>
      <c r="B609" s="251"/>
      <c r="C609" s="252"/>
      <c r="D609" s="253" t="s">
        <v>167</v>
      </c>
      <c r="E609" s="254" t="s">
        <v>1</v>
      </c>
      <c r="F609" s="255" t="s">
        <v>1167</v>
      </c>
      <c r="G609" s="252"/>
      <c r="H609" s="256">
        <v>7.3499999999999996</v>
      </c>
      <c r="I609" s="257"/>
      <c r="J609" s="252"/>
      <c r="K609" s="252"/>
      <c r="L609" s="258"/>
      <c r="M609" s="259"/>
      <c r="N609" s="260"/>
      <c r="O609" s="260"/>
      <c r="P609" s="260"/>
      <c r="Q609" s="260"/>
      <c r="R609" s="260"/>
      <c r="S609" s="260"/>
      <c r="T609" s="261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62" t="s">
        <v>167</v>
      </c>
      <c r="AU609" s="262" t="s">
        <v>88</v>
      </c>
      <c r="AV609" s="13" t="s">
        <v>88</v>
      </c>
      <c r="AW609" s="13" t="s">
        <v>34</v>
      </c>
      <c r="AX609" s="13" t="s">
        <v>78</v>
      </c>
      <c r="AY609" s="262" t="s">
        <v>159</v>
      </c>
    </row>
    <row r="610" s="13" customFormat="1">
      <c r="A610" s="13"/>
      <c r="B610" s="251"/>
      <c r="C610" s="252"/>
      <c r="D610" s="253" t="s">
        <v>167</v>
      </c>
      <c r="E610" s="254" t="s">
        <v>1</v>
      </c>
      <c r="F610" s="255" t="s">
        <v>1168</v>
      </c>
      <c r="G610" s="252"/>
      <c r="H610" s="256">
        <v>4.2300000000000004</v>
      </c>
      <c r="I610" s="257"/>
      <c r="J610" s="252"/>
      <c r="K610" s="252"/>
      <c r="L610" s="258"/>
      <c r="M610" s="259"/>
      <c r="N610" s="260"/>
      <c r="O610" s="260"/>
      <c r="P610" s="260"/>
      <c r="Q610" s="260"/>
      <c r="R610" s="260"/>
      <c r="S610" s="260"/>
      <c r="T610" s="261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62" t="s">
        <v>167</v>
      </c>
      <c r="AU610" s="262" t="s">
        <v>88</v>
      </c>
      <c r="AV610" s="13" t="s">
        <v>88</v>
      </c>
      <c r="AW610" s="13" t="s">
        <v>34</v>
      </c>
      <c r="AX610" s="13" t="s">
        <v>78</v>
      </c>
      <c r="AY610" s="262" t="s">
        <v>159</v>
      </c>
    </row>
    <row r="611" s="13" customFormat="1">
      <c r="A611" s="13"/>
      <c r="B611" s="251"/>
      <c r="C611" s="252"/>
      <c r="D611" s="253" t="s">
        <v>167</v>
      </c>
      <c r="E611" s="254" t="s">
        <v>1</v>
      </c>
      <c r="F611" s="255" t="s">
        <v>1169</v>
      </c>
      <c r="G611" s="252"/>
      <c r="H611" s="256">
        <v>11.550000000000001</v>
      </c>
      <c r="I611" s="257"/>
      <c r="J611" s="252"/>
      <c r="K611" s="252"/>
      <c r="L611" s="258"/>
      <c r="M611" s="259"/>
      <c r="N611" s="260"/>
      <c r="O611" s="260"/>
      <c r="P611" s="260"/>
      <c r="Q611" s="260"/>
      <c r="R611" s="260"/>
      <c r="S611" s="260"/>
      <c r="T611" s="261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62" t="s">
        <v>167</v>
      </c>
      <c r="AU611" s="262" t="s">
        <v>88</v>
      </c>
      <c r="AV611" s="13" t="s">
        <v>88</v>
      </c>
      <c r="AW611" s="13" t="s">
        <v>34</v>
      </c>
      <c r="AX611" s="13" t="s">
        <v>78</v>
      </c>
      <c r="AY611" s="262" t="s">
        <v>159</v>
      </c>
    </row>
    <row r="612" s="13" customFormat="1">
      <c r="A612" s="13"/>
      <c r="B612" s="251"/>
      <c r="C612" s="252"/>
      <c r="D612" s="253" t="s">
        <v>167</v>
      </c>
      <c r="E612" s="254" t="s">
        <v>1</v>
      </c>
      <c r="F612" s="255" t="s">
        <v>1170</v>
      </c>
      <c r="G612" s="252"/>
      <c r="H612" s="256">
        <v>7.71</v>
      </c>
      <c r="I612" s="257"/>
      <c r="J612" s="252"/>
      <c r="K612" s="252"/>
      <c r="L612" s="258"/>
      <c r="M612" s="259"/>
      <c r="N612" s="260"/>
      <c r="O612" s="260"/>
      <c r="P612" s="260"/>
      <c r="Q612" s="260"/>
      <c r="R612" s="260"/>
      <c r="S612" s="260"/>
      <c r="T612" s="261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62" t="s">
        <v>167</v>
      </c>
      <c r="AU612" s="262" t="s">
        <v>88</v>
      </c>
      <c r="AV612" s="13" t="s">
        <v>88</v>
      </c>
      <c r="AW612" s="13" t="s">
        <v>34</v>
      </c>
      <c r="AX612" s="13" t="s">
        <v>78</v>
      </c>
      <c r="AY612" s="262" t="s">
        <v>159</v>
      </c>
    </row>
    <row r="613" s="13" customFormat="1">
      <c r="A613" s="13"/>
      <c r="B613" s="251"/>
      <c r="C613" s="252"/>
      <c r="D613" s="253" t="s">
        <v>167</v>
      </c>
      <c r="E613" s="254" t="s">
        <v>1</v>
      </c>
      <c r="F613" s="255" t="s">
        <v>1171</v>
      </c>
      <c r="G613" s="252"/>
      <c r="H613" s="256">
        <v>5.21</v>
      </c>
      <c r="I613" s="257"/>
      <c r="J613" s="252"/>
      <c r="K613" s="252"/>
      <c r="L613" s="258"/>
      <c r="M613" s="259"/>
      <c r="N613" s="260"/>
      <c r="O613" s="260"/>
      <c r="P613" s="260"/>
      <c r="Q613" s="260"/>
      <c r="R613" s="260"/>
      <c r="S613" s="260"/>
      <c r="T613" s="261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62" t="s">
        <v>167</v>
      </c>
      <c r="AU613" s="262" t="s">
        <v>88</v>
      </c>
      <c r="AV613" s="13" t="s">
        <v>88</v>
      </c>
      <c r="AW613" s="13" t="s">
        <v>34</v>
      </c>
      <c r="AX613" s="13" t="s">
        <v>78</v>
      </c>
      <c r="AY613" s="262" t="s">
        <v>159</v>
      </c>
    </row>
    <row r="614" s="13" customFormat="1">
      <c r="A614" s="13"/>
      <c r="B614" s="251"/>
      <c r="C614" s="252"/>
      <c r="D614" s="253" t="s">
        <v>167</v>
      </c>
      <c r="E614" s="254" t="s">
        <v>1</v>
      </c>
      <c r="F614" s="255" t="s">
        <v>1172</v>
      </c>
      <c r="G614" s="252"/>
      <c r="H614" s="256">
        <v>11.1</v>
      </c>
      <c r="I614" s="257"/>
      <c r="J614" s="252"/>
      <c r="K614" s="252"/>
      <c r="L614" s="258"/>
      <c r="M614" s="259"/>
      <c r="N614" s="260"/>
      <c r="O614" s="260"/>
      <c r="P614" s="260"/>
      <c r="Q614" s="260"/>
      <c r="R614" s="260"/>
      <c r="S614" s="260"/>
      <c r="T614" s="261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62" t="s">
        <v>167</v>
      </c>
      <c r="AU614" s="262" t="s">
        <v>88</v>
      </c>
      <c r="AV614" s="13" t="s">
        <v>88</v>
      </c>
      <c r="AW614" s="13" t="s">
        <v>34</v>
      </c>
      <c r="AX614" s="13" t="s">
        <v>78</v>
      </c>
      <c r="AY614" s="262" t="s">
        <v>159</v>
      </c>
    </row>
    <row r="615" s="14" customFormat="1">
      <c r="A615" s="14"/>
      <c r="B615" s="263"/>
      <c r="C615" s="264"/>
      <c r="D615" s="253" t="s">
        <v>167</v>
      </c>
      <c r="E615" s="265" t="s">
        <v>1</v>
      </c>
      <c r="F615" s="266" t="s">
        <v>170</v>
      </c>
      <c r="G615" s="264"/>
      <c r="H615" s="267">
        <v>229.61000000000001</v>
      </c>
      <c r="I615" s="268"/>
      <c r="J615" s="264"/>
      <c r="K615" s="264"/>
      <c r="L615" s="269"/>
      <c r="M615" s="270"/>
      <c r="N615" s="271"/>
      <c r="O615" s="271"/>
      <c r="P615" s="271"/>
      <c r="Q615" s="271"/>
      <c r="R615" s="271"/>
      <c r="S615" s="271"/>
      <c r="T615" s="272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73" t="s">
        <v>167</v>
      </c>
      <c r="AU615" s="273" t="s">
        <v>88</v>
      </c>
      <c r="AV615" s="14" t="s">
        <v>165</v>
      </c>
      <c r="AW615" s="14" t="s">
        <v>34</v>
      </c>
      <c r="AX615" s="14" t="s">
        <v>86</v>
      </c>
      <c r="AY615" s="273" t="s">
        <v>159</v>
      </c>
    </row>
    <row r="616" s="2" customFormat="1" ht="16.5" customHeight="1">
      <c r="A616" s="39"/>
      <c r="B616" s="40"/>
      <c r="C616" s="237" t="s">
        <v>1173</v>
      </c>
      <c r="D616" s="237" t="s">
        <v>161</v>
      </c>
      <c r="E616" s="238" t="s">
        <v>1174</v>
      </c>
      <c r="F616" s="239" t="s">
        <v>1175</v>
      </c>
      <c r="G616" s="240" t="s">
        <v>164</v>
      </c>
      <c r="H616" s="241">
        <v>229.61000000000001</v>
      </c>
      <c r="I616" s="242"/>
      <c r="J616" s="243">
        <f>ROUND(I616*H616,2)</f>
        <v>0</v>
      </c>
      <c r="K616" s="244"/>
      <c r="L616" s="45"/>
      <c r="M616" s="245" t="s">
        <v>1</v>
      </c>
      <c r="N616" s="246" t="s">
        <v>43</v>
      </c>
      <c r="O616" s="92"/>
      <c r="P616" s="247">
        <f>O616*H616</f>
        <v>0</v>
      </c>
      <c r="Q616" s="247">
        <v>0</v>
      </c>
      <c r="R616" s="247">
        <f>Q616*H616</f>
        <v>0</v>
      </c>
      <c r="S616" s="247">
        <v>0</v>
      </c>
      <c r="T616" s="248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49" t="s">
        <v>249</v>
      </c>
      <c r="AT616" s="249" t="s">
        <v>161</v>
      </c>
      <c r="AU616" s="249" t="s">
        <v>88</v>
      </c>
      <c r="AY616" s="18" t="s">
        <v>159</v>
      </c>
      <c r="BE616" s="250">
        <f>IF(N616="základní",J616,0)</f>
        <v>0</v>
      </c>
      <c r="BF616" s="250">
        <f>IF(N616="snížená",J616,0)</f>
        <v>0</v>
      </c>
      <c r="BG616" s="250">
        <f>IF(N616="zákl. přenesená",J616,0)</f>
        <v>0</v>
      </c>
      <c r="BH616" s="250">
        <f>IF(N616="sníž. přenesená",J616,0)</f>
        <v>0</v>
      </c>
      <c r="BI616" s="250">
        <f>IF(N616="nulová",J616,0)</f>
        <v>0</v>
      </c>
      <c r="BJ616" s="18" t="s">
        <v>86</v>
      </c>
      <c r="BK616" s="250">
        <f>ROUND(I616*H616,2)</f>
        <v>0</v>
      </c>
      <c r="BL616" s="18" t="s">
        <v>249</v>
      </c>
      <c r="BM616" s="249" t="s">
        <v>1176</v>
      </c>
    </row>
    <row r="617" s="2" customFormat="1" ht="16.5" customHeight="1">
      <c r="A617" s="39"/>
      <c r="B617" s="40"/>
      <c r="C617" s="237" t="s">
        <v>1177</v>
      </c>
      <c r="D617" s="237" t="s">
        <v>161</v>
      </c>
      <c r="E617" s="238" t="s">
        <v>1178</v>
      </c>
      <c r="F617" s="239" t="s">
        <v>1179</v>
      </c>
      <c r="G617" s="240" t="s">
        <v>164</v>
      </c>
      <c r="H617" s="241">
        <v>380.61000000000001</v>
      </c>
      <c r="I617" s="242"/>
      <c r="J617" s="243">
        <f>ROUND(I617*H617,2)</f>
        <v>0</v>
      </c>
      <c r="K617" s="244"/>
      <c r="L617" s="45"/>
      <c r="M617" s="245" t="s">
        <v>1</v>
      </c>
      <c r="N617" s="246" t="s">
        <v>43</v>
      </c>
      <c r="O617" s="92"/>
      <c r="P617" s="247">
        <f>O617*H617</f>
        <v>0</v>
      </c>
      <c r="Q617" s="247">
        <v>0</v>
      </c>
      <c r="R617" s="247">
        <f>Q617*H617</f>
        <v>0</v>
      </c>
      <c r="S617" s="247">
        <v>0</v>
      </c>
      <c r="T617" s="248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49" t="s">
        <v>249</v>
      </c>
      <c r="AT617" s="249" t="s">
        <v>161</v>
      </c>
      <c r="AU617" s="249" t="s">
        <v>88</v>
      </c>
      <c r="AY617" s="18" t="s">
        <v>159</v>
      </c>
      <c r="BE617" s="250">
        <f>IF(N617="základní",J617,0)</f>
        <v>0</v>
      </c>
      <c r="BF617" s="250">
        <f>IF(N617="snížená",J617,0)</f>
        <v>0</v>
      </c>
      <c r="BG617" s="250">
        <f>IF(N617="zákl. přenesená",J617,0)</f>
        <v>0</v>
      </c>
      <c r="BH617" s="250">
        <f>IF(N617="sníž. přenesená",J617,0)</f>
        <v>0</v>
      </c>
      <c r="BI617" s="250">
        <f>IF(N617="nulová",J617,0)</f>
        <v>0</v>
      </c>
      <c r="BJ617" s="18" t="s">
        <v>86</v>
      </c>
      <c r="BK617" s="250">
        <f>ROUND(I617*H617,2)</f>
        <v>0</v>
      </c>
      <c r="BL617" s="18" t="s">
        <v>249</v>
      </c>
      <c r="BM617" s="249" t="s">
        <v>1180</v>
      </c>
    </row>
    <row r="618" s="13" customFormat="1">
      <c r="A618" s="13"/>
      <c r="B618" s="251"/>
      <c r="C618" s="252"/>
      <c r="D618" s="253" t="s">
        <v>167</v>
      </c>
      <c r="E618" s="254" t="s">
        <v>1</v>
      </c>
      <c r="F618" s="255" t="s">
        <v>373</v>
      </c>
      <c r="G618" s="252"/>
      <c r="H618" s="256">
        <v>149.65000000000001</v>
      </c>
      <c r="I618" s="257"/>
      <c r="J618" s="252"/>
      <c r="K618" s="252"/>
      <c r="L618" s="258"/>
      <c r="M618" s="259"/>
      <c r="N618" s="260"/>
      <c r="O618" s="260"/>
      <c r="P618" s="260"/>
      <c r="Q618" s="260"/>
      <c r="R618" s="260"/>
      <c r="S618" s="260"/>
      <c r="T618" s="261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62" t="s">
        <v>167</v>
      </c>
      <c r="AU618" s="262" t="s">
        <v>88</v>
      </c>
      <c r="AV618" s="13" t="s">
        <v>88</v>
      </c>
      <c r="AW618" s="13" t="s">
        <v>34</v>
      </c>
      <c r="AX618" s="13" t="s">
        <v>78</v>
      </c>
      <c r="AY618" s="262" t="s">
        <v>159</v>
      </c>
    </row>
    <row r="619" s="13" customFormat="1">
      <c r="A619" s="13"/>
      <c r="B619" s="251"/>
      <c r="C619" s="252"/>
      <c r="D619" s="253" t="s">
        <v>167</v>
      </c>
      <c r="E619" s="254" t="s">
        <v>1</v>
      </c>
      <c r="F619" s="255" t="s">
        <v>370</v>
      </c>
      <c r="G619" s="252"/>
      <c r="H619" s="256">
        <v>10.73</v>
      </c>
      <c r="I619" s="257"/>
      <c r="J619" s="252"/>
      <c r="K619" s="252"/>
      <c r="L619" s="258"/>
      <c r="M619" s="259"/>
      <c r="N619" s="260"/>
      <c r="O619" s="260"/>
      <c r="P619" s="260"/>
      <c r="Q619" s="260"/>
      <c r="R619" s="260"/>
      <c r="S619" s="260"/>
      <c r="T619" s="261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62" t="s">
        <v>167</v>
      </c>
      <c r="AU619" s="262" t="s">
        <v>88</v>
      </c>
      <c r="AV619" s="13" t="s">
        <v>88</v>
      </c>
      <c r="AW619" s="13" t="s">
        <v>34</v>
      </c>
      <c r="AX619" s="13" t="s">
        <v>78</v>
      </c>
      <c r="AY619" s="262" t="s">
        <v>159</v>
      </c>
    </row>
    <row r="620" s="13" customFormat="1">
      <c r="A620" s="13"/>
      <c r="B620" s="251"/>
      <c r="C620" s="252"/>
      <c r="D620" s="253" t="s">
        <v>167</v>
      </c>
      <c r="E620" s="254" t="s">
        <v>1</v>
      </c>
      <c r="F620" s="255" t="s">
        <v>371</v>
      </c>
      <c r="G620" s="252"/>
      <c r="H620" s="256">
        <v>5.0499999999999998</v>
      </c>
      <c r="I620" s="257"/>
      <c r="J620" s="252"/>
      <c r="K620" s="252"/>
      <c r="L620" s="258"/>
      <c r="M620" s="259"/>
      <c r="N620" s="260"/>
      <c r="O620" s="260"/>
      <c r="P620" s="260"/>
      <c r="Q620" s="260"/>
      <c r="R620" s="260"/>
      <c r="S620" s="260"/>
      <c r="T620" s="261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62" t="s">
        <v>167</v>
      </c>
      <c r="AU620" s="262" t="s">
        <v>88</v>
      </c>
      <c r="AV620" s="13" t="s">
        <v>88</v>
      </c>
      <c r="AW620" s="13" t="s">
        <v>34</v>
      </c>
      <c r="AX620" s="13" t="s">
        <v>78</v>
      </c>
      <c r="AY620" s="262" t="s">
        <v>159</v>
      </c>
    </row>
    <row r="621" s="13" customFormat="1">
      <c r="A621" s="13"/>
      <c r="B621" s="251"/>
      <c r="C621" s="252"/>
      <c r="D621" s="253" t="s">
        <v>167</v>
      </c>
      <c r="E621" s="254" t="s">
        <v>1</v>
      </c>
      <c r="F621" s="255" t="s">
        <v>372</v>
      </c>
      <c r="G621" s="252"/>
      <c r="H621" s="256">
        <v>15.1</v>
      </c>
      <c r="I621" s="257"/>
      <c r="J621" s="252"/>
      <c r="K621" s="252"/>
      <c r="L621" s="258"/>
      <c r="M621" s="259"/>
      <c r="N621" s="260"/>
      <c r="O621" s="260"/>
      <c r="P621" s="260"/>
      <c r="Q621" s="260"/>
      <c r="R621" s="260"/>
      <c r="S621" s="260"/>
      <c r="T621" s="261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62" t="s">
        <v>167</v>
      </c>
      <c r="AU621" s="262" t="s">
        <v>88</v>
      </c>
      <c r="AV621" s="13" t="s">
        <v>88</v>
      </c>
      <c r="AW621" s="13" t="s">
        <v>34</v>
      </c>
      <c r="AX621" s="13" t="s">
        <v>78</v>
      </c>
      <c r="AY621" s="262" t="s">
        <v>159</v>
      </c>
    </row>
    <row r="622" s="13" customFormat="1">
      <c r="A622" s="13"/>
      <c r="B622" s="251"/>
      <c r="C622" s="252"/>
      <c r="D622" s="253" t="s">
        <v>167</v>
      </c>
      <c r="E622" s="254" t="s">
        <v>1</v>
      </c>
      <c r="F622" s="255" t="s">
        <v>374</v>
      </c>
      <c r="G622" s="252"/>
      <c r="H622" s="256">
        <v>25.309999999999999</v>
      </c>
      <c r="I622" s="257"/>
      <c r="J622" s="252"/>
      <c r="K622" s="252"/>
      <c r="L622" s="258"/>
      <c r="M622" s="259"/>
      <c r="N622" s="260"/>
      <c r="O622" s="260"/>
      <c r="P622" s="260"/>
      <c r="Q622" s="260"/>
      <c r="R622" s="260"/>
      <c r="S622" s="260"/>
      <c r="T622" s="261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62" t="s">
        <v>167</v>
      </c>
      <c r="AU622" s="262" t="s">
        <v>88</v>
      </c>
      <c r="AV622" s="13" t="s">
        <v>88</v>
      </c>
      <c r="AW622" s="13" t="s">
        <v>34</v>
      </c>
      <c r="AX622" s="13" t="s">
        <v>78</v>
      </c>
      <c r="AY622" s="262" t="s">
        <v>159</v>
      </c>
    </row>
    <row r="623" s="13" customFormat="1">
      <c r="A623" s="13"/>
      <c r="B623" s="251"/>
      <c r="C623" s="252"/>
      <c r="D623" s="253" t="s">
        <v>167</v>
      </c>
      <c r="E623" s="254" t="s">
        <v>1</v>
      </c>
      <c r="F623" s="255" t="s">
        <v>382</v>
      </c>
      <c r="G623" s="252"/>
      <c r="H623" s="256">
        <v>15.18</v>
      </c>
      <c r="I623" s="257"/>
      <c r="J623" s="252"/>
      <c r="K623" s="252"/>
      <c r="L623" s="258"/>
      <c r="M623" s="259"/>
      <c r="N623" s="260"/>
      <c r="O623" s="260"/>
      <c r="P623" s="260"/>
      <c r="Q623" s="260"/>
      <c r="R623" s="260"/>
      <c r="S623" s="260"/>
      <c r="T623" s="261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62" t="s">
        <v>167</v>
      </c>
      <c r="AU623" s="262" t="s">
        <v>88</v>
      </c>
      <c r="AV623" s="13" t="s">
        <v>88</v>
      </c>
      <c r="AW623" s="13" t="s">
        <v>34</v>
      </c>
      <c r="AX623" s="13" t="s">
        <v>78</v>
      </c>
      <c r="AY623" s="262" t="s">
        <v>159</v>
      </c>
    </row>
    <row r="624" s="13" customFormat="1">
      <c r="A624" s="13"/>
      <c r="B624" s="251"/>
      <c r="C624" s="252"/>
      <c r="D624" s="253" t="s">
        <v>167</v>
      </c>
      <c r="E624" s="254" t="s">
        <v>1</v>
      </c>
      <c r="F624" s="255" t="s">
        <v>383</v>
      </c>
      <c r="G624" s="252"/>
      <c r="H624" s="256">
        <v>22.559999999999999</v>
      </c>
      <c r="I624" s="257"/>
      <c r="J624" s="252"/>
      <c r="K624" s="252"/>
      <c r="L624" s="258"/>
      <c r="M624" s="259"/>
      <c r="N624" s="260"/>
      <c r="O624" s="260"/>
      <c r="P624" s="260"/>
      <c r="Q624" s="260"/>
      <c r="R624" s="260"/>
      <c r="S624" s="260"/>
      <c r="T624" s="261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62" t="s">
        <v>167</v>
      </c>
      <c r="AU624" s="262" t="s">
        <v>88</v>
      </c>
      <c r="AV624" s="13" t="s">
        <v>88</v>
      </c>
      <c r="AW624" s="13" t="s">
        <v>34</v>
      </c>
      <c r="AX624" s="13" t="s">
        <v>78</v>
      </c>
      <c r="AY624" s="262" t="s">
        <v>159</v>
      </c>
    </row>
    <row r="625" s="13" customFormat="1">
      <c r="A625" s="13"/>
      <c r="B625" s="251"/>
      <c r="C625" s="252"/>
      <c r="D625" s="253" t="s">
        <v>167</v>
      </c>
      <c r="E625" s="254" t="s">
        <v>1</v>
      </c>
      <c r="F625" s="255" t="s">
        <v>384</v>
      </c>
      <c r="G625" s="252"/>
      <c r="H625" s="256">
        <v>13.57</v>
      </c>
      <c r="I625" s="257"/>
      <c r="J625" s="252"/>
      <c r="K625" s="252"/>
      <c r="L625" s="258"/>
      <c r="M625" s="259"/>
      <c r="N625" s="260"/>
      <c r="O625" s="260"/>
      <c r="P625" s="260"/>
      <c r="Q625" s="260"/>
      <c r="R625" s="260"/>
      <c r="S625" s="260"/>
      <c r="T625" s="261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62" t="s">
        <v>167</v>
      </c>
      <c r="AU625" s="262" t="s">
        <v>88</v>
      </c>
      <c r="AV625" s="13" t="s">
        <v>88</v>
      </c>
      <c r="AW625" s="13" t="s">
        <v>34</v>
      </c>
      <c r="AX625" s="13" t="s">
        <v>78</v>
      </c>
      <c r="AY625" s="262" t="s">
        <v>159</v>
      </c>
    </row>
    <row r="626" s="13" customFormat="1">
      <c r="A626" s="13"/>
      <c r="B626" s="251"/>
      <c r="C626" s="252"/>
      <c r="D626" s="253" t="s">
        <v>167</v>
      </c>
      <c r="E626" s="254" t="s">
        <v>1</v>
      </c>
      <c r="F626" s="255" t="s">
        <v>385</v>
      </c>
      <c r="G626" s="252"/>
      <c r="H626" s="256">
        <v>12.890000000000001</v>
      </c>
      <c r="I626" s="257"/>
      <c r="J626" s="252"/>
      <c r="K626" s="252"/>
      <c r="L626" s="258"/>
      <c r="M626" s="259"/>
      <c r="N626" s="260"/>
      <c r="O626" s="260"/>
      <c r="P626" s="260"/>
      <c r="Q626" s="260"/>
      <c r="R626" s="260"/>
      <c r="S626" s="260"/>
      <c r="T626" s="261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62" t="s">
        <v>167</v>
      </c>
      <c r="AU626" s="262" t="s">
        <v>88</v>
      </c>
      <c r="AV626" s="13" t="s">
        <v>88</v>
      </c>
      <c r="AW626" s="13" t="s">
        <v>34</v>
      </c>
      <c r="AX626" s="13" t="s">
        <v>78</v>
      </c>
      <c r="AY626" s="262" t="s">
        <v>159</v>
      </c>
    </row>
    <row r="627" s="13" customFormat="1">
      <c r="A627" s="13"/>
      <c r="B627" s="251"/>
      <c r="C627" s="252"/>
      <c r="D627" s="253" t="s">
        <v>167</v>
      </c>
      <c r="E627" s="254" t="s">
        <v>1</v>
      </c>
      <c r="F627" s="255" t="s">
        <v>386</v>
      </c>
      <c r="G627" s="252"/>
      <c r="H627" s="256">
        <v>19.73</v>
      </c>
      <c r="I627" s="257"/>
      <c r="J627" s="252"/>
      <c r="K627" s="252"/>
      <c r="L627" s="258"/>
      <c r="M627" s="259"/>
      <c r="N627" s="260"/>
      <c r="O627" s="260"/>
      <c r="P627" s="260"/>
      <c r="Q627" s="260"/>
      <c r="R627" s="260"/>
      <c r="S627" s="260"/>
      <c r="T627" s="261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62" t="s">
        <v>167</v>
      </c>
      <c r="AU627" s="262" t="s">
        <v>88</v>
      </c>
      <c r="AV627" s="13" t="s">
        <v>88</v>
      </c>
      <c r="AW627" s="13" t="s">
        <v>34</v>
      </c>
      <c r="AX627" s="13" t="s">
        <v>78</v>
      </c>
      <c r="AY627" s="262" t="s">
        <v>159</v>
      </c>
    </row>
    <row r="628" s="13" customFormat="1">
      <c r="A628" s="13"/>
      <c r="B628" s="251"/>
      <c r="C628" s="252"/>
      <c r="D628" s="253" t="s">
        <v>167</v>
      </c>
      <c r="E628" s="254" t="s">
        <v>1</v>
      </c>
      <c r="F628" s="255" t="s">
        <v>387</v>
      </c>
      <c r="G628" s="252"/>
      <c r="H628" s="256">
        <v>17.469999999999999</v>
      </c>
      <c r="I628" s="257"/>
      <c r="J628" s="252"/>
      <c r="K628" s="252"/>
      <c r="L628" s="258"/>
      <c r="M628" s="259"/>
      <c r="N628" s="260"/>
      <c r="O628" s="260"/>
      <c r="P628" s="260"/>
      <c r="Q628" s="260"/>
      <c r="R628" s="260"/>
      <c r="S628" s="260"/>
      <c r="T628" s="261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62" t="s">
        <v>167</v>
      </c>
      <c r="AU628" s="262" t="s">
        <v>88</v>
      </c>
      <c r="AV628" s="13" t="s">
        <v>88</v>
      </c>
      <c r="AW628" s="13" t="s">
        <v>34</v>
      </c>
      <c r="AX628" s="13" t="s">
        <v>78</v>
      </c>
      <c r="AY628" s="262" t="s">
        <v>159</v>
      </c>
    </row>
    <row r="629" s="13" customFormat="1">
      <c r="A629" s="13"/>
      <c r="B629" s="251"/>
      <c r="C629" s="252"/>
      <c r="D629" s="253" t="s">
        <v>167</v>
      </c>
      <c r="E629" s="254" t="s">
        <v>1</v>
      </c>
      <c r="F629" s="255" t="s">
        <v>388</v>
      </c>
      <c r="G629" s="252"/>
      <c r="H629" s="256">
        <v>18.670000000000002</v>
      </c>
      <c r="I629" s="257"/>
      <c r="J629" s="252"/>
      <c r="K629" s="252"/>
      <c r="L629" s="258"/>
      <c r="M629" s="259"/>
      <c r="N629" s="260"/>
      <c r="O629" s="260"/>
      <c r="P629" s="260"/>
      <c r="Q629" s="260"/>
      <c r="R629" s="260"/>
      <c r="S629" s="260"/>
      <c r="T629" s="261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62" t="s">
        <v>167</v>
      </c>
      <c r="AU629" s="262" t="s">
        <v>88</v>
      </c>
      <c r="AV629" s="13" t="s">
        <v>88</v>
      </c>
      <c r="AW629" s="13" t="s">
        <v>34</v>
      </c>
      <c r="AX629" s="13" t="s">
        <v>78</v>
      </c>
      <c r="AY629" s="262" t="s">
        <v>159</v>
      </c>
    </row>
    <row r="630" s="13" customFormat="1">
      <c r="A630" s="13"/>
      <c r="B630" s="251"/>
      <c r="C630" s="252"/>
      <c r="D630" s="253" t="s">
        <v>167</v>
      </c>
      <c r="E630" s="254" t="s">
        <v>1</v>
      </c>
      <c r="F630" s="255" t="s">
        <v>389</v>
      </c>
      <c r="G630" s="252"/>
      <c r="H630" s="256">
        <v>19.719999999999999</v>
      </c>
      <c r="I630" s="257"/>
      <c r="J630" s="252"/>
      <c r="K630" s="252"/>
      <c r="L630" s="258"/>
      <c r="M630" s="259"/>
      <c r="N630" s="260"/>
      <c r="O630" s="260"/>
      <c r="P630" s="260"/>
      <c r="Q630" s="260"/>
      <c r="R630" s="260"/>
      <c r="S630" s="260"/>
      <c r="T630" s="261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62" t="s">
        <v>167</v>
      </c>
      <c r="AU630" s="262" t="s">
        <v>88</v>
      </c>
      <c r="AV630" s="13" t="s">
        <v>88</v>
      </c>
      <c r="AW630" s="13" t="s">
        <v>34</v>
      </c>
      <c r="AX630" s="13" t="s">
        <v>78</v>
      </c>
      <c r="AY630" s="262" t="s">
        <v>159</v>
      </c>
    </row>
    <row r="631" s="13" customFormat="1">
      <c r="A631" s="13"/>
      <c r="B631" s="251"/>
      <c r="C631" s="252"/>
      <c r="D631" s="253" t="s">
        <v>167</v>
      </c>
      <c r="E631" s="254" t="s">
        <v>1</v>
      </c>
      <c r="F631" s="255" t="s">
        <v>390</v>
      </c>
      <c r="G631" s="252"/>
      <c r="H631" s="256">
        <v>34.979999999999997</v>
      </c>
      <c r="I631" s="257"/>
      <c r="J631" s="252"/>
      <c r="K631" s="252"/>
      <c r="L631" s="258"/>
      <c r="M631" s="259"/>
      <c r="N631" s="260"/>
      <c r="O631" s="260"/>
      <c r="P631" s="260"/>
      <c r="Q631" s="260"/>
      <c r="R631" s="260"/>
      <c r="S631" s="260"/>
      <c r="T631" s="261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62" t="s">
        <v>167</v>
      </c>
      <c r="AU631" s="262" t="s">
        <v>88</v>
      </c>
      <c r="AV631" s="13" t="s">
        <v>88</v>
      </c>
      <c r="AW631" s="13" t="s">
        <v>34</v>
      </c>
      <c r="AX631" s="13" t="s">
        <v>78</v>
      </c>
      <c r="AY631" s="262" t="s">
        <v>159</v>
      </c>
    </row>
    <row r="632" s="14" customFormat="1">
      <c r="A632" s="14"/>
      <c r="B632" s="263"/>
      <c r="C632" s="264"/>
      <c r="D632" s="253" t="s">
        <v>167</v>
      </c>
      <c r="E632" s="265" t="s">
        <v>1</v>
      </c>
      <c r="F632" s="266" t="s">
        <v>170</v>
      </c>
      <c r="G632" s="264"/>
      <c r="H632" s="267">
        <v>380.61000000000001</v>
      </c>
      <c r="I632" s="268"/>
      <c r="J632" s="264"/>
      <c r="K632" s="264"/>
      <c r="L632" s="269"/>
      <c r="M632" s="270"/>
      <c r="N632" s="271"/>
      <c r="O632" s="271"/>
      <c r="P632" s="271"/>
      <c r="Q632" s="271"/>
      <c r="R632" s="271"/>
      <c r="S632" s="271"/>
      <c r="T632" s="272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73" t="s">
        <v>167</v>
      </c>
      <c r="AU632" s="273" t="s">
        <v>88</v>
      </c>
      <c r="AV632" s="14" t="s">
        <v>165</v>
      </c>
      <c r="AW632" s="14" t="s">
        <v>34</v>
      </c>
      <c r="AX632" s="14" t="s">
        <v>86</v>
      </c>
      <c r="AY632" s="273" t="s">
        <v>159</v>
      </c>
    </row>
    <row r="633" s="2" customFormat="1" ht="16.5" customHeight="1">
      <c r="A633" s="39"/>
      <c r="B633" s="40"/>
      <c r="C633" s="237" t="s">
        <v>1181</v>
      </c>
      <c r="D633" s="237" t="s">
        <v>161</v>
      </c>
      <c r="E633" s="238" t="s">
        <v>1182</v>
      </c>
      <c r="F633" s="239" t="s">
        <v>1183</v>
      </c>
      <c r="G633" s="240" t="s">
        <v>164</v>
      </c>
      <c r="H633" s="241">
        <v>380.61000000000001</v>
      </c>
      <c r="I633" s="242"/>
      <c r="J633" s="243">
        <f>ROUND(I633*H633,2)</f>
        <v>0</v>
      </c>
      <c r="K633" s="244"/>
      <c r="L633" s="45"/>
      <c r="M633" s="245" t="s">
        <v>1</v>
      </c>
      <c r="N633" s="246" t="s">
        <v>43</v>
      </c>
      <c r="O633" s="92"/>
      <c r="P633" s="247">
        <f>O633*H633</f>
        <v>0</v>
      </c>
      <c r="Q633" s="247">
        <v>0.0040000000000000001</v>
      </c>
      <c r="R633" s="247">
        <f>Q633*H633</f>
        <v>1.52244</v>
      </c>
      <c r="S633" s="247">
        <v>0</v>
      </c>
      <c r="T633" s="248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49" t="s">
        <v>165</v>
      </c>
      <c r="AT633" s="249" t="s">
        <v>161</v>
      </c>
      <c r="AU633" s="249" t="s">
        <v>88</v>
      </c>
      <c r="AY633" s="18" t="s">
        <v>159</v>
      </c>
      <c r="BE633" s="250">
        <f>IF(N633="základní",J633,0)</f>
        <v>0</v>
      </c>
      <c r="BF633" s="250">
        <f>IF(N633="snížená",J633,0)</f>
        <v>0</v>
      </c>
      <c r="BG633" s="250">
        <f>IF(N633="zákl. přenesená",J633,0)</f>
        <v>0</v>
      </c>
      <c r="BH633" s="250">
        <f>IF(N633="sníž. přenesená",J633,0)</f>
        <v>0</v>
      </c>
      <c r="BI633" s="250">
        <f>IF(N633="nulová",J633,0)</f>
        <v>0</v>
      </c>
      <c r="BJ633" s="18" t="s">
        <v>86</v>
      </c>
      <c r="BK633" s="250">
        <f>ROUND(I633*H633,2)</f>
        <v>0</v>
      </c>
      <c r="BL633" s="18" t="s">
        <v>165</v>
      </c>
      <c r="BM633" s="249" t="s">
        <v>1184</v>
      </c>
    </row>
    <row r="634" s="2" customFormat="1" ht="16.5" customHeight="1">
      <c r="A634" s="39"/>
      <c r="B634" s="40"/>
      <c r="C634" s="237" t="s">
        <v>1185</v>
      </c>
      <c r="D634" s="237" t="s">
        <v>161</v>
      </c>
      <c r="E634" s="238" t="s">
        <v>1186</v>
      </c>
      <c r="F634" s="239" t="s">
        <v>1187</v>
      </c>
      <c r="G634" s="240" t="s">
        <v>164</v>
      </c>
      <c r="H634" s="241">
        <v>380.61000000000001</v>
      </c>
      <c r="I634" s="242"/>
      <c r="J634" s="243">
        <f>ROUND(I634*H634,2)</f>
        <v>0</v>
      </c>
      <c r="K634" s="244"/>
      <c r="L634" s="45"/>
      <c r="M634" s="245" t="s">
        <v>1</v>
      </c>
      <c r="N634" s="246" t="s">
        <v>43</v>
      </c>
      <c r="O634" s="92"/>
      <c r="P634" s="247">
        <f>O634*H634</f>
        <v>0</v>
      </c>
      <c r="Q634" s="247">
        <v>3.0000000000000001E-05</v>
      </c>
      <c r="R634" s="247">
        <f>Q634*H634</f>
        <v>0.011418300000000001</v>
      </c>
      <c r="S634" s="247">
        <v>0</v>
      </c>
      <c r="T634" s="248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49" t="s">
        <v>249</v>
      </c>
      <c r="AT634" s="249" t="s">
        <v>161</v>
      </c>
      <c r="AU634" s="249" t="s">
        <v>88</v>
      </c>
      <c r="AY634" s="18" t="s">
        <v>159</v>
      </c>
      <c r="BE634" s="250">
        <f>IF(N634="základní",J634,0)</f>
        <v>0</v>
      </c>
      <c r="BF634" s="250">
        <f>IF(N634="snížená",J634,0)</f>
        <v>0</v>
      </c>
      <c r="BG634" s="250">
        <f>IF(N634="zákl. přenesená",J634,0)</f>
        <v>0</v>
      </c>
      <c r="BH634" s="250">
        <f>IF(N634="sníž. přenesená",J634,0)</f>
        <v>0</v>
      </c>
      <c r="BI634" s="250">
        <f>IF(N634="nulová",J634,0)</f>
        <v>0</v>
      </c>
      <c r="BJ634" s="18" t="s">
        <v>86</v>
      </c>
      <c r="BK634" s="250">
        <f>ROUND(I634*H634,2)</f>
        <v>0</v>
      </c>
      <c r="BL634" s="18" t="s">
        <v>249</v>
      </c>
      <c r="BM634" s="249" t="s">
        <v>1188</v>
      </c>
    </row>
    <row r="635" s="2" customFormat="1" ht="16.5" customHeight="1">
      <c r="A635" s="39"/>
      <c r="B635" s="40"/>
      <c r="C635" s="237" t="s">
        <v>1189</v>
      </c>
      <c r="D635" s="237" t="s">
        <v>161</v>
      </c>
      <c r="E635" s="238" t="s">
        <v>1190</v>
      </c>
      <c r="F635" s="239" t="s">
        <v>1191</v>
      </c>
      <c r="G635" s="240" t="s">
        <v>164</v>
      </c>
      <c r="H635" s="241">
        <v>380.61000000000001</v>
      </c>
      <c r="I635" s="242"/>
      <c r="J635" s="243">
        <f>ROUND(I635*H635,2)</f>
        <v>0</v>
      </c>
      <c r="K635" s="244"/>
      <c r="L635" s="45"/>
      <c r="M635" s="245" t="s">
        <v>1</v>
      </c>
      <c r="N635" s="246" t="s">
        <v>43</v>
      </c>
      <c r="O635" s="92"/>
      <c r="P635" s="247">
        <f>O635*H635</f>
        <v>0</v>
      </c>
      <c r="Q635" s="247">
        <v>0.012</v>
      </c>
      <c r="R635" s="247">
        <f>Q635*H635</f>
        <v>4.5673200000000005</v>
      </c>
      <c r="S635" s="247">
        <v>0</v>
      </c>
      <c r="T635" s="248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49" t="s">
        <v>249</v>
      </c>
      <c r="AT635" s="249" t="s">
        <v>161</v>
      </c>
      <c r="AU635" s="249" t="s">
        <v>88</v>
      </c>
      <c r="AY635" s="18" t="s">
        <v>159</v>
      </c>
      <c r="BE635" s="250">
        <f>IF(N635="základní",J635,0)</f>
        <v>0</v>
      </c>
      <c r="BF635" s="250">
        <f>IF(N635="snížená",J635,0)</f>
        <v>0</v>
      </c>
      <c r="BG635" s="250">
        <f>IF(N635="zákl. přenesená",J635,0)</f>
        <v>0</v>
      </c>
      <c r="BH635" s="250">
        <f>IF(N635="sníž. přenesená",J635,0)</f>
        <v>0</v>
      </c>
      <c r="BI635" s="250">
        <f>IF(N635="nulová",J635,0)</f>
        <v>0</v>
      </c>
      <c r="BJ635" s="18" t="s">
        <v>86</v>
      </c>
      <c r="BK635" s="250">
        <f>ROUND(I635*H635,2)</f>
        <v>0</v>
      </c>
      <c r="BL635" s="18" t="s">
        <v>249</v>
      </c>
      <c r="BM635" s="249" t="s">
        <v>1192</v>
      </c>
    </row>
    <row r="636" s="2" customFormat="1" ht="16.5" customHeight="1">
      <c r="A636" s="39"/>
      <c r="B636" s="40"/>
      <c r="C636" s="237" t="s">
        <v>1193</v>
      </c>
      <c r="D636" s="237" t="s">
        <v>161</v>
      </c>
      <c r="E636" s="238" t="s">
        <v>1194</v>
      </c>
      <c r="F636" s="239" t="s">
        <v>1195</v>
      </c>
      <c r="G636" s="240" t="s">
        <v>164</v>
      </c>
      <c r="H636" s="241">
        <v>380.61000000000001</v>
      </c>
      <c r="I636" s="242"/>
      <c r="J636" s="243">
        <f>ROUND(I636*H636,2)</f>
        <v>0</v>
      </c>
      <c r="K636" s="244"/>
      <c r="L636" s="45"/>
      <c r="M636" s="245" t="s">
        <v>1</v>
      </c>
      <c r="N636" s="246" t="s">
        <v>43</v>
      </c>
      <c r="O636" s="92"/>
      <c r="P636" s="247">
        <f>O636*H636</f>
        <v>0</v>
      </c>
      <c r="Q636" s="247">
        <v>0.00040000000000000002</v>
      </c>
      <c r="R636" s="247">
        <f>Q636*H636</f>
        <v>0.15224400000000002</v>
      </c>
      <c r="S636" s="247">
        <v>0</v>
      </c>
      <c r="T636" s="248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49" t="s">
        <v>249</v>
      </c>
      <c r="AT636" s="249" t="s">
        <v>161</v>
      </c>
      <c r="AU636" s="249" t="s">
        <v>88</v>
      </c>
      <c r="AY636" s="18" t="s">
        <v>159</v>
      </c>
      <c r="BE636" s="250">
        <f>IF(N636="základní",J636,0)</f>
        <v>0</v>
      </c>
      <c r="BF636" s="250">
        <f>IF(N636="snížená",J636,0)</f>
        <v>0</v>
      </c>
      <c r="BG636" s="250">
        <f>IF(N636="zákl. přenesená",J636,0)</f>
        <v>0</v>
      </c>
      <c r="BH636" s="250">
        <f>IF(N636="sníž. přenesená",J636,0)</f>
        <v>0</v>
      </c>
      <c r="BI636" s="250">
        <f>IF(N636="nulová",J636,0)</f>
        <v>0</v>
      </c>
      <c r="BJ636" s="18" t="s">
        <v>86</v>
      </c>
      <c r="BK636" s="250">
        <f>ROUND(I636*H636,2)</f>
        <v>0</v>
      </c>
      <c r="BL636" s="18" t="s">
        <v>249</v>
      </c>
      <c r="BM636" s="249" t="s">
        <v>1196</v>
      </c>
    </row>
    <row r="637" s="2" customFormat="1" ht="16.5" customHeight="1">
      <c r="A637" s="39"/>
      <c r="B637" s="40"/>
      <c r="C637" s="274" t="s">
        <v>1197</v>
      </c>
      <c r="D637" s="274" t="s">
        <v>188</v>
      </c>
      <c r="E637" s="275" t="s">
        <v>1198</v>
      </c>
      <c r="F637" s="276" t="s">
        <v>1199</v>
      </c>
      <c r="G637" s="277" t="s">
        <v>164</v>
      </c>
      <c r="H637" s="278">
        <v>418.67099999999999</v>
      </c>
      <c r="I637" s="279"/>
      <c r="J637" s="280">
        <f>ROUND(I637*H637,2)</f>
        <v>0</v>
      </c>
      <c r="K637" s="281"/>
      <c r="L637" s="282"/>
      <c r="M637" s="283" t="s">
        <v>1</v>
      </c>
      <c r="N637" s="284" t="s">
        <v>43</v>
      </c>
      <c r="O637" s="92"/>
      <c r="P637" s="247">
        <f>O637*H637</f>
        <v>0</v>
      </c>
      <c r="Q637" s="247">
        <v>0.0033999999999999998</v>
      </c>
      <c r="R637" s="247">
        <f>Q637*H637</f>
        <v>1.4234813999999998</v>
      </c>
      <c r="S637" s="247">
        <v>0</v>
      </c>
      <c r="T637" s="248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49" t="s">
        <v>337</v>
      </c>
      <c r="AT637" s="249" t="s">
        <v>188</v>
      </c>
      <c r="AU637" s="249" t="s">
        <v>88</v>
      </c>
      <c r="AY637" s="18" t="s">
        <v>159</v>
      </c>
      <c r="BE637" s="250">
        <f>IF(N637="základní",J637,0)</f>
        <v>0</v>
      </c>
      <c r="BF637" s="250">
        <f>IF(N637="snížená",J637,0)</f>
        <v>0</v>
      </c>
      <c r="BG637" s="250">
        <f>IF(N637="zákl. přenesená",J637,0)</f>
        <v>0</v>
      </c>
      <c r="BH637" s="250">
        <f>IF(N637="sníž. přenesená",J637,0)</f>
        <v>0</v>
      </c>
      <c r="BI637" s="250">
        <f>IF(N637="nulová",J637,0)</f>
        <v>0</v>
      </c>
      <c r="BJ637" s="18" t="s">
        <v>86</v>
      </c>
      <c r="BK637" s="250">
        <f>ROUND(I637*H637,2)</f>
        <v>0</v>
      </c>
      <c r="BL637" s="18" t="s">
        <v>249</v>
      </c>
      <c r="BM637" s="249" t="s">
        <v>1200</v>
      </c>
    </row>
    <row r="638" s="2" customFormat="1">
      <c r="A638" s="39"/>
      <c r="B638" s="40"/>
      <c r="C638" s="41"/>
      <c r="D638" s="253" t="s">
        <v>399</v>
      </c>
      <c r="E638" s="41"/>
      <c r="F638" s="285" t="s">
        <v>1201</v>
      </c>
      <c r="G638" s="41"/>
      <c r="H638" s="41"/>
      <c r="I638" s="145"/>
      <c r="J638" s="41"/>
      <c r="K638" s="41"/>
      <c r="L638" s="45"/>
      <c r="M638" s="286"/>
      <c r="N638" s="287"/>
      <c r="O638" s="92"/>
      <c r="P638" s="92"/>
      <c r="Q638" s="92"/>
      <c r="R638" s="92"/>
      <c r="S638" s="92"/>
      <c r="T638" s="93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399</v>
      </c>
      <c r="AU638" s="18" t="s">
        <v>88</v>
      </c>
    </row>
    <row r="639" s="13" customFormat="1">
      <c r="A639" s="13"/>
      <c r="B639" s="251"/>
      <c r="C639" s="252"/>
      <c r="D639" s="253" t="s">
        <v>167</v>
      </c>
      <c r="E639" s="252"/>
      <c r="F639" s="255" t="s">
        <v>1202</v>
      </c>
      <c r="G639" s="252"/>
      <c r="H639" s="256">
        <v>418.67099999999999</v>
      </c>
      <c r="I639" s="257"/>
      <c r="J639" s="252"/>
      <c r="K639" s="252"/>
      <c r="L639" s="258"/>
      <c r="M639" s="259"/>
      <c r="N639" s="260"/>
      <c r="O639" s="260"/>
      <c r="P639" s="260"/>
      <c r="Q639" s="260"/>
      <c r="R639" s="260"/>
      <c r="S639" s="260"/>
      <c r="T639" s="261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62" t="s">
        <v>167</v>
      </c>
      <c r="AU639" s="262" t="s">
        <v>88</v>
      </c>
      <c r="AV639" s="13" t="s">
        <v>88</v>
      </c>
      <c r="AW639" s="13" t="s">
        <v>4</v>
      </c>
      <c r="AX639" s="13" t="s">
        <v>86</v>
      </c>
      <c r="AY639" s="262" t="s">
        <v>159</v>
      </c>
    </row>
    <row r="640" s="2" customFormat="1" ht="16.5" customHeight="1">
      <c r="A640" s="39"/>
      <c r="B640" s="40"/>
      <c r="C640" s="237" t="s">
        <v>1203</v>
      </c>
      <c r="D640" s="237" t="s">
        <v>161</v>
      </c>
      <c r="E640" s="238" t="s">
        <v>1204</v>
      </c>
      <c r="F640" s="239" t="s">
        <v>1205</v>
      </c>
      <c r="G640" s="240" t="s">
        <v>241</v>
      </c>
      <c r="H640" s="241">
        <v>230</v>
      </c>
      <c r="I640" s="242"/>
      <c r="J640" s="243">
        <f>ROUND(I640*H640,2)</f>
        <v>0</v>
      </c>
      <c r="K640" s="244"/>
      <c r="L640" s="45"/>
      <c r="M640" s="245" t="s">
        <v>1</v>
      </c>
      <c r="N640" s="246" t="s">
        <v>43</v>
      </c>
      <c r="O640" s="92"/>
      <c r="P640" s="247">
        <f>O640*H640</f>
        <v>0</v>
      </c>
      <c r="Q640" s="247">
        <v>0</v>
      </c>
      <c r="R640" s="247">
        <f>Q640*H640</f>
        <v>0</v>
      </c>
      <c r="S640" s="247">
        <v>0.00029999999999999997</v>
      </c>
      <c r="T640" s="248">
        <f>S640*H640</f>
        <v>0.068999999999999992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49" t="s">
        <v>249</v>
      </c>
      <c r="AT640" s="249" t="s">
        <v>161</v>
      </c>
      <c r="AU640" s="249" t="s">
        <v>88</v>
      </c>
      <c r="AY640" s="18" t="s">
        <v>159</v>
      </c>
      <c r="BE640" s="250">
        <f>IF(N640="základní",J640,0)</f>
        <v>0</v>
      </c>
      <c r="BF640" s="250">
        <f>IF(N640="snížená",J640,0)</f>
        <v>0</v>
      </c>
      <c r="BG640" s="250">
        <f>IF(N640="zákl. přenesená",J640,0)</f>
        <v>0</v>
      </c>
      <c r="BH640" s="250">
        <f>IF(N640="sníž. přenesená",J640,0)</f>
        <v>0</v>
      </c>
      <c r="BI640" s="250">
        <f>IF(N640="nulová",J640,0)</f>
        <v>0</v>
      </c>
      <c r="BJ640" s="18" t="s">
        <v>86</v>
      </c>
      <c r="BK640" s="250">
        <f>ROUND(I640*H640,2)</f>
        <v>0</v>
      </c>
      <c r="BL640" s="18" t="s">
        <v>249</v>
      </c>
      <c r="BM640" s="249" t="s">
        <v>1206</v>
      </c>
    </row>
    <row r="641" s="2" customFormat="1" ht="16.5" customHeight="1">
      <c r="A641" s="39"/>
      <c r="B641" s="40"/>
      <c r="C641" s="237" t="s">
        <v>1207</v>
      </c>
      <c r="D641" s="237" t="s">
        <v>161</v>
      </c>
      <c r="E641" s="238" t="s">
        <v>1208</v>
      </c>
      <c r="F641" s="239" t="s">
        <v>1209</v>
      </c>
      <c r="G641" s="240" t="s">
        <v>241</v>
      </c>
      <c r="H641" s="241">
        <v>291.39999999999998</v>
      </c>
      <c r="I641" s="242"/>
      <c r="J641" s="243">
        <f>ROUND(I641*H641,2)</f>
        <v>0</v>
      </c>
      <c r="K641" s="244"/>
      <c r="L641" s="45"/>
      <c r="M641" s="245" t="s">
        <v>1</v>
      </c>
      <c r="N641" s="246" t="s">
        <v>43</v>
      </c>
      <c r="O641" s="92"/>
      <c r="P641" s="247">
        <f>O641*H641</f>
        <v>0</v>
      </c>
      <c r="Q641" s="247">
        <v>1.0000000000000001E-05</v>
      </c>
      <c r="R641" s="247">
        <f>Q641*H641</f>
        <v>0.0029139999999999999</v>
      </c>
      <c r="S641" s="247">
        <v>0</v>
      </c>
      <c r="T641" s="248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49" t="s">
        <v>249</v>
      </c>
      <c r="AT641" s="249" t="s">
        <v>161</v>
      </c>
      <c r="AU641" s="249" t="s">
        <v>88</v>
      </c>
      <c r="AY641" s="18" t="s">
        <v>159</v>
      </c>
      <c r="BE641" s="250">
        <f>IF(N641="základní",J641,0)</f>
        <v>0</v>
      </c>
      <c r="BF641" s="250">
        <f>IF(N641="snížená",J641,0)</f>
        <v>0</v>
      </c>
      <c r="BG641" s="250">
        <f>IF(N641="zákl. přenesená",J641,0)</f>
        <v>0</v>
      </c>
      <c r="BH641" s="250">
        <f>IF(N641="sníž. přenesená",J641,0)</f>
        <v>0</v>
      </c>
      <c r="BI641" s="250">
        <f>IF(N641="nulová",J641,0)</f>
        <v>0</v>
      </c>
      <c r="BJ641" s="18" t="s">
        <v>86</v>
      </c>
      <c r="BK641" s="250">
        <f>ROUND(I641*H641,2)</f>
        <v>0</v>
      </c>
      <c r="BL641" s="18" t="s">
        <v>249</v>
      </c>
      <c r="BM641" s="249" t="s">
        <v>1210</v>
      </c>
    </row>
    <row r="642" s="13" customFormat="1">
      <c r="A642" s="13"/>
      <c r="B642" s="251"/>
      <c r="C642" s="252"/>
      <c r="D642" s="253" t="s">
        <v>167</v>
      </c>
      <c r="E642" s="254" t="s">
        <v>1</v>
      </c>
      <c r="F642" s="255" t="s">
        <v>960</v>
      </c>
      <c r="G642" s="252"/>
      <c r="H642" s="256">
        <v>17</v>
      </c>
      <c r="I642" s="257"/>
      <c r="J642" s="252"/>
      <c r="K642" s="252"/>
      <c r="L642" s="258"/>
      <c r="M642" s="259"/>
      <c r="N642" s="260"/>
      <c r="O642" s="260"/>
      <c r="P642" s="260"/>
      <c r="Q642" s="260"/>
      <c r="R642" s="260"/>
      <c r="S642" s="260"/>
      <c r="T642" s="261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62" t="s">
        <v>167</v>
      </c>
      <c r="AU642" s="262" t="s">
        <v>88</v>
      </c>
      <c r="AV642" s="13" t="s">
        <v>88</v>
      </c>
      <c r="AW642" s="13" t="s">
        <v>34</v>
      </c>
      <c r="AX642" s="13" t="s">
        <v>78</v>
      </c>
      <c r="AY642" s="262" t="s">
        <v>159</v>
      </c>
    </row>
    <row r="643" s="13" customFormat="1">
      <c r="A643" s="13"/>
      <c r="B643" s="251"/>
      <c r="C643" s="252"/>
      <c r="D643" s="253" t="s">
        <v>167</v>
      </c>
      <c r="E643" s="254" t="s">
        <v>1</v>
      </c>
      <c r="F643" s="255" t="s">
        <v>961</v>
      </c>
      <c r="G643" s="252"/>
      <c r="H643" s="256">
        <v>9.6999999999999993</v>
      </c>
      <c r="I643" s="257"/>
      <c r="J643" s="252"/>
      <c r="K643" s="252"/>
      <c r="L643" s="258"/>
      <c r="M643" s="259"/>
      <c r="N643" s="260"/>
      <c r="O643" s="260"/>
      <c r="P643" s="260"/>
      <c r="Q643" s="260"/>
      <c r="R643" s="260"/>
      <c r="S643" s="260"/>
      <c r="T643" s="261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62" t="s">
        <v>167</v>
      </c>
      <c r="AU643" s="262" t="s">
        <v>88</v>
      </c>
      <c r="AV643" s="13" t="s">
        <v>88</v>
      </c>
      <c r="AW643" s="13" t="s">
        <v>34</v>
      </c>
      <c r="AX643" s="13" t="s">
        <v>78</v>
      </c>
      <c r="AY643" s="262" t="s">
        <v>159</v>
      </c>
    </row>
    <row r="644" s="13" customFormat="1">
      <c r="A644" s="13"/>
      <c r="B644" s="251"/>
      <c r="C644" s="252"/>
      <c r="D644" s="253" t="s">
        <v>167</v>
      </c>
      <c r="E644" s="254" t="s">
        <v>1</v>
      </c>
      <c r="F644" s="255" t="s">
        <v>962</v>
      </c>
      <c r="G644" s="252"/>
      <c r="H644" s="256">
        <v>17.399999999999999</v>
      </c>
      <c r="I644" s="257"/>
      <c r="J644" s="252"/>
      <c r="K644" s="252"/>
      <c r="L644" s="258"/>
      <c r="M644" s="259"/>
      <c r="N644" s="260"/>
      <c r="O644" s="260"/>
      <c r="P644" s="260"/>
      <c r="Q644" s="260"/>
      <c r="R644" s="260"/>
      <c r="S644" s="260"/>
      <c r="T644" s="261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62" t="s">
        <v>167</v>
      </c>
      <c r="AU644" s="262" t="s">
        <v>88</v>
      </c>
      <c r="AV644" s="13" t="s">
        <v>88</v>
      </c>
      <c r="AW644" s="13" t="s">
        <v>34</v>
      </c>
      <c r="AX644" s="13" t="s">
        <v>78</v>
      </c>
      <c r="AY644" s="262" t="s">
        <v>159</v>
      </c>
    </row>
    <row r="645" s="13" customFormat="1">
      <c r="A645" s="13"/>
      <c r="B645" s="251"/>
      <c r="C645" s="252"/>
      <c r="D645" s="253" t="s">
        <v>167</v>
      </c>
      <c r="E645" s="254" t="s">
        <v>1</v>
      </c>
      <c r="F645" s="255" t="s">
        <v>963</v>
      </c>
      <c r="G645" s="252"/>
      <c r="H645" s="256">
        <v>54.200000000000003</v>
      </c>
      <c r="I645" s="257"/>
      <c r="J645" s="252"/>
      <c r="K645" s="252"/>
      <c r="L645" s="258"/>
      <c r="M645" s="259"/>
      <c r="N645" s="260"/>
      <c r="O645" s="260"/>
      <c r="P645" s="260"/>
      <c r="Q645" s="260"/>
      <c r="R645" s="260"/>
      <c r="S645" s="260"/>
      <c r="T645" s="261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62" t="s">
        <v>167</v>
      </c>
      <c r="AU645" s="262" t="s">
        <v>88</v>
      </c>
      <c r="AV645" s="13" t="s">
        <v>88</v>
      </c>
      <c r="AW645" s="13" t="s">
        <v>34</v>
      </c>
      <c r="AX645" s="13" t="s">
        <v>78</v>
      </c>
      <c r="AY645" s="262" t="s">
        <v>159</v>
      </c>
    </row>
    <row r="646" s="13" customFormat="1">
      <c r="A646" s="13"/>
      <c r="B646" s="251"/>
      <c r="C646" s="252"/>
      <c r="D646" s="253" t="s">
        <v>167</v>
      </c>
      <c r="E646" s="254" t="s">
        <v>1</v>
      </c>
      <c r="F646" s="255" t="s">
        <v>964</v>
      </c>
      <c r="G646" s="252"/>
      <c r="H646" s="256">
        <v>21.300000000000001</v>
      </c>
      <c r="I646" s="257"/>
      <c r="J646" s="252"/>
      <c r="K646" s="252"/>
      <c r="L646" s="258"/>
      <c r="M646" s="259"/>
      <c r="N646" s="260"/>
      <c r="O646" s="260"/>
      <c r="P646" s="260"/>
      <c r="Q646" s="260"/>
      <c r="R646" s="260"/>
      <c r="S646" s="260"/>
      <c r="T646" s="261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62" t="s">
        <v>167</v>
      </c>
      <c r="AU646" s="262" t="s">
        <v>88</v>
      </c>
      <c r="AV646" s="13" t="s">
        <v>88</v>
      </c>
      <c r="AW646" s="13" t="s">
        <v>34</v>
      </c>
      <c r="AX646" s="13" t="s">
        <v>78</v>
      </c>
      <c r="AY646" s="262" t="s">
        <v>159</v>
      </c>
    </row>
    <row r="647" s="13" customFormat="1">
      <c r="A647" s="13"/>
      <c r="B647" s="251"/>
      <c r="C647" s="252"/>
      <c r="D647" s="253" t="s">
        <v>167</v>
      </c>
      <c r="E647" s="254" t="s">
        <v>1</v>
      </c>
      <c r="F647" s="255" t="s">
        <v>972</v>
      </c>
      <c r="G647" s="252"/>
      <c r="H647" s="256">
        <v>15.9</v>
      </c>
      <c r="I647" s="257"/>
      <c r="J647" s="252"/>
      <c r="K647" s="252"/>
      <c r="L647" s="258"/>
      <c r="M647" s="259"/>
      <c r="N647" s="260"/>
      <c r="O647" s="260"/>
      <c r="P647" s="260"/>
      <c r="Q647" s="260"/>
      <c r="R647" s="260"/>
      <c r="S647" s="260"/>
      <c r="T647" s="261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62" t="s">
        <v>167</v>
      </c>
      <c r="AU647" s="262" t="s">
        <v>88</v>
      </c>
      <c r="AV647" s="13" t="s">
        <v>88</v>
      </c>
      <c r="AW647" s="13" t="s">
        <v>34</v>
      </c>
      <c r="AX647" s="13" t="s">
        <v>78</v>
      </c>
      <c r="AY647" s="262" t="s">
        <v>159</v>
      </c>
    </row>
    <row r="648" s="13" customFormat="1">
      <c r="A648" s="13"/>
      <c r="B648" s="251"/>
      <c r="C648" s="252"/>
      <c r="D648" s="253" t="s">
        <v>167</v>
      </c>
      <c r="E648" s="254" t="s">
        <v>1</v>
      </c>
      <c r="F648" s="255" t="s">
        <v>973</v>
      </c>
      <c r="G648" s="252"/>
      <c r="H648" s="256">
        <v>25.600000000000001</v>
      </c>
      <c r="I648" s="257"/>
      <c r="J648" s="252"/>
      <c r="K648" s="252"/>
      <c r="L648" s="258"/>
      <c r="M648" s="259"/>
      <c r="N648" s="260"/>
      <c r="O648" s="260"/>
      <c r="P648" s="260"/>
      <c r="Q648" s="260"/>
      <c r="R648" s="260"/>
      <c r="S648" s="260"/>
      <c r="T648" s="261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62" t="s">
        <v>167</v>
      </c>
      <c r="AU648" s="262" t="s">
        <v>88</v>
      </c>
      <c r="AV648" s="13" t="s">
        <v>88</v>
      </c>
      <c r="AW648" s="13" t="s">
        <v>34</v>
      </c>
      <c r="AX648" s="13" t="s">
        <v>78</v>
      </c>
      <c r="AY648" s="262" t="s">
        <v>159</v>
      </c>
    </row>
    <row r="649" s="13" customFormat="1">
      <c r="A649" s="13"/>
      <c r="B649" s="251"/>
      <c r="C649" s="252"/>
      <c r="D649" s="253" t="s">
        <v>167</v>
      </c>
      <c r="E649" s="254" t="s">
        <v>1</v>
      </c>
      <c r="F649" s="255" t="s">
        <v>974</v>
      </c>
      <c r="G649" s="252"/>
      <c r="H649" s="256">
        <v>15.1</v>
      </c>
      <c r="I649" s="257"/>
      <c r="J649" s="252"/>
      <c r="K649" s="252"/>
      <c r="L649" s="258"/>
      <c r="M649" s="259"/>
      <c r="N649" s="260"/>
      <c r="O649" s="260"/>
      <c r="P649" s="260"/>
      <c r="Q649" s="260"/>
      <c r="R649" s="260"/>
      <c r="S649" s="260"/>
      <c r="T649" s="261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62" t="s">
        <v>167</v>
      </c>
      <c r="AU649" s="262" t="s">
        <v>88</v>
      </c>
      <c r="AV649" s="13" t="s">
        <v>88</v>
      </c>
      <c r="AW649" s="13" t="s">
        <v>34</v>
      </c>
      <c r="AX649" s="13" t="s">
        <v>78</v>
      </c>
      <c r="AY649" s="262" t="s">
        <v>159</v>
      </c>
    </row>
    <row r="650" s="13" customFormat="1">
      <c r="A650" s="13"/>
      <c r="B650" s="251"/>
      <c r="C650" s="252"/>
      <c r="D650" s="253" t="s">
        <v>167</v>
      </c>
      <c r="E650" s="254" t="s">
        <v>1</v>
      </c>
      <c r="F650" s="255" t="s">
        <v>975</v>
      </c>
      <c r="G650" s="252"/>
      <c r="H650" s="256">
        <v>15.300000000000001</v>
      </c>
      <c r="I650" s="257"/>
      <c r="J650" s="252"/>
      <c r="K650" s="252"/>
      <c r="L650" s="258"/>
      <c r="M650" s="259"/>
      <c r="N650" s="260"/>
      <c r="O650" s="260"/>
      <c r="P650" s="260"/>
      <c r="Q650" s="260"/>
      <c r="R650" s="260"/>
      <c r="S650" s="260"/>
      <c r="T650" s="261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62" t="s">
        <v>167</v>
      </c>
      <c r="AU650" s="262" t="s">
        <v>88</v>
      </c>
      <c r="AV650" s="13" t="s">
        <v>88</v>
      </c>
      <c r="AW650" s="13" t="s">
        <v>34</v>
      </c>
      <c r="AX650" s="13" t="s">
        <v>78</v>
      </c>
      <c r="AY650" s="262" t="s">
        <v>159</v>
      </c>
    </row>
    <row r="651" s="13" customFormat="1">
      <c r="A651" s="13"/>
      <c r="B651" s="251"/>
      <c r="C651" s="252"/>
      <c r="D651" s="253" t="s">
        <v>167</v>
      </c>
      <c r="E651" s="254" t="s">
        <v>1</v>
      </c>
      <c r="F651" s="255" t="s">
        <v>976</v>
      </c>
      <c r="G651" s="252"/>
      <c r="H651" s="256">
        <v>19.100000000000001</v>
      </c>
      <c r="I651" s="257"/>
      <c r="J651" s="252"/>
      <c r="K651" s="252"/>
      <c r="L651" s="258"/>
      <c r="M651" s="259"/>
      <c r="N651" s="260"/>
      <c r="O651" s="260"/>
      <c r="P651" s="260"/>
      <c r="Q651" s="260"/>
      <c r="R651" s="260"/>
      <c r="S651" s="260"/>
      <c r="T651" s="261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62" t="s">
        <v>167</v>
      </c>
      <c r="AU651" s="262" t="s">
        <v>88</v>
      </c>
      <c r="AV651" s="13" t="s">
        <v>88</v>
      </c>
      <c r="AW651" s="13" t="s">
        <v>34</v>
      </c>
      <c r="AX651" s="13" t="s">
        <v>78</v>
      </c>
      <c r="AY651" s="262" t="s">
        <v>159</v>
      </c>
    </row>
    <row r="652" s="13" customFormat="1">
      <c r="A652" s="13"/>
      <c r="B652" s="251"/>
      <c r="C652" s="252"/>
      <c r="D652" s="253" t="s">
        <v>167</v>
      </c>
      <c r="E652" s="254" t="s">
        <v>1</v>
      </c>
      <c r="F652" s="255" t="s">
        <v>977</v>
      </c>
      <c r="G652" s="252"/>
      <c r="H652" s="256">
        <v>18.300000000000001</v>
      </c>
      <c r="I652" s="257"/>
      <c r="J652" s="252"/>
      <c r="K652" s="252"/>
      <c r="L652" s="258"/>
      <c r="M652" s="259"/>
      <c r="N652" s="260"/>
      <c r="O652" s="260"/>
      <c r="P652" s="260"/>
      <c r="Q652" s="260"/>
      <c r="R652" s="260"/>
      <c r="S652" s="260"/>
      <c r="T652" s="261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62" t="s">
        <v>167</v>
      </c>
      <c r="AU652" s="262" t="s">
        <v>88</v>
      </c>
      <c r="AV652" s="13" t="s">
        <v>88</v>
      </c>
      <c r="AW652" s="13" t="s">
        <v>34</v>
      </c>
      <c r="AX652" s="13" t="s">
        <v>78</v>
      </c>
      <c r="AY652" s="262" t="s">
        <v>159</v>
      </c>
    </row>
    <row r="653" s="13" customFormat="1">
      <c r="A653" s="13"/>
      <c r="B653" s="251"/>
      <c r="C653" s="252"/>
      <c r="D653" s="253" t="s">
        <v>167</v>
      </c>
      <c r="E653" s="254" t="s">
        <v>1</v>
      </c>
      <c r="F653" s="255" t="s">
        <v>978</v>
      </c>
      <c r="G653" s="252"/>
      <c r="H653" s="256">
        <v>18.600000000000001</v>
      </c>
      <c r="I653" s="257"/>
      <c r="J653" s="252"/>
      <c r="K653" s="252"/>
      <c r="L653" s="258"/>
      <c r="M653" s="259"/>
      <c r="N653" s="260"/>
      <c r="O653" s="260"/>
      <c r="P653" s="260"/>
      <c r="Q653" s="260"/>
      <c r="R653" s="260"/>
      <c r="S653" s="260"/>
      <c r="T653" s="261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62" t="s">
        <v>167</v>
      </c>
      <c r="AU653" s="262" t="s">
        <v>88</v>
      </c>
      <c r="AV653" s="13" t="s">
        <v>88</v>
      </c>
      <c r="AW653" s="13" t="s">
        <v>34</v>
      </c>
      <c r="AX653" s="13" t="s">
        <v>78</v>
      </c>
      <c r="AY653" s="262" t="s">
        <v>159</v>
      </c>
    </row>
    <row r="654" s="13" customFormat="1">
      <c r="A654" s="13"/>
      <c r="B654" s="251"/>
      <c r="C654" s="252"/>
      <c r="D654" s="253" t="s">
        <v>167</v>
      </c>
      <c r="E654" s="254" t="s">
        <v>1</v>
      </c>
      <c r="F654" s="255" t="s">
        <v>979</v>
      </c>
      <c r="G654" s="252"/>
      <c r="H654" s="256">
        <v>19.800000000000001</v>
      </c>
      <c r="I654" s="257"/>
      <c r="J654" s="252"/>
      <c r="K654" s="252"/>
      <c r="L654" s="258"/>
      <c r="M654" s="259"/>
      <c r="N654" s="260"/>
      <c r="O654" s="260"/>
      <c r="P654" s="260"/>
      <c r="Q654" s="260"/>
      <c r="R654" s="260"/>
      <c r="S654" s="260"/>
      <c r="T654" s="261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62" t="s">
        <v>167</v>
      </c>
      <c r="AU654" s="262" t="s">
        <v>88</v>
      </c>
      <c r="AV654" s="13" t="s">
        <v>88</v>
      </c>
      <c r="AW654" s="13" t="s">
        <v>34</v>
      </c>
      <c r="AX654" s="13" t="s">
        <v>78</v>
      </c>
      <c r="AY654" s="262" t="s">
        <v>159</v>
      </c>
    </row>
    <row r="655" s="13" customFormat="1">
      <c r="A655" s="13"/>
      <c r="B655" s="251"/>
      <c r="C655" s="252"/>
      <c r="D655" s="253" t="s">
        <v>167</v>
      </c>
      <c r="E655" s="254" t="s">
        <v>1</v>
      </c>
      <c r="F655" s="255" t="s">
        <v>980</v>
      </c>
      <c r="G655" s="252"/>
      <c r="H655" s="256">
        <v>24.100000000000001</v>
      </c>
      <c r="I655" s="257"/>
      <c r="J655" s="252"/>
      <c r="K655" s="252"/>
      <c r="L655" s="258"/>
      <c r="M655" s="259"/>
      <c r="N655" s="260"/>
      <c r="O655" s="260"/>
      <c r="P655" s="260"/>
      <c r="Q655" s="260"/>
      <c r="R655" s="260"/>
      <c r="S655" s="260"/>
      <c r="T655" s="261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62" t="s">
        <v>167</v>
      </c>
      <c r="AU655" s="262" t="s">
        <v>88</v>
      </c>
      <c r="AV655" s="13" t="s">
        <v>88</v>
      </c>
      <c r="AW655" s="13" t="s">
        <v>34</v>
      </c>
      <c r="AX655" s="13" t="s">
        <v>78</v>
      </c>
      <c r="AY655" s="262" t="s">
        <v>159</v>
      </c>
    </row>
    <row r="656" s="14" customFormat="1">
      <c r="A656" s="14"/>
      <c r="B656" s="263"/>
      <c r="C656" s="264"/>
      <c r="D656" s="253" t="s">
        <v>167</v>
      </c>
      <c r="E656" s="265" t="s">
        <v>1</v>
      </c>
      <c r="F656" s="266" t="s">
        <v>170</v>
      </c>
      <c r="G656" s="264"/>
      <c r="H656" s="267">
        <v>291.39999999999998</v>
      </c>
      <c r="I656" s="268"/>
      <c r="J656" s="264"/>
      <c r="K656" s="264"/>
      <c r="L656" s="269"/>
      <c r="M656" s="270"/>
      <c r="N656" s="271"/>
      <c r="O656" s="271"/>
      <c r="P656" s="271"/>
      <c r="Q656" s="271"/>
      <c r="R656" s="271"/>
      <c r="S656" s="271"/>
      <c r="T656" s="272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73" t="s">
        <v>167</v>
      </c>
      <c r="AU656" s="273" t="s">
        <v>88</v>
      </c>
      <c r="AV656" s="14" t="s">
        <v>165</v>
      </c>
      <c r="AW656" s="14" t="s">
        <v>34</v>
      </c>
      <c r="AX656" s="14" t="s">
        <v>86</v>
      </c>
      <c r="AY656" s="273" t="s">
        <v>159</v>
      </c>
    </row>
    <row r="657" s="2" customFormat="1" ht="16.5" customHeight="1">
      <c r="A657" s="39"/>
      <c r="B657" s="40"/>
      <c r="C657" s="274" t="s">
        <v>1211</v>
      </c>
      <c r="D657" s="274" t="s">
        <v>188</v>
      </c>
      <c r="E657" s="275" t="s">
        <v>1212</v>
      </c>
      <c r="F657" s="276" t="s">
        <v>1213</v>
      </c>
      <c r="G657" s="277" t="s">
        <v>241</v>
      </c>
      <c r="H657" s="278">
        <v>320.54000000000002</v>
      </c>
      <c r="I657" s="279"/>
      <c r="J657" s="280">
        <f>ROUND(I657*H657,2)</f>
        <v>0</v>
      </c>
      <c r="K657" s="281"/>
      <c r="L657" s="282"/>
      <c r="M657" s="283" t="s">
        <v>1</v>
      </c>
      <c r="N657" s="284" t="s">
        <v>43</v>
      </c>
      <c r="O657" s="92"/>
      <c r="P657" s="247">
        <f>O657*H657</f>
        <v>0</v>
      </c>
      <c r="Q657" s="247">
        <v>0.00038000000000000002</v>
      </c>
      <c r="R657" s="247">
        <f>Q657*H657</f>
        <v>0.12180520000000002</v>
      </c>
      <c r="S657" s="247">
        <v>0</v>
      </c>
      <c r="T657" s="248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49" t="s">
        <v>337</v>
      </c>
      <c r="AT657" s="249" t="s">
        <v>188</v>
      </c>
      <c r="AU657" s="249" t="s">
        <v>88</v>
      </c>
      <c r="AY657" s="18" t="s">
        <v>159</v>
      </c>
      <c r="BE657" s="250">
        <f>IF(N657="základní",J657,0)</f>
        <v>0</v>
      </c>
      <c r="BF657" s="250">
        <f>IF(N657="snížená",J657,0)</f>
        <v>0</v>
      </c>
      <c r="BG657" s="250">
        <f>IF(N657="zákl. přenesená",J657,0)</f>
        <v>0</v>
      </c>
      <c r="BH657" s="250">
        <f>IF(N657="sníž. přenesená",J657,0)</f>
        <v>0</v>
      </c>
      <c r="BI657" s="250">
        <f>IF(N657="nulová",J657,0)</f>
        <v>0</v>
      </c>
      <c r="BJ657" s="18" t="s">
        <v>86</v>
      </c>
      <c r="BK657" s="250">
        <f>ROUND(I657*H657,2)</f>
        <v>0</v>
      </c>
      <c r="BL657" s="18" t="s">
        <v>249</v>
      </c>
      <c r="BM657" s="249" t="s">
        <v>1214</v>
      </c>
    </row>
    <row r="658" s="13" customFormat="1">
      <c r="A658" s="13"/>
      <c r="B658" s="251"/>
      <c r="C658" s="252"/>
      <c r="D658" s="253" t="s">
        <v>167</v>
      </c>
      <c r="E658" s="252"/>
      <c r="F658" s="255" t="s">
        <v>1215</v>
      </c>
      <c r="G658" s="252"/>
      <c r="H658" s="256">
        <v>320.54000000000002</v>
      </c>
      <c r="I658" s="257"/>
      <c r="J658" s="252"/>
      <c r="K658" s="252"/>
      <c r="L658" s="258"/>
      <c r="M658" s="259"/>
      <c r="N658" s="260"/>
      <c r="O658" s="260"/>
      <c r="P658" s="260"/>
      <c r="Q658" s="260"/>
      <c r="R658" s="260"/>
      <c r="S658" s="260"/>
      <c r="T658" s="261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62" t="s">
        <v>167</v>
      </c>
      <c r="AU658" s="262" t="s">
        <v>88</v>
      </c>
      <c r="AV658" s="13" t="s">
        <v>88</v>
      </c>
      <c r="AW658" s="13" t="s">
        <v>4</v>
      </c>
      <c r="AX658" s="13" t="s">
        <v>86</v>
      </c>
      <c r="AY658" s="262" t="s">
        <v>159</v>
      </c>
    </row>
    <row r="659" s="2" customFormat="1" ht="16.5" customHeight="1">
      <c r="A659" s="39"/>
      <c r="B659" s="40"/>
      <c r="C659" s="237" t="s">
        <v>1216</v>
      </c>
      <c r="D659" s="237" t="s">
        <v>161</v>
      </c>
      <c r="E659" s="238" t="s">
        <v>1217</v>
      </c>
      <c r="F659" s="239" t="s">
        <v>1218</v>
      </c>
      <c r="G659" s="240" t="s">
        <v>241</v>
      </c>
      <c r="H659" s="241">
        <v>11.4</v>
      </c>
      <c r="I659" s="242"/>
      <c r="J659" s="243">
        <f>ROUND(I659*H659,2)</f>
        <v>0</v>
      </c>
      <c r="K659" s="244"/>
      <c r="L659" s="45"/>
      <c r="M659" s="245" t="s">
        <v>1</v>
      </c>
      <c r="N659" s="246" t="s">
        <v>43</v>
      </c>
      <c r="O659" s="92"/>
      <c r="P659" s="247">
        <f>O659*H659</f>
        <v>0</v>
      </c>
      <c r="Q659" s="247">
        <v>0</v>
      </c>
      <c r="R659" s="247">
        <f>Q659*H659</f>
        <v>0</v>
      </c>
      <c r="S659" s="247">
        <v>0</v>
      </c>
      <c r="T659" s="248">
        <f>S659*H659</f>
        <v>0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49" t="s">
        <v>249</v>
      </c>
      <c r="AT659" s="249" t="s">
        <v>161</v>
      </c>
      <c r="AU659" s="249" t="s">
        <v>88</v>
      </c>
      <c r="AY659" s="18" t="s">
        <v>159</v>
      </c>
      <c r="BE659" s="250">
        <f>IF(N659="základní",J659,0)</f>
        <v>0</v>
      </c>
      <c r="BF659" s="250">
        <f>IF(N659="snížená",J659,0)</f>
        <v>0</v>
      </c>
      <c r="BG659" s="250">
        <f>IF(N659="zákl. přenesená",J659,0)</f>
        <v>0</v>
      </c>
      <c r="BH659" s="250">
        <f>IF(N659="sníž. přenesená",J659,0)</f>
        <v>0</v>
      </c>
      <c r="BI659" s="250">
        <f>IF(N659="nulová",J659,0)</f>
        <v>0</v>
      </c>
      <c r="BJ659" s="18" t="s">
        <v>86</v>
      </c>
      <c r="BK659" s="250">
        <f>ROUND(I659*H659,2)</f>
        <v>0</v>
      </c>
      <c r="BL659" s="18" t="s">
        <v>249</v>
      </c>
      <c r="BM659" s="249" t="s">
        <v>1219</v>
      </c>
    </row>
    <row r="660" s="13" customFormat="1">
      <c r="A660" s="13"/>
      <c r="B660" s="251"/>
      <c r="C660" s="252"/>
      <c r="D660" s="253" t="s">
        <v>167</v>
      </c>
      <c r="E660" s="254" t="s">
        <v>1</v>
      </c>
      <c r="F660" s="255" t="s">
        <v>1220</v>
      </c>
      <c r="G660" s="252"/>
      <c r="H660" s="256">
        <v>11.4</v>
      </c>
      <c r="I660" s="257"/>
      <c r="J660" s="252"/>
      <c r="K660" s="252"/>
      <c r="L660" s="258"/>
      <c r="M660" s="259"/>
      <c r="N660" s="260"/>
      <c r="O660" s="260"/>
      <c r="P660" s="260"/>
      <c r="Q660" s="260"/>
      <c r="R660" s="260"/>
      <c r="S660" s="260"/>
      <c r="T660" s="261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62" t="s">
        <v>167</v>
      </c>
      <c r="AU660" s="262" t="s">
        <v>88</v>
      </c>
      <c r="AV660" s="13" t="s">
        <v>88</v>
      </c>
      <c r="AW660" s="13" t="s">
        <v>34</v>
      </c>
      <c r="AX660" s="13" t="s">
        <v>86</v>
      </c>
      <c r="AY660" s="262" t="s">
        <v>159</v>
      </c>
    </row>
    <row r="661" s="2" customFormat="1" ht="16.5" customHeight="1">
      <c r="A661" s="39"/>
      <c r="B661" s="40"/>
      <c r="C661" s="274" t="s">
        <v>1221</v>
      </c>
      <c r="D661" s="274" t="s">
        <v>188</v>
      </c>
      <c r="E661" s="275" t="s">
        <v>1222</v>
      </c>
      <c r="F661" s="276" t="s">
        <v>1223</v>
      </c>
      <c r="G661" s="277" t="s">
        <v>241</v>
      </c>
      <c r="H661" s="278">
        <v>11.628</v>
      </c>
      <c r="I661" s="279"/>
      <c r="J661" s="280">
        <f>ROUND(I661*H661,2)</f>
        <v>0</v>
      </c>
      <c r="K661" s="281"/>
      <c r="L661" s="282"/>
      <c r="M661" s="283" t="s">
        <v>1</v>
      </c>
      <c r="N661" s="284" t="s">
        <v>43</v>
      </c>
      <c r="O661" s="92"/>
      <c r="P661" s="247">
        <f>O661*H661</f>
        <v>0</v>
      </c>
      <c r="Q661" s="247">
        <v>0.00016000000000000001</v>
      </c>
      <c r="R661" s="247">
        <f>Q661*H661</f>
        <v>0.0018604800000000001</v>
      </c>
      <c r="S661" s="247">
        <v>0</v>
      </c>
      <c r="T661" s="248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49" t="s">
        <v>337</v>
      </c>
      <c r="AT661" s="249" t="s">
        <v>188</v>
      </c>
      <c r="AU661" s="249" t="s">
        <v>88</v>
      </c>
      <c r="AY661" s="18" t="s">
        <v>159</v>
      </c>
      <c r="BE661" s="250">
        <f>IF(N661="základní",J661,0)</f>
        <v>0</v>
      </c>
      <c r="BF661" s="250">
        <f>IF(N661="snížená",J661,0)</f>
        <v>0</v>
      </c>
      <c r="BG661" s="250">
        <f>IF(N661="zákl. přenesená",J661,0)</f>
        <v>0</v>
      </c>
      <c r="BH661" s="250">
        <f>IF(N661="sníž. přenesená",J661,0)</f>
        <v>0</v>
      </c>
      <c r="BI661" s="250">
        <f>IF(N661="nulová",J661,0)</f>
        <v>0</v>
      </c>
      <c r="BJ661" s="18" t="s">
        <v>86</v>
      </c>
      <c r="BK661" s="250">
        <f>ROUND(I661*H661,2)</f>
        <v>0</v>
      </c>
      <c r="BL661" s="18" t="s">
        <v>249</v>
      </c>
      <c r="BM661" s="249" t="s">
        <v>1224</v>
      </c>
    </row>
    <row r="662" s="13" customFormat="1">
      <c r="A662" s="13"/>
      <c r="B662" s="251"/>
      <c r="C662" s="252"/>
      <c r="D662" s="253" t="s">
        <v>167</v>
      </c>
      <c r="E662" s="252"/>
      <c r="F662" s="255" t="s">
        <v>1225</v>
      </c>
      <c r="G662" s="252"/>
      <c r="H662" s="256">
        <v>11.628</v>
      </c>
      <c r="I662" s="257"/>
      <c r="J662" s="252"/>
      <c r="K662" s="252"/>
      <c r="L662" s="258"/>
      <c r="M662" s="259"/>
      <c r="N662" s="260"/>
      <c r="O662" s="260"/>
      <c r="P662" s="260"/>
      <c r="Q662" s="260"/>
      <c r="R662" s="260"/>
      <c r="S662" s="260"/>
      <c r="T662" s="261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62" t="s">
        <v>167</v>
      </c>
      <c r="AU662" s="262" t="s">
        <v>88</v>
      </c>
      <c r="AV662" s="13" t="s">
        <v>88</v>
      </c>
      <c r="AW662" s="13" t="s">
        <v>4</v>
      </c>
      <c r="AX662" s="13" t="s">
        <v>86</v>
      </c>
      <c r="AY662" s="262" t="s">
        <v>159</v>
      </c>
    </row>
    <row r="663" s="2" customFormat="1" ht="16.5" customHeight="1">
      <c r="A663" s="39"/>
      <c r="B663" s="40"/>
      <c r="C663" s="237" t="s">
        <v>1226</v>
      </c>
      <c r="D663" s="237" t="s">
        <v>161</v>
      </c>
      <c r="E663" s="238" t="s">
        <v>1227</v>
      </c>
      <c r="F663" s="239" t="s">
        <v>1228</v>
      </c>
      <c r="G663" s="240" t="s">
        <v>164</v>
      </c>
      <c r="H663" s="241">
        <v>4</v>
      </c>
      <c r="I663" s="242"/>
      <c r="J663" s="243">
        <f>ROUND(I663*H663,2)</f>
        <v>0</v>
      </c>
      <c r="K663" s="244"/>
      <c r="L663" s="45"/>
      <c r="M663" s="245" t="s">
        <v>1</v>
      </c>
      <c r="N663" s="246" t="s">
        <v>43</v>
      </c>
      <c r="O663" s="92"/>
      <c r="P663" s="247">
        <f>O663*H663</f>
        <v>0</v>
      </c>
      <c r="Q663" s="247">
        <v>0.00059999999999999995</v>
      </c>
      <c r="R663" s="247">
        <f>Q663*H663</f>
        <v>0.0023999999999999998</v>
      </c>
      <c r="S663" s="247">
        <v>0</v>
      </c>
      <c r="T663" s="248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49" t="s">
        <v>249</v>
      </c>
      <c r="AT663" s="249" t="s">
        <v>161</v>
      </c>
      <c r="AU663" s="249" t="s">
        <v>88</v>
      </c>
      <c r="AY663" s="18" t="s">
        <v>159</v>
      </c>
      <c r="BE663" s="250">
        <f>IF(N663="základní",J663,0)</f>
        <v>0</v>
      </c>
      <c r="BF663" s="250">
        <f>IF(N663="snížená",J663,0)</f>
        <v>0</v>
      </c>
      <c r="BG663" s="250">
        <f>IF(N663="zákl. přenesená",J663,0)</f>
        <v>0</v>
      </c>
      <c r="BH663" s="250">
        <f>IF(N663="sníž. přenesená",J663,0)</f>
        <v>0</v>
      </c>
      <c r="BI663" s="250">
        <f>IF(N663="nulová",J663,0)</f>
        <v>0</v>
      </c>
      <c r="BJ663" s="18" t="s">
        <v>86</v>
      </c>
      <c r="BK663" s="250">
        <f>ROUND(I663*H663,2)</f>
        <v>0</v>
      </c>
      <c r="BL663" s="18" t="s">
        <v>249</v>
      </c>
      <c r="BM663" s="249" t="s">
        <v>1229</v>
      </c>
    </row>
    <row r="664" s="2" customFormat="1">
      <c r="A664" s="39"/>
      <c r="B664" s="40"/>
      <c r="C664" s="41"/>
      <c r="D664" s="253" t="s">
        <v>399</v>
      </c>
      <c r="E664" s="41"/>
      <c r="F664" s="285" t="s">
        <v>1230</v>
      </c>
      <c r="G664" s="41"/>
      <c r="H664" s="41"/>
      <c r="I664" s="145"/>
      <c r="J664" s="41"/>
      <c r="K664" s="41"/>
      <c r="L664" s="45"/>
      <c r="M664" s="286"/>
      <c r="N664" s="287"/>
      <c r="O664" s="92"/>
      <c r="P664" s="92"/>
      <c r="Q664" s="92"/>
      <c r="R664" s="92"/>
      <c r="S664" s="92"/>
      <c r="T664" s="93"/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T664" s="18" t="s">
        <v>399</v>
      </c>
      <c r="AU664" s="18" t="s">
        <v>88</v>
      </c>
    </row>
    <row r="665" s="13" customFormat="1">
      <c r="A665" s="13"/>
      <c r="B665" s="251"/>
      <c r="C665" s="252"/>
      <c r="D665" s="253" t="s">
        <v>167</v>
      </c>
      <c r="E665" s="254" t="s">
        <v>1</v>
      </c>
      <c r="F665" s="255" t="s">
        <v>1231</v>
      </c>
      <c r="G665" s="252"/>
      <c r="H665" s="256">
        <v>4</v>
      </c>
      <c r="I665" s="257"/>
      <c r="J665" s="252"/>
      <c r="K665" s="252"/>
      <c r="L665" s="258"/>
      <c r="M665" s="259"/>
      <c r="N665" s="260"/>
      <c r="O665" s="260"/>
      <c r="P665" s="260"/>
      <c r="Q665" s="260"/>
      <c r="R665" s="260"/>
      <c r="S665" s="260"/>
      <c r="T665" s="261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62" t="s">
        <v>167</v>
      </c>
      <c r="AU665" s="262" t="s">
        <v>88</v>
      </c>
      <c r="AV665" s="13" t="s">
        <v>88</v>
      </c>
      <c r="AW665" s="13" t="s">
        <v>34</v>
      </c>
      <c r="AX665" s="13" t="s">
        <v>86</v>
      </c>
      <c r="AY665" s="262" t="s">
        <v>159</v>
      </c>
    </row>
    <row r="666" s="2" customFormat="1" ht="16.5" customHeight="1">
      <c r="A666" s="39"/>
      <c r="B666" s="40"/>
      <c r="C666" s="274" t="s">
        <v>1232</v>
      </c>
      <c r="D666" s="274" t="s">
        <v>188</v>
      </c>
      <c r="E666" s="275" t="s">
        <v>1233</v>
      </c>
      <c r="F666" s="276" t="s">
        <v>1234</v>
      </c>
      <c r="G666" s="277" t="s">
        <v>164</v>
      </c>
      <c r="H666" s="278">
        <v>4</v>
      </c>
      <c r="I666" s="279"/>
      <c r="J666" s="280">
        <f>ROUND(I666*H666,2)</f>
        <v>0</v>
      </c>
      <c r="K666" s="281"/>
      <c r="L666" s="282"/>
      <c r="M666" s="283" t="s">
        <v>1</v>
      </c>
      <c r="N666" s="284" t="s">
        <v>43</v>
      </c>
      <c r="O666" s="92"/>
      <c r="P666" s="247">
        <f>O666*H666</f>
        <v>0</v>
      </c>
      <c r="Q666" s="247">
        <v>0.0041999999999999997</v>
      </c>
      <c r="R666" s="247">
        <f>Q666*H666</f>
        <v>0.016799999999999999</v>
      </c>
      <c r="S666" s="247">
        <v>0</v>
      </c>
      <c r="T666" s="248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49" t="s">
        <v>337</v>
      </c>
      <c r="AT666" s="249" t="s">
        <v>188</v>
      </c>
      <c r="AU666" s="249" t="s">
        <v>88</v>
      </c>
      <c r="AY666" s="18" t="s">
        <v>159</v>
      </c>
      <c r="BE666" s="250">
        <f>IF(N666="základní",J666,0)</f>
        <v>0</v>
      </c>
      <c r="BF666" s="250">
        <f>IF(N666="snížená",J666,0)</f>
        <v>0</v>
      </c>
      <c r="BG666" s="250">
        <f>IF(N666="zákl. přenesená",J666,0)</f>
        <v>0</v>
      </c>
      <c r="BH666" s="250">
        <f>IF(N666="sníž. přenesená",J666,0)</f>
        <v>0</v>
      </c>
      <c r="BI666" s="250">
        <f>IF(N666="nulová",J666,0)</f>
        <v>0</v>
      </c>
      <c r="BJ666" s="18" t="s">
        <v>86</v>
      </c>
      <c r="BK666" s="250">
        <f>ROUND(I666*H666,2)</f>
        <v>0</v>
      </c>
      <c r="BL666" s="18" t="s">
        <v>249</v>
      </c>
      <c r="BM666" s="249" t="s">
        <v>1235</v>
      </c>
    </row>
    <row r="667" s="2" customFormat="1" ht="16.5" customHeight="1">
      <c r="A667" s="39"/>
      <c r="B667" s="40"/>
      <c r="C667" s="274" t="s">
        <v>1236</v>
      </c>
      <c r="D667" s="274" t="s">
        <v>188</v>
      </c>
      <c r="E667" s="275" t="s">
        <v>1237</v>
      </c>
      <c r="F667" s="276" t="s">
        <v>1238</v>
      </c>
      <c r="G667" s="277" t="s">
        <v>241</v>
      </c>
      <c r="H667" s="278">
        <v>8</v>
      </c>
      <c r="I667" s="279"/>
      <c r="J667" s="280">
        <f>ROUND(I667*H667,2)</f>
        <v>0</v>
      </c>
      <c r="K667" s="281"/>
      <c r="L667" s="282"/>
      <c r="M667" s="283" t="s">
        <v>1</v>
      </c>
      <c r="N667" s="284" t="s">
        <v>43</v>
      </c>
      <c r="O667" s="92"/>
      <c r="P667" s="247">
        <f>O667*H667</f>
        <v>0</v>
      </c>
      <c r="Q667" s="247">
        <v>0.00020000000000000001</v>
      </c>
      <c r="R667" s="247">
        <f>Q667*H667</f>
        <v>0.0016000000000000001</v>
      </c>
      <c r="S667" s="247">
        <v>0</v>
      </c>
      <c r="T667" s="248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49" t="s">
        <v>337</v>
      </c>
      <c r="AT667" s="249" t="s">
        <v>188</v>
      </c>
      <c r="AU667" s="249" t="s">
        <v>88</v>
      </c>
      <c r="AY667" s="18" t="s">
        <v>159</v>
      </c>
      <c r="BE667" s="250">
        <f>IF(N667="základní",J667,0)</f>
        <v>0</v>
      </c>
      <c r="BF667" s="250">
        <f>IF(N667="snížená",J667,0)</f>
        <v>0</v>
      </c>
      <c r="BG667" s="250">
        <f>IF(N667="zákl. přenesená",J667,0)</f>
        <v>0</v>
      </c>
      <c r="BH667" s="250">
        <f>IF(N667="sníž. přenesená",J667,0)</f>
        <v>0</v>
      </c>
      <c r="BI667" s="250">
        <f>IF(N667="nulová",J667,0)</f>
        <v>0</v>
      </c>
      <c r="BJ667" s="18" t="s">
        <v>86</v>
      </c>
      <c r="BK667" s="250">
        <f>ROUND(I667*H667,2)</f>
        <v>0</v>
      </c>
      <c r="BL667" s="18" t="s">
        <v>249</v>
      </c>
      <c r="BM667" s="249" t="s">
        <v>1239</v>
      </c>
    </row>
    <row r="668" s="2" customFormat="1" ht="16.5" customHeight="1">
      <c r="A668" s="39"/>
      <c r="B668" s="40"/>
      <c r="C668" s="237" t="s">
        <v>1240</v>
      </c>
      <c r="D668" s="237" t="s">
        <v>161</v>
      </c>
      <c r="E668" s="238" t="s">
        <v>1241</v>
      </c>
      <c r="F668" s="239" t="s">
        <v>1242</v>
      </c>
      <c r="G668" s="240" t="s">
        <v>530</v>
      </c>
      <c r="H668" s="288"/>
      <c r="I668" s="242"/>
      <c r="J668" s="243">
        <f>ROUND(I668*H668,2)</f>
        <v>0</v>
      </c>
      <c r="K668" s="244"/>
      <c r="L668" s="45"/>
      <c r="M668" s="245" t="s">
        <v>1</v>
      </c>
      <c r="N668" s="246" t="s">
        <v>43</v>
      </c>
      <c r="O668" s="92"/>
      <c r="P668" s="247">
        <f>O668*H668</f>
        <v>0</v>
      </c>
      <c r="Q668" s="247">
        <v>0</v>
      </c>
      <c r="R668" s="247">
        <f>Q668*H668</f>
        <v>0</v>
      </c>
      <c r="S668" s="247">
        <v>0</v>
      </c>
      <c r="T668" s="248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49" t="s">
        <v>249</v>
      </c>
      <c r="AT668" s="249" t="s">
        <v>161</v>
      </c>
      <c r="AU668" s="249" t="s">
        <v>88</v>
      </c>
      <c r="AY668" s="18" t="s">
        <v>159</v>
      </c>
      <c r="BE668" s="250">
        <f>IF(N668="základní",J668,0)</f>
        <v>0</v>
      </c>
      <c r="BF668" s="250">
        <f>IF(N668="snížená",J668,0)</f>
        <v>0</v>
      </c>
      <c r="BG668" s="250">
        <f>IF(N668="zákl. přenesená",J668,0)</f>
        <v>0</v>
      </c>
      <c r="BH668" s="250">
        <f>IF(N668="sníž. přenesená",J668,0)</f>
        <v>0</v>
      </c>
      <c r="BI668" s="250">
        <f>IF(N668="nulová",J668,0)</f>
        <v>0</v>
      </c>
      <c r="BJ668" s="18" t="s">
        <v>86</v>
      </c>
      <c r="BK668" s="250">
        <f>ROUND(I668*H668,2)</f>
        <v>0</v>
      </c>
      <c r="BL668" s="18" t="s">
        <v>249</v>
      </c>
      <c r="BM668" s="249" t="s">
        <v>1243</v>
      </c>
    </row>
    <row r="669" s="12" customFormat="1" ht="22.8" customHeight="1">
      <c r="A669" s="12"/>
      <c r="B669" s="221"/>
      <c r="C669" s="222"/>
      <c r="D669" s="223" t="s">
        <v>77</v>
      </c>
      <c r="E669" s="235" t="s">
        <v>1244</v>
      </c>
      <c r="F669" s="235" t="s">
        <v>1245</v>
      </c>
      <c r="G669" s="222"/>
      <c r="H669" s="222"/>
      <c r="I669" s="225"/>
      <c r="J669" s="236">
        <f>BK669</f>
        <v>0</v>
      </c>
      <c r="K669" s="222"/>
      <c r="L669" s="227"/>
      <c r="M669" s="228"/>
      <c r="N669" s="229"/>
      <c r="O669" s="229"/>
      <c r="P669" s="230">
        <f>SUM(P670:P691)</f>
        <v>0</v>
      </c>
      <c r="Q669" s="229"/>
      <c r="R669" s="230">
        <f>SUM(R670:R691)</f>
        <v>1.8879075000000001</v>
      </c>
      <c r="S669" s="229"/>
      <c r="T669" s="231">
        <f>SUM(T670:T691)</f>
        <v>0</v>
      </c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R669" s="232" t="s">
        <v>88</v>
      </c>
      <c r="AT669" s="233" t="s">
        <v>77</v>
      </c>
      <c r="AU669" s="233" t="s">
        <v>86</v>
      </c>
      <c r="AY669" s="232" t="s">
        <v>159</v>
      </c>
      <c r="BK669" s="234">
        <f>SUM(BK670:BK691)</f>
        <v>0</v>
      </c>
    </row>
    <row r="670" s="2" customFormat="1" ht="16.5" customHeight="1">
      <c r="A670" s="39"/>
      <c r="B670" s="40"/>
      <c r="C670" s="237" t="s">
        <v>1246</v>
      </c>
      <c r="D670" s="237" t="s">
        <v>161</v>
      </c>
      <c r="E670" s="238" t="s">
        <v>1247</v>
      </c>
      <c r="F670" s="239" t="s">
        <v>1248</v>
      </c>
      <c r="G670" s="240" t="s">
        <v>164</v>
      </c>
      <c r="H670" s="241">
        <v>81</v>
      </c>
      <c r="I670" s="242"/>
      <c r="J670" s="243">
        <f>ROUND(I670*H670,2)</f>
        <v>0</v>
      </c>
      <c r="K670" s="244"/>
      <c r="L670" s="45"/>
      <c r="M670" s="245" t="s">
        <v>1</v>
      </c>
      <c r="N670" s="246" t="s">
        <v>43</v>
      </c>
      <c r="O670" s="92"/>
      <c r="P670" s="247">
        <f>O670*H670</f>
        <v>0</v>
      </c>
      <c r="Q670" s="247">
        <v>0.0060499999999999998</v>
      </c>
      <c r="R670" s="247">
        <f>Q670*H670</f>
        <v>0.49004999999999999</v>
      </c>
      <c r="S670" s="247">
        <v>0</v>
      </c>
      <c r="T670" s="248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49" t="s">
        <v>249</v>
      </c>
      <c r="AT670" s="249" t="s">
        <v>161</v>
      </c>
      <c r="AU670" s="249" t="s">
        <v>88</v>
      </c>
      <c r="AY670" s="18" t="s">
        <v>159</v>
      </c>
      <c r="BE670" s="250">
        <f>IF(N670="základní",J670,0)</f>
        <v>0</v>
      </c>
      <c r="BF670" s="250">
        <f>IF(N670="snížená",J670,0)</f>
        <v>0</v>
      </c>
      <c r="BG670" s="250">
        <f>IF(N670="zákl. přenesená",J670,0)</f>
        <v>0</v>
      </c>
      <c r="BH670" s="250">
        <f>IF(N670="sníž. přenesená",J670,0)</f>
        <v>0</v>
      </c>
      <c r="BI670" s="250">
        <f>IF(N670="nulová",J670,0)</f>
        <v>0</v>
      </c>
      <c r="BJ670" s="18" t="s">
        <v>86</v>
      </c>
      <c r="BK670" s="250">
        <f>ROUND(I670*H670,2)</f>
        <v>0</v>
      </c>
      <c r="BL670" s="18" t="s">
        <v>249</v>
      </c>
      <c r="BM670" s="249" t="s">
        <v>1249</v>
      </c>
    </row>
    <row r="671" s="13" customFormat="1">
      <c r="A671" s="13"/>
      <c r="B671" s="251"/>
      <c r="C671" s="252"/>
      <c r="D671" s="253" t="s">
        <v>167</v>
      </c>
      <c r="E671" s="254" t="s">
        <v>1</v>
      </c>
      <c r="F671" s="255" t="s">
        <v>1250</v>
      </c>
      <c r="G671" s="252"/>
      <c r="H671" s="256">
        <v>13.4</v>
      </c>
      <c r="I671" s="257"/>
      <c r="J671" s="252"/>
      <c r="K671" s="252"/>
      <c r="L671" s="258"/>
      <c r="M671" s="259"/>
      <c r="N671" s="260"/>
      <c r="O671" s="260"/>
      <c r="P671" s="260"/>
      <c r="Q671" s="260"/>
      <c r="R671" s="260"/>
      <c r="S671" s="260"/>
      <c r="T671" s="261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62" t="s">
        <v>167</v>
      </c>
      <c r="AU671" s="262" t="s">
        <v>88</v>
      </c>
      <c r="AV671" s="13" t="s">
        <v>88</v>
      </c>
      <c r="AW671" s="13" t="s">
        <v>34</v>
      </c>
      <c r="AX671" s="13" t="s">
        <v>78</v>
      </c>
      <c r="AY671" s="262" t="s">
        <v>159</v>
      </c>
    </row>
    <row r="672" s="13" customFormat="1">
      <c r="A672" s="13"/>
      <c r="B672" s="251"/>
      <c r="C672" s="252"/>
      <c r="D672" s="253" t="s">
        <v>167</v>
      </c>
      <c r="E672" s="254" t="s">
        <v>1</v>
      </c>
      <c r="F672" s="255" t="s">
        <v>1251</v>
      </c>
      <c r="G672" s="252"/>
      <c r="H672" s="256">
        <v>21.600000000000001</v>
      </c>
      <c r="I672" s="257"/>
      <c r="J672" s="252"/>
      <c r="K672" s="252"/>
      <c r="L672" s="258"/>
      <c r="M672" s="259"/>
      <c r="N672" s="260"/>
      <c r="O672" s="260"/>
      <c r="P672" s="260"/>
      <c r="Q672" s="260"/>
      <c r="R672" s="260"/>
      <c r="S672" s="260"/>
      <c r="T672" s="261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62" t="s">
        <v>167</v>
      </c>
      <c r="AU672" s="262" t="s">
        <v>88</v>
      </c>
      <c r="AV672" s="13" t="s">
        <v>88</v>
      </c>
      <c r="AW672" s="13" t="s">
        <v>34</v>
      </c>
      <c r="AX672" s="13" t="s">
        <v>78</v>
      </c>
      <c r="AY672" s="262" t="s">
        <v>159</v>
      </c>
    </row>
    <row r="673" s="13" customFormat="1">
      <c r="A673" s="13"/>
      <c r="B673" s="251"/>
      <c r="C673" s="252"/>
      <c r="D673" s="253" t="s">
        <v>167</v>
      </c>
      <c r="E673" s="254" t="s">
        <v>1</v>
      </c>
      <c r="F673" s="255" t="s">
        <v>1252</v>
      </c>
      <c r="G673" s="252"/>
      <c r="H673" s="256">
        <v>7.5999999999999996</v>
      </c>
      <c r="I673" s="257"/>
      <c r="J673" s="252"/>
      <c r="K673" s="252"/>
      <c r="L673" s="258"/>
      <c r="M673" s="259"/>
      <c r="N673" s="260"/>
      <c r="O673" s="260"/>
      <c r="P673" s="260"/>
      <c r="Q673" s="260"/>
      <c r="R673" s="260"/>
      <c r="S673" s="260"/>
      <c r="T673" s="261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62" t="s">
        <v>167</v>
      </c>
      <c r="AU673" s="262" t="s">
        <v>88</v>
      </c>
      <c r="AV673" s="13" t="s">
        <v>88</v>
      </c>
      <c r="AW673" s="13" t="s">
        <v>34</v>
      </c>
      <c r="AX673" s="13" t="s">
        <v>78</v>
      </c>
      <c r="AY673" s="262" t="s">
        <v>159</v>
      </c>
    </row>
    <row r="674" s="13" customFormat="1">
      <c r="A674" s="13"/>
      <c r="B674" s="251"/>
      <c r="C674" s="252"/>
      <c r="D674" s="253" t="s">
        <v>167</v>
      </c>
      <c r="E674" s="254" t="s">
        <v>1</v>
      </c>
      <c r="F674" s="255" t="s">
        <v>1253</v>
      </c>
      <c r="G674" s="252"/>
      <c r="H674" s="256">
        <v>11.6</v>
      </c>
      <c r="I674" s="257"/>
      <c r="J674" s="252"/>
      <c r="K674" s="252"/>
      <c r="L674" s="258"/>
      <c r="M674" s="259"/>
      <c r="N674" s="260"/>
      <c r="O674" s="260"/>
      <c r="P674" s="260"/>
      <c r="Q674" s="260"/>
      <c r="R674" s="260"/>
      <c r="S674" s="260"/>
      <c r="T674" s="261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62" t="s">
        <v>167</v>
      </c>
      <c r="AU674" s="262" t="s">
        <v>88</v>
      </c>
      <c r="AV674" s="13" t="s">
        <v>88</v>
      </c>
      <c r="AW674" s="13" t="s">
        <v>34</v>
      </c>
      <c r="AX674" s="13" t="s">
        <v>78</v>
      </c>
      <c r="AY674" s="262" t="s">
        <v>159</v>
      </c>
    </row>
    <row r="675" s="13" customFormat="1">
      <c r="A675" s="13"/>
      <c r="B675" s="251"/>
      <c r="C675" s="252"/>
      <c r="D675" s="253" t="s">
        <v>167</v>
      </c>
      <c r="E675" s="254" t="s">
        <v>1</v>
      </c>
      <c r="F675" s="255" t="s">
        <v>1254</v>
      </c>
      <c r="G675" s="252"/>
      <c r="H675" s="256">
        <v>10.199999999999999</v>
      </c>
      <c r="I675" s="257"/>
      <c r="J675" s="252"/>
      <c r="K675" s="252"/>
      <c r="L675" s="258"/>
      <c r="M675" s="259"/>
      <c r="N675" s="260"/>
      <c r="O675" s="260"/>
      <c r="P675" s="260"/>
      <c r="Q675" s="260"/>
      <c r="R675" s="260"/>
      <c r="S675" s="260"/>
      <c r="T675" s="261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62" t="s">
        <v>167</v>
      </c>
      <c r="AU675" s="262" t="s">
        <v>88</v>
      </c>
      <c r="AV675" s="13" t="s">
        <v>88</v>
      </c>
      <c r="AW675" s="13" t="s">
        <v>34</v>
      </c>
      <c r="AX675" s="13" t="s">
        <v>78</v>
      </c>
      <c r="AY675" s="262" t="s">
        <v>159</v>
      </c>
    </row>
    <row r="676" s="13" customFormat="1">
      <c r="A676" s="13"/>
      <c r="B676" s="251"/>
      <c r="C676" s="252"/>
      <c r="D676" s="253" t="s">
        <v>167</v>
      </c>
      <c r="E676" s="254" t="s">
        <v>1</v>
      </c>
      <c r="F676" s="255" t="s">
        <v>1255</v>
      </c>
      <c r="G676" s="252"/>
      <c r="H676" s="256">
        <v>7.7999999999999998</v>
      </c>
      <c r="I676" s="257"/>
      <c r="J676" s="252"/>
      <c r="K676" s="252"/>
      <c r="L676" s="258"/>
      <c r="M676" s="259"/>
      <c r="N676" s="260"/>
      <c r="O676" s="260"/>
      <c r="P676" s="260"/>
      <c r="Q676" s="260"/>
      <c r="R676" s="260"/>
      <c r="S676" s="260"/>
      <c r="T676" s="261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62" t="s">
        <v>167</v>
      </c>
      <c r="AU676" s="262" t="s">
        <v>88</v>
      </c>
      <c r="AV676" s="13" t="s">
        <v>88</v>
      </c>
      <c r="AW676" s="13" t="s">
        <v>34</v>
      </c>
      <c r="AX676" s="13" t="s">
        <v>78</v>
      </c>
      <c r="AY676" s="262" t="s">
        <v>159</v>
      </c>
    </row>
    <row r="677" s="13" customFormat="1">
      <c r="A677" s="13"/>
      <c r="B677" s="251"/>
      <c r="C677" s="252"/>
      <c r="D677" s="253" t="s">
        <v>167</v>
      </c>
      <c r="E677" s="254" t="s">
        <v>1</v>
      </c>
      <c r="F677" s="255" t="s">
        <v>1256</v>
      </c>
      <c r="G677" s="252"/>
      <c r="H677" s="256">
        <v>8.8000000000000007</v>
      </c>
      <c r="I677" s="257"/>
      <c r="J677" s="252"/>
      <c r="K677" s="252"/>
      <c r="L677" s="258"/>
      <c r="M677" s="259"/>
      <c r="N677" s="260"/>
      <c r="O677" s="260"/>
      <c r="P677" s="260"/>
      <c r="Q677" s="260"/>
      <c r="R677" s="260"/>
      <c r="S677" s="260"/>
      <c r="T677" s="261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62" t="s">
        <v>167</v>
      </c>
      <c r="AU677" s="262" t="s">
        <v>88</v>
      </c>
      <c r="AV677" s="13" t="s">
        <v>88</v>
      </c>
      <c r="AW677" s="13" t="s">
        <v>34</v>
      </c>
      <c r="AX677" s="13" t="s">
        <v>78</v>
      </c>
      <c r="AY677" s="262" t="s">
        <v>159</v>
      </c>
    </row>
    <row r="678" s="14" customFormat="1">
      <c r="A678" s="14"/>
      <c r="B678" s="263"/>
      <c r="C678" s="264"/>
      <c r="D678" s="253" t="s">
        <v>167</v>
      </c>
      <c r="E678" s="265" t="s">
        <v>1</v>
      </c>
      <c r="F678" s="266" t="s">
        <v>170</v>
      </c>
      <c r="G678" s="264"/>
      <c r="H678" s="267">
        <v>81</v>
      </c>
      <c r="I678" s="268"/>
      <c r="J678" s="264"/>
      <c r="K678" s="264"/>
      <c r="L678" s="269"/>
      <c r="M678" s="270"/>
      <c r="N678" s="271"/>
      <c r="O678" s="271"/>
      <c r="P678" s="271"/>
      <c r="Q678" s="271"/>
      <c r="R678" s="271"/>
      <c r="S678" s="271"/>
      <c r="T678" s="272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73" t="s">
        <v>167</v>
      </c>
      <c r="AU678" s="273" t="s">
        <v>88</v>
      </c>
      <c r="AV678" s="14" t="s">
        <v>165</v>
      </c>
      <c r="AW678" s="14" t="s">
        <v>34</v>
      </c>
      <c r="AX678" s="14" t="s">
        <v>86</v>
      </c>
      <c r="AY678" s="273" t="s">
        <v>159</v>
      </c>
    </row>
    <row r="679" s="2" customFormat="1" ht="16.5" customHeight="1">
      <c r="A679" s="39"/>
      <c r="B679" s="40"/>
      <c r="C679" s="274" t="s">
        <v>1257</v>
      </c>
      <c r="D679" s="274" t="s">
        <v>188</v>
      </c>
      <c r="E679" s="275" t="s">
        <v>1258</v>
      </c>
      <c r="F679" s="276" t="s">
        <v>1259</v>
      </c>
      <c r="G679" s="277" t="s">
        <v>164</v>
      </c>
      <c r="H679" s="278">
        <v>89.099999999999994</v>
      </c>
      <c r="I679" s="279"/>
      <c r="J679" s="280">
        <f>ROUND(I679*H679,2)</f>
        <v>0</v>
      </c>
      <c r="K679" s="281"/>
      <c r="L679" s="282"/>
      <c r="M679" s="283" t="s">
        <v>1</v>
      </c>
      <c r="N679" s="284" t="s">
        <v>43</v>
      </c>
      <c r="O679" s="92"/>
      <c r="P679" s="247">
        <f>O679*H679</f>
        <v>0</v>
      </c>
      <c r="Q679" s="247">
        <v>0.0129</v>
      </c>
      <c r="R679" s="247">
        <f>Q679*H679</f>
        <v>1.1493899999999999</v>
      </c>
      <c r="S679" s="247">
        <v>0</v>
      </c>
      <c r="T679" s="248">
        <f>S679*H679</f>
        <v>0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49" t="s">
        <v>337</v>
      </c>
      <c r="AT679" s="249" t="s">
        <v>188</v>
      </c>
      <c r="AU679" s="249" t="s">
        <v>88</v>
      </c>
      <c r="AY679" s="18" t="s">
        <v>159</v>
      </c>
      <c r="BE679" s="250">
        <f>IF(N679="základní",J679,0)</f>
        <v>0</v>
      </c>
      <c r="BF679" s="250">
        <f>IF(N679="snížená",J679,0)</f>
        <v>0</v>
      </c>
      <c r="BG679" s="250">
        <f>IF(N679="zákl. přenesená",J679,0)</f>
        <v>0</v>
      </c>
      <c r="BH679" s="250">
        <f>IF(N679="sníž. přenesená",J679,0)</f>
        <v>0</v>
      </c>
      <c r="BI679" s="250">
        <f>IF(N679="nulová",J679,0)</f>
        <v>0</v>
      </c>
      <c r="BJ679" s="18" t="s">
        <v>86</v>
      </c>
      <c r="BK679" s="250">
        <f>ROUND(I679*H679,2)</f>
        <v>0</v>
      </c>
      <c r="BL679" s="18" t="s">
        <v>249</v>
      </c>
      <c r="BM679" s="249" t="s">
        <v>1260</v>
      </c>
    </row>
    <row r="680" s="13" customFormat="1">
      <c r="A680" s="13"/>
      <c r="B680" s="251"/>
      <c r="C680" s="252"/>
      <c r="D680" s="253" t="s">
        <v>167</v>
      </c>
      <c r="E680" s="252"/>
      <c r="F680" s="255" t="s">
        <v>1261</v>
      </c>
      <c r="G680" s="252"/>
      <c r="H680" s="256">
        <v>89.099999999999994</v>
      </c>
      <c r="I680" s="257"/>
      <c r="J680" s="252"/>
      <c r="K680" s="252"/>
      <c r="L680" s="258"/>
      <c r="M680" s="259"/>
      <c r="N680" s="260"/>
      <c r="O680" s="260"/>
      <c r="P680" s="260"/>
      <c r="Q680" s="260"/>
      <c r="R680" s="260"/>
      <c r="S680" s="260"/>
      <c r="T680" s="261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62" t="s">
        <v>167</v>
      </c>
      <c r="AU680" s="262" t="s">
        <v>88</v>
      </c>
      <c r="AV680" s="13" t="s">
        <v>88</v>
      </c>
      <c r="AW680" s="13" t="s">
        <v>4</v>
      </c>
      <c r="AX680" s="13" t="s">
        <v>86</v>
      </c>
      <c r="AY680" s="262" t="s">
        <v>159</v>
      </c>
    </row>
    <row r="681" s="2" customFormat="1" ht="16.5" customHeight="1">
      <c r="A681" s="39"/>
      <c r="B681" s="40"/>
      <c r="C681" s="237" t="s">
        <v>1262</v>
      </c>
      <c r="D681" s="237" t="s">
        <v>161</v>
      </c>
      <c r="E681" s="238" t="s">
        <v>1263</v>
      </c>
      <c r="F681" s="239" t="s">
        <v>1264</v>
      </c>
      <c r="G681" s="240" t="s">
        <v>164</v>
      </c>
      <c r="H681" s="241">
        <v>8.75</v>
      </c>
      <c r="I681" s="242"/>
      <c r="J681" s="243">
        <f>ROUND(I681*H681,2)</f>
        <v>0</v>
      </c>
      <c r="K681" s="244"/>
      <c r="L681" s="45"/>
      <c r="M681" s="245" t="s">
        <v>1</v>
      </c>
      <c r="N681" s="246" t="s">
        <v>43</v>
      </c>
      <c r="O681" s="92"/>
      <c r="P681" s="247">
        <f>O681*H681</f>
        <v>0</v>
      </c>
      <c r="Q681" s="247">
        <v>0.0050000000000000001</v>
      </c>
      <c r="R681" s="247">
        <f>Q681*H681</f>
        <v>0.043750000000000004</v>
      </c>
      <c r="S681" s="247">
        <v>0</v>
      </c>
      <c r="T681" s="248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49" t="s">
        <v>249</v>
      </c>
      <c r="AT681" s="249" t="s">
        <v>161</v>
      </c>
      <c r="AU681" s="249" t="s">
        <v>88</v>
      </c>
      <c r="AY681" s="18" t="s">
        <v>159</v>
      </c>
      <c r="BE681" s="250">
        <f>IF(N681="základní",J681,0)</f>
        <v>0</v>
      </c>
      <c r="BF681" s="250">
        <f>IF(N681="snížená",J681,0)</f>
        <v>0</v>
      </c>
      <c r="BG681" s="250">
        <f>IF(N681="zákl. přenesená",J681,0)</f>
        <v>0</v>
      </c>
      <c r="BH681" s="250">
        <f>IF(N681="sníž. přenesená",J681,0)</f>
        <v>0</v>
      </c>
      <c r="BI681" s="250">
        <f>IF(N681="nulová",J681,0)</f>
        <v>0</v>
      </c>
      <c r="BJ681" s="18" t="s">
        <v>86</v>
      </c>
      <c r="BK681" s="250">
        <f>ROUND(I681*H681,2)</f>
        <v>0</v>
      </c>
      <c r="BL681" s="18" t="s">
        <v>249</v>
      </c>
      <c r="BM681" s="249" t="s">
        <v>1265</v>
      </c>
    </row>
    <row r="682" s="13" customFormat="1">
      <c r="A682" s="13"/>
      <c r="B682" s="251"/>
      <c r="C682" s="252"/>
      <c r="D682" s="253" t="s">
        <v>167</v>
      </c>
      <c r="E682" s="254" t="s">
        <v>1</v>
      </c>
      <c r="F682" s="255" t="s">
        <v>1266</v>
      </c>
      <c r="G682" s="252"/>
      <c r="H682" s="256">
        <v>3.9900000000000002</v>
      </c>
      <c r="I682" s="257"/>
      <c r="J682" s="252"/>
      <c r="K682" s="252"/>
      <c r="L682" s="258"/>
      <c r="M682" s="259"/>
      <c r="N682" s="260"/>
      <c r="O682" s="260"/>
      <c r="P682" s="260"/>
      <c r="Q682" s="260"/>
      <c r="R682" s="260"/>
      <c r="S682" s="260"/>
      <c r="T682" s="261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62" t="s">
        <v>167</v>
      </c>
      <c r="AU682" s="262" t="s">
        <v>88</v>
      </c>
      <c r="AV682" s="13" t="s">
        <v>88</v>
      </c>
      <c r="AW682" s="13" t="s">
        <v>34</v>
      </c>
      <c r="AX682" s="13" t="s">
        <v>78</v>
      </c>
      <c r="AY682" s="262" t="s">
        <v>159</v>
      </c>
    </row>
    <row r="683" s="13" customFormat="1">
      <c r="A683" s="13"/>
      <c r="B683" s="251"/>
      <c r="C683" s="252"/>
      <c r="D683" s="253" t="s">
        <v>167</v>
      </c>
      <c r="E683" s="254" t="s">
        <v>1</v>
      </c>
      <c r="F683" s="255" t="s">
        <v>1267</v>
      </c>
      <c r="G683" s="252"/>
      <c r="H683" s="256">
        <v>4.7599999999999998</v>
      </c>
      <c r="I683" s="257"/>
      <c r="J683" s="252"/>
      <c r="K683" s="252"/>
      <c r="L683" s="258"/>
      <c r="M683" s="259"/>
      <c r="N683" s="260"/>
      <c r="O683" s="260"/>
      <c r="P683" s="260"/>
      <c r="Q683" s="260"/>
      <c r="R683" s="260"/>
      <c r="S683" s="260"/>
      <c r="T683" s="261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62" t="s">
        <v>167</v>
      </c>
      <c r="AU683" s="262" t="s">
        <v>88</v>
      </c>
      <c r="AV683" s="13" t="s">
        <v>88</v>
      </c>
      <c r="AW683" s="13" t="s">
        <v>34</v>
      </c>
      <c r="AX683" s="13" t="s">
        <v>78</v>
      </c>
      <c r="AY683" s="262" t="s">
        <v>159</v>
      </c>
    </row>
    <row r="684" s="14" customFormat="1">
      <c r="A684" s="14"/>
      <c r="B684" s="263"/>
      <c r="C684" s="264"/>
      <c r="D684" s="253" t="s">
        <v>167</v>
      </c>
      <c r="E684" s="265" t="s">
        <v>1</v>
      </c>
      <c r="F684" s="266" t="s">
        <v>170</v>
      </c>
      <c r="G684" s="264"/>
      <c r="H684" s="267">
        <v>8.75</v>
      </c>
      <c r="I684" s="268"/>
      <c r="J684" s="264"/>
      <c r="K684" s="264"/>
      <c r="L684" s="269"/>
      <c r="M684" s="270"/>
      <c r="N684" s="271"/>
      <c r="O684" s="271"/>
      <c r="P684" s="271"/>
      <c r="Q684" s="271"/>
      <c r="R684" s="271"/>
      <c r="S684" s="271"/>
      <c r="T684" s="272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73" t="s">
        <v>167</v>
      </c>
      <c r="AU684" s="273" t="s">
        <v>88</v>
      </c>
      <c r="AV684" s="14" t="s">
        <v>165</v>
      </c>
      <c r="AW684" s="14" t="s">
        <v>34</v>
      </c>
      <c r="AX684" s="14" t="s">
        <v>86</v>
      </c>
      <c r="AY684" s="273" t="s">
        <v>159</v>
      </c>
    </row>
    <row r="685" s="2" customFormat="1" ht="16.5" customHeight="1">
      <c r="A685" s="39"/>
      <c r="B685" s="40"/>
      <c r="C685" s="274" t="s">
        <v>1268</v>
      </c>
      <c r="D685" s="274" t="s">
        <v>188</v>
      </c>
      <c r="E685" s="275" t="s">
        <v>1269</v>
      </c>
      <c r="F685" s="276" t="s">
        <v>1270</v>
      </c>
      <c r="G685" s="277" t="s">
        <v>164</v>
      </c>
      <c r="H685" s="278">
        <v>9.625</v>
      </c>
      <c r="I685" s="279"/>
      <c r="J685" s="280">
        <f>ROUND(I685*H685,2)</f>
        <v>0</v>
      </c>
      <c r="K685" s="281"/>
      <c r="L685" s="282"/>
      <c r="M685" s="283" t="s">
        <v>1</v>
      </c>
      <c r="N685" s="284" t="s">
        <v>43</v>
      </c>
      <c r="O685" s="92"/>
      <c r="P685" s="247">
        <f>O685*H685</f>
        <v>0</v>
      </c>
      <c r="Q685" s="247">
        <v>0.0097999999999999997</v>
      </c>
      <c r="R685" s="247">
        <f>Q685*H685</f>
        <v>0.094324999999999992</v>
      </c>
      <c r="S685" s="247">
        <v>0</v>
      </c>
      <c r="T685" s="248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49" t="s">
        <v>337</v>
      </c>
      <c r="AT685" s="249" t="s">
        <v>188</v>
      </c>
      <c r="AU685" s="249" t="s">
        <v>88</v>
      </c>
      <c r="AY685" s="18" t="s">
        <v>159</v>
      </c>
      <c r="BE685" s="250">
        <f>IF(N685="základní",J685,0)</f>
        <v>0</v>
      </c>
      <c r="BF685" s="250">
        <f>IF(N685="snížená",J685,0)</f>
        <v>0</v>
      </c>
      <c r="BG685" s="250">
        <f>IF(N685="zákl. přenesená",J685,0)</f>
        <v>0</v>
      </c>
      <c r="BH685" s="250">
        <f>IF(N685="sníž. přenesená",J685,0)</f>
        <v>0</v>
      </c>
      <c r="BI685" s="250">
        <f>IF(N685="nulová",J685,0)</f>
        <v>0</v>
      </c>
      <c r="BJ685" s="18" t="s">
        <v>86</v>
      </c>
      <c r="BK685" s="250">
        <f>ROUND(I685*H685,2)</f>
        <v>0</v>
      </c>
      <c r="BL685" s="18" t="s">
        <v>249</v>
      </c>
      <c r="BM685" s="249" t="s">
        <v>1271</v>
      </c>
    </row>
    <row r="686" s="13" customFormat="1">
      <c r="A686" s="13"/>
      <c r="B686" s="251"/>
      <c r="C686" s="252"/>
      <c r="D686" s="253" t="s">
        <v>167</v>
      </c>
      <c r="E686" s="252"/>
      <c r="F686" s="255" t="s">
        <v>1272</v>
      </c>
      <c r="G686" s="252"/>
      <c r="H686" s="256">
        <v>9.625</v>
      </c>
      <c r="I686" s="257"/>
      <c r="J686" s="252"/>
      <c r="K686" s="252"/>
      <c r="L686" s="258"/>
      <c r="M686" s="259"/>
      <c r="N686" s="260"/>
      <c r="O686" s="260"/>
      <c r="P686" s="260"/>
      <c r="Q686" s="260"/>
      <c r="R686" s="260"/>
      <c r="S686" s="260"/>
      <c r="T686" s="261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62" t="s">
        <v>167</v>
      </c>
      <c r="AU686" s="262" t="s">
        <v>88</v>
      </c>
      <c r="AV686" s="13" t="s">
        <v>88</v>
      </c>
      <c r="AW686" s="13" t="s">
        <v>4</v>
      </c>
      <c r="AX686" s="13" t="s">
        <v>86</v>
      </c>
      <c r="AY686" s="262" t="s">
        <v>159</v>
      </c>
    </row>
    <row r="687" s="2" customFormat="1" ht="16.5" customHeight="1">
      <c r="A687" s="39"/>
      <c r="B687" s="40"/>
      <c r="C687" s="237" t="s">
        <v>1273</v>
      </c>
      <c r="D687" s="237" t="s">
        <v>161</v>
      </c>
      <c r="E687" s="238" t="s">
        <v>1274</v>
      </c>
      <c r="F687" s="239" t="s">
        <v>1275</v>
      </c>
      <c r="G687" s="240" t="s">
        <v>164</v>
      </c>
      <c r="H687" s="241">
        <v>8.75</v>
      </c>
      <c r="I687" s="242"/>
      <c r="J687" s="243">
        <f>ROUND(I687*H687,2)</f>
        <v>0</v>
      </c>
      <c r="K687" s="244"/>
      <c r="L687" s="45"/>
      <c r="M687" s="245" t="s">
        <v>1</v>
      </c>
      <c r="N687" s="246" t="s">
        <v>43</v>
      </c>
      <c r="O687" s="92"/>
      <c r="P687" s="247">
        <f>O687*H687</f>
        <v>0</v>
      </c>
      <c r="Q687" s="247">
        <v>0</v>
      </c>
      <c r="R687" s="247">
        <f>Q687*H687</f>
        <v>0</v>
      </c>
      <c r="S687" s="247">
        <v>0</v>
      </c>
      <c r="T687" s="248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49" t="s">
        <v>249</v>
      </c>
      <c r="AT687" s="249" t="s">
        <v>161</v>
      </c>
      <c r="AU687" s="249" t="s">
        <v>88</v>
      </c>
      <c r="AY687" s="18" t="s">
        <v>159</v>
      </c>
      <c r="BE687" s="250">
        <f>IF(N687="základní",J687,0)</f>
        <v>0</v>
      </c>
      <c r="BF687" s="250">
        <f>IF(N687="snížená",J687,0)</f>
        <v>0</v>
      </c>
      <c r="BG687" s="250">
        <f>IF(N687="zákl. přenesená",J687,0)</f>
        <v>0</v>
      </c>
      <c r="BH687" s="250">
        <f>IF(N687="sníž. přenesená",J687,0)</f>
        <v>0</v>
      </c>
      <c r="BI687" s="250">
        <f>IF(N687="nulová",J687,0)</f>
        <v>0</v>
      </c>
      <c r="BJ687" s="18" t="s">
        <v>86</v>
      </c>
      <c r="BK687" s="250">
        <f>ROUND(I687*H687,2)</f>
        <v>0</v>
      </c>
      <c r="BL687" s="18" t="s">
        <v>249</v>
      </c>
      <c r="BM687" s="249" t="s">
        <v>1276</v>
      </c>
    </row>
    <row r="688" s="2" customFormat="1" ht="16.5" customHeight="1">
      <c r="A688" s="39"/>
      <c r="B688" s="40"/>
      <c r="C688" s="237" t="s">
        <v>1277</v>
      </c>
      <c r="D688" s="237" t="s">
        <v>161</v>
      </c>
      <c r="E688" s="238" t="s">
        <v>1278</v>
      </c>
      <c r="F688" s="239" t="s">
        <v>1279</v>
      </c>
      <c r="G688" s="240" t="s">
        <v>164</v>
      </c>
      <c r="H688" s="241">
        <v>89.75</v>
      </c>
      <c r="I688" s="242"/>
      <c r="J688" s="243">
        <f>ROUND(I688*H688,2)</f>
        <v>0</v>
      </c>
      <c r="K688" s="244"/>
      <c r="L688" s="45"/>
      <c r="M688" s="245" t="s">
        <v>1</v>
      </c>
      <c r="N688" s="246" t="s">
        <v>43</v>
      </c>
      <c r="O688" s="92"/>
      <c r="P688" s="247">
        <f>O688*H688</f>
        <v>0</v>
      </c>
      <c r="Q688" s="247">
        <v>0.00093000000000000005</v>
      </c>
      <c r="R688" s="247">
        <f>Q688*H688</f>
        <v>0.0834675</v>
      </c>
      <c r="S688" s="247">
        <v>0</v>
      </c>
      <c r="T688" s="248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49" t="s">
        <v>249</v>
      </c>
      <c r="AT688" s="249" t="s">
        <v>161</v>
      </c>
      <c r="AU688" s="249" t="s">
        <v>88</v>
      </c>
      <c r="AY688" s="18" t="s">
        <v>159</v>
      </c>
      <c r="BE688" s="250">
        <f>IF(N688="základní",J688,0)</f>
        <v>0</v>
      </c>
      <c r="BF688" s="250">
        <f>IF(N688="snížená",J688,0)</f>
        <v>0</v>
      </c>
      <c r="BG688" s="250">
        <f>IF(N688="zákl. přenesená",J688,0)</f>
        <v>0</v>
      </c>
      <c r="BH688" s="250">
        <f>IF(N688="sníž. přenesená",J688,0)</f>
        <v>0</v>
      </c>
      <c r="BI688" s="250">
        <f>IF(N688="nulová",J688,0)</f>
        <v>0</v>
      </c>
      <c r="BJ688" s="18" t="s">
        <v>86</v>
      </c>
      <c r="BK688" s="250">
        <f>ROUND(I688*H688,2)</f>
        <v>0</v>
      </c>
      <c r="BL688" s="18" t="s">
        <v>249</v>
      </c>
      <c r="BM688" s="249" t="s">
        <v>1280</v>
      </c>
    </row>
    <row r="689" s="13" customFormat="1">
      <c r="A689" s="13"/>
      <c r="B689" s="251"/>
      <c r="C689" s="252"/>
      <c r="D689" s="253" t="s">
        <v>167</v>
      </c>
      <c r="E689" s="254" t="s">
        <v>1</v>
      </c>
      <c r="F689" s="255" t="s">
        <v>1281</v>
      </c>
      <c r="G689" s="252"/>
      <c r="H689" s="256">
        <v>89.75</v>
      </c>
      <c r="I689" s="257"/>
      <c r="J689" s="252"/>
      <c r="K689" s="252"/>
      <c r="L689" s="258"/>
      <c r="M689" s="259"/>
      <c r="N689" s="260"/>
      <c r="O689" s="260"/>
      <c r="P689" s="260"/>
      <c r="Q689" s="260"/>
      <c r="R689" s="260"/>
      <c r="S689" s="260"/>
      <c r="T689" s="261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62" t="s">
        <v>167</v>
      </c>
      <c r="AU689" s="262" t="s">
        <v>88</v>
      </c>
      <c r="AV689" s="13" t="s">
        <v>88</v>
      </c>
      <c r="AW689" s="13" t="s">
        <v>34</v>
      </c>
      <c r="AX689" s="13" t="s">
        <v>86</v>
      </c>
      <c r="AY689" s="262" t="s">
        <v>159</v>
      </c>
    </row>
    <row r="690" s="2" customFormat="1" ht="16.5" customHeight="1">
      <c r="A690" s="39"/>
      <c r="B690" s="40"/>
      <c r="C690" s="237" t="s">
        <v>1282</v>
      </c>
      <c r="D690" s="237" t="s">
        <v>161</v>
      </c>
      <c r="E690" s="238" t="s">
        <v>1283</v>
      </c>
      <c r="F690" s="239" t="s">
        <v>1284</v>
      </c>
      <c r="G690" s="240" t="s">
        <v>164</v>
      </c>
      <c r="H690" s="241">
        <v>89.75</v>
      </c>
      <c r="I690" s="242"/>
      <c r="J690" s="243">
        <f>ROUND(I690*H690,2)</f>
        <v>0</v>
      </c>
      <c r="K690" s="244"/>
      <c r="L690" s="45"/>
      <c r="M690" s="245" t="s">
        <v>1</v>
      </c>
      <c r="N690" s="246" t="s">
        <v>43</v>
      </c>
      <c r="O690" s="92"/>
      <c r="P690" s="247">
        <f>O690*H690</f>
        <v>0</v>
      </c>
      <c r="Q690" s="247">
        <v>0.00029999999999999997</v>
      </c>
      <c r="R690" s="247">
        <f>Q690*H690</f>
        <v>0.026924999999999998</v>
      </c>
      <c r="S690" s="247">
        <v>0</v>
      </c>
      <c r="T690" s="248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49" t="s">
        <v>249</v>
      </c>
      <c r="AT690" s="249" t="s">
        <v>161</v>
      </c>
      <c r="AU690" s="249" t="s">
        <v>88</v>
      </c>
      <c r="AY690" s="18" t="s">
        <v>159</v>
      </c>
      <c r="BE690" s="250">
        <f>IF(N690="základní",J690,0)</f>
        <v>0</v>
      </c>
      <c r="BF690" s="250">
        <f>IF(N690="snížená",J690,0)</f>
        <v>0</v>
      </c>
      <c r="BG690" s="250">
        <f>IF(N690="zákl. přenesená",J690,0)</f>
        <v>0</v>
      </c>
      <c r="BH690" s="250">
        <f>IF(N690="sníž. přenesená",J690,0)</f>
        <v>0</v>
      </c>
      <c r="BI690" s="250">
        <f>IF(N690="nulová",J690,0)</f>
        <v>0</v>
      </c>
      <c r="BJ690" s="18" t="s">
        <v>86</v>
      </c>
      <c r="BK690" s="250">
        <f>ROUND(I690*H690,2)</f>
        <v>0</v>
      </c>
      <c r="BL690" s="18" t="s">
        <v>249</v>
      </c>
      <c r="BM690" s="249" t="s">
        <v>1285</v>
      </c>
    </row>
    <row r="691" s="2" customFormat="1" ht="16.5" customHeight="1">
      <c r="A691" s="39"/>
      <c r="B691" s="40"/>
      <c r="C691" s="237" t="s">
        <v>1286</v>
      </c>
      <c r="D691" s="237" t="s">
        <v>161</v>
      </c>
      <c r="E691" s="238" t="s">
        <v>1287</v>
      </c>
      <c r="F691" s="239" t="s">
        <v>1288</v>
      </c>
      <c r="G691" s="240" t="s">
        <v>530</v>
      </c>
      <c r="H691" s="288"/>
      <c r="I691" s="242"/>
      <c r="J691" s="243">
        <f>ROUND(I691*H691,2)</f>
        <v>0</v>
      </c>
      <c r="K691" s="244"/>
      <c r="L691" s="45"/>
      <c r="M691" s="245" t="s">
        <v>1</v>
      </c>
      <c r="N691" s="246" t="s">
        <v>43</v>
      </c>
      <c r="O691" s="92"/>
      <c r="P691" s="247">
        <f>O691*H691</f>
        <v>0</v>
      </c>
      <c r="Q691" s="247">
        <v>0</v>
      </c>
      <c r="R691" s="247">
        <f>Q691*H691</f>
        <v>0</v>
      </c>
      <c r="S691" s="247">
        <v>0</v>
      </c>
      <c r="T691" s="248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49" t="s">
        <v>249</v>
      </c>
      <c r="AT691" s="249" t="s">
        <v>161</v>
      </c>
      <c r="AU691" s="249" t="s">
        <v>88</v>
      </c>
      <c r="AY691" s="18" t="s">
        <v>159</v>
      </c>
      <c r="BE691" s="250">
        <f>IF(N691="základní",J691,0)</f>
        <v>0</v>
      </c>
      <c r="BF691" s="250">
        <f>IF(N691="snížená",J691,0)</f>
        <v>0</v>
      </c>
      <c r="BG691" s="250">
        <f>IF(N691="zákl. přenesená",J691,0)</f>
        <v>0</v>
      </c>
      <c r="BH691" s="250">
        <f>IF(N691="sníž. přenesená",J691,0)</f>
        <v>0</v>
      </c>
      <c r="BI691" s="250">
        <f>IF(N691="nulová",J691,0)</f>
        <v>0</v>
      </c>
      <c r="BJ691" s="18" t="s">
        <v>86</v>
      </c>
      <c r="BK691" s="250">
        <f>ROUND(I691*H691,2)</f>
        <v>0</v>
      </c>
      <c r="BL691" s="18" t="s">
        <v>249</v>
      </c>
      <c r="BM691" s="249" t="s">
        <v>1289</v>
      </c>
    </row>
    <row r="692" s="12" customFormat="1" ht="22.8" customHeight="1">
      <c r="A692" s="12"/>
      <c r="B692" s="221"/>
      <c r="C692" s="222"/>
      <c r="D692" s="223" t="s">
        <v>77</v>
      </c>
      <c r="E692" s="235" t="s">
        <v>1290</v>
      </c>
      <c r="F692" s="235" t="s">
        <v>1291</v>
      </c>
      <c r="G692" s="222"/>
      <c r="H692" s="222"/>
      <c r="I692" s="225"/>
      <c r="J692" s="236">
        <f>BK692</f>
        <v>0</v>
      </c>
      <c r="K692" s="222"/>
      <c r="L692" s="227"/>
      <c r="M692" s="228"/>
      <c r="N692" s="229"/>
      <c r="O692" s="229"/>
      <c r="P692" s="230">
        <f>SUM(P693:P694)</f>
        <v>0</v>
      </c>
      <c r="Q692" s="229"/>
      <c r="R692" s="230">
        <f>SUM(R693:R694)</f>
        <v>0.019799999999999998</v>
      </c>
      <c r="S692" s="229"/>
      <c r="T692" s="231">
        <f>SUM(T693:T694)</f>
        <v>0</v>
      </c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R692" s="232" t="s">
        <v>88</v>
      </c>
      <c r="AT692" s="233" t="s">
        <v>77</v>
      </c>
      <c r="AU692" s="233" t="s">
        <v>86</v>
      </c>
      <c r="AY692" s="232" t="s">
        <v>159</v>
      </c>
      <c r="BK692" s="234">
        <f>SUM(BK693:BK694)</f>
        <v>0</v>
      </c>
    </row>
    <row r="693" s="2" customFormat="1" ht="16.5" customHeight="1">
      <c r="A693" s="39"/>
      <c r="B693" s="40"/>
      <c r="C693" s="237" t="s">
        <v>1292</v>
      </c>
      <c r="D693" s="237" t="s">
        <v>161</v>
      </c>
      <c r="E693" s="238" t="s">
        <v>1293</v>
      </c>
      <c r="F693" s="239" t="s">
        <v>1294</v>
      </c>
      <c r="G693" s="240" t="s">
        <v>164</v>
      </c>
      <c r="H693" s="241">
        <v>30</v>
      </c>
      <c r="I693" s="242"/>
      <c r="J693" s="243">
        <f>ROUND(I693*H693,2)</f>
        <v>0</v>
      </c>
      <c r="K693" s="244"/>
      <c r="L693" s="45"/>
      <c r="M693" s="245" t="s">
        <v>1</v>
      </c>
      <c r="N693" s="246" t="s">
        <v>43</v>
      </c>
      <c r="O693" s="92"/>
      <c r="P693" s="247">
        <f>O693*H693</f>
        <v>0</v>
      </c>
      <c r="Q693" s="247">
        <v>0</v>
      </c>
      <c r="R693" s="247">
        <f>Q693*H693</f>
        <v>0</v>
      </c>
      <c r="S693" s="247">
        <v>0</v>
      </c>
      <c r="T693" s="248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49" t="s">
        <v>249</v>
      </c>
      <c r="AT693" s="249" t="s">
        <v>161</v>
      </c>
      <c r="AU693" s="249" t="s">
        <v>88</v>
      </c>
      <c r="AY693" s="18" t="s">
        <v>159</v>
      </c>
      <c r="BE693" s="250">
        <f>IF(N693="základní",J693,0)</f>
        <v>0</v>
      </c>
      <c r="BF693" s="250">
        <f>IF(N693="snížená",J693,0)</f>
        <v>0</v>
      </c>
      <c r="BG693" s="250">
        <f>IF(N693="zákl. přenesená",J693,0)</f>
        <v>0</v>
      </c>
      <c r="BH693" s="250">
        <f>IF(N693="sníž. přenesená",J693,0)</f>
        <v>0</v>
      </c>
      <c r="BI693" s="250">
        <f>IF(N693="nulová",J693,0)</f>
        <v>0</v>
      </c>
      <c r="BJ693" s="18" t="s">
        <v>86</v>
      </c>
      <c r="BK693" s="250">
        <f>ROUND(I693*H693,2)</f>
        <v>0</v>
      </c>
      <c r="BL693" s="18" t="s">
        <v>249</v>
      </c>
      <c r="BM693" s="249" t="s">
        <v>1295</v>
      </c>
    </row>
    <row r="694" s="2" customFormat="1" ht="16.5" customHeight="1">
      <c r="A694" s="39"/>
      <c r="B694" s="40"/>
      <c r="C694" s="237" t="s">
        <v>1296</v>
      </c>
      <c r="D694" s="237" t="s">
        <v>161</v>
      </c>
      <c r="E694" s="238" t="s">
        <v>1297</v>
      </c>
      <c r="F694" s="239" t="s">
        <v>1298</v>
      </c>
      <c r="G694" s="240" t="s">
        <v>164</v>
      </c>
      <c r="H694" s="241">
        <v>30</v>
      </c>
      <c r="I694" s="242"/>
      <c r="J694" s="243">
        <f>ROUND(I694*H694,2)</f>
        <v>0</v>
      </c>
      <c r="K694" s="244"/>
      <c r="L694" s="45"/>
      <c r="M694" s="245" t="s">
        <v>1</v>
      </c>
      <c r="N694" s="246" t="s">
        <v>43</v>
      </c>
      <c r="O694" s="92"/>
      <c r="P694" s="247">
        <f>O694*H694</f>
        <v>0</v>
      </c>
      <c r="Q694" s="247">
        <v>0.00066</v>
      </c>
      <c r="R694" s="247">
        <f>Q694*H694</f>
        <v>0.019799999999999998</v>
      </c>
      <c r="S694" s="247">
        <v>0</v>
      </c>
      <c r="T694" s="248">
        <f>S694*H694</f>
        <v>0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49" t="s">
        <v>249</v>
      </c>
      <c r="AT694" s="249" t="s">
        <v>161</v>
      </c>
      <c r="AU694" s="249" t="s">
        <v>88</v>
      </c>
      <c r="AY694" s="18" t="s">
        <v>159</v>
      </c>
      <c r="BE694" s="250">
        <f>IF(N694="základní",J694,0)</f>
        <v>0</v>
      </c>
      <c r="BF694" s="250">
        <f>IF(N694="snížená",J694,0)</f>
        <v>0</v>
      </c>
      <c r="BG694" s="250">
        <f>IF(N694="zákl. přenesená",J694,0)</f>
        <v>0</v>
      </c>
      <c r="BH694" s="250">
        <f>IF(N694="sníž. přenesená",J694,0)</f>
        <v>0</v>
      </c>
      <c r="BI694" s="250">
        <f>IF(N694="nulová",J694,0)</f>
        <v>0</v>
      </c>
      <c r="BJ694" s="18" t="s">
        <v>86</v>
      </c>
      <c r="BK694" s="250">
        <f>ROUND(I694*H694,2)</f>
        <v>0</v>
      </c>
      <c r="BL694" s="18" t="s">
        <v>249</v>
      </c>
      <c r="BM694" s="249" t="s">
        <v>1299</v>
      </c>
    </row>
    <row r="695" s="12" customFormat="1" ht="22.8" customHeight="1">
      <c r="A695" s="12"/>
      <c r="B695" s="221"/>
      <c r="C695" s="222"/>
      <c r="D695" s="223" t="s">
        <v>77</v>
      </c>
      <c r="E695" s="235" t="s">
        <v>1300</v>
      </c>
      <c r="F695" s="235" t="s">
        <v>1301</v>
      </c>
      <c r="G695" s="222"/>
      <c r="H695" s="222"/>
      <c r="I695" s="225"/>
      <c r="J695" s="236">
        <f>BK695</f>
        <v>0</v>
      </c>
      <c r="K695" s="222"/>
      <c r="L695" s="227"/>
      <c r="M695" s="228"/>
      <c r="N695" s="229"/>
      <c r="O695" s="229"/>
      <c r="P695" s="230">
        <f>SUM(P696:P701)</f>
        <v>0</v>
      </c>
      <c r="Q695" s="229"/>
      <c r="R695" s="230">
        <f>SUM(R696:R701)</f>
        <v>1.3988347000000001</v>
      </c>
      <c r="S695" s="229"/>
      <c r="T695" s="231">
        <f>SUM(T696:T701)</f>
        <v>0.20756670000000002</v>
      </c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R695" s="232" t="s">
        <v>88</v>
      </c>
      <c r="AT695" s="233" t="s">
        <v>77</v>
      </c>
      <c r="AU695" s="233" t="s">
        <v>86</v>
      </c>
      <c r="AY695" s="232" t="s">
        <v>159</v>
      </c>
      <c r="BK695" s="234">
        <f>SUM(BK696:BK701)</f>
        <v>0</v>
      </c>
    </row>
    <row r="696" s="2" customFormat="1" ht="16.5" customHeight="1">
      <c r="A696" s="39"/>
      <c r="B696" s="40"/>
      <c r="C696" s="237" t="s">
        <v>1302</v>
      </c>
      <c r="D696" s="237" t="s">
        <v>161</v>
      </c>
      <c r="E696" s="238" t="s">
        <v>1303</v>
      </c>
      <c r="F696" s="239" t="s">
        <v>1304</v>
      </c>
      <c r="G696" s="240" t="s">
        <v>357</v>
      </c>
      <c r="H696" s="241">
        <v>1</v>
      </c>
      <c r="I696" s="242"/>
      <c r="J696" s="243">
        <f>ROUND(I696*H696,2)</f>
        <v>0</v>
      </c>
      <c r="K696" s="244"/>
      <c r="L696" s="45"/>
      <c r="M696" s="245" t="s">
        <v>1</v>
      </c>
      <c r="N696" s="246" t="s">
        <v>43</v>
      </c>
      <c r="O696" s="92"/>
      <c r="P696" s="247">
        <f>O696*H696</f>
        <v>0</v>
      </c>
      <c r="Q696" s="247">
        <v>0</v>
      </c>
      <c r="R696" s="247">
        <f>Q696*H696</f>
        <v>0</v>
      </c>
      <c r="S696" s="247">
        <v>0</v>
      </c>
      <c r="T696" s="248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49" t="s">
        <v>249</v>
      </c>
      <c r="AT696" s="249" t="s">
        <v>161</v>
      </c>
      <c r="AU696" s="249" t="s">
        <v>88</v>
      </c>
      <c r="AY696" s="18" t="s">
        <v>159</v>
      </c>
      <c r="BE696" s="250">
        <f>IF(N696="základní",J696,0)</f>
        <v>0</v>
      </c>
      <c r="BF696" s="250">
        <f>IF(N696="snížená",J696,0)</f>
        <v>0</v>
      </c>
      <c r="BG696" s="250">
        <f>IF(N696="zákl. přenesená",J696,0)</f>
        <v>0</v>
      </c>
      <c r="BH696" s="250">
        <f>IF(N696="sníž. přenesená",J696,0)</f>
        <v>0</v>
      </c>
      <c r="BI696" s="250">
        <f>IF(N696="nulová",J696,0)</f>
        <v>0</v>
      </c>
      <c r="BJ696" s="18" t="s">
        <v>86</v>
      </c>
      <c r="BK696" s="250">
        <f>ROUND(I696*H696,2)</f>
        <v>0</v>
      </c>
      <c r="BL696" s="18" t="s">
        <v>249</v>
      </c>
      <c r="BM696" s="249" t="s">
        <v>1305</v>
      </c>
    </row>
    <row r="697" s="2" customFormat="1" ht="16.5" customHeight="1">
      <c r="A697" s="39"/>
      <c r="B697" s="40"/>
      <c r="C697" s="237" t="s">
        <v>1306</v>
      </c>
      <c r="D697" s="237" t="s">
        <v>161</v>
      </c>
      <c r="E697" s="238" t="s">
        <v>1307</v>
      </c>
      <c r="F697" s="239" t="s">
        <v>1308</v>
      </c>
      <c r="G697" s="240" t="s">
        <v>164</v>
      </c>
      <c r="H697" s="241">
        <v>669.57000000000005</v>
      </c>
      <c r="I697" s="242"/>
      <c r="J697" s="243">
        <f>ROUND(I697*H697,2)</f>
        <v>0</v>
      </c>
      <c r="K697" s="244"/>
      <c r="L697" s="45"/>
      <c r="M697" s="245" t="s">
        <v>1</v>
      </c>
      <c r="N697" s="246" t="s">
        <v>43</v>
      </c>
      <c r="O697" s="92"/>
      <c r="P697" s="247">
        <f>O697*H697</f>
        <v>0</v>
      </c>
      <c r="Q697" s="247">
        <v>0.001</v>
      </c>
      <c r="R697" s="247">
        <f>Q697*H697</f>
        <v>0.66957000000000011</v>
      </c>
      <c r="S697" s="247">
        <v>0.00031</v>
      </c>
      <c r="T697" s="248">
        <f>S697*H697</f>
        <v>0.20756670000000002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49" t="s">
        <v>249</v>
      </c>
      <c r="AT697" s="249" t="s">
        <v>161</v>
      </c>
      <c r="AU697" s="249" t="s">
        <v>88</v>
      </c>
      <c r="AY697" s="18" t="s">
        <v>159</v>
      </c>
      <c r="BE697" s="250">
        <f>IF(N697="základní",J697,0)</f>
        <v>0</v>
      </c>
      <c r="BF697" s="250">
        <f>IF(N697="snížená",J697,0)</f>
        <v>0</v>
      </c>
      <c r="BG697" s="250">
        <f>IF(N697="zákl. přenesená",J697,0)</f>
        <v>0</v>
      </c>
      <c r="BH697" s="250">
        <f>IF(N697="sníž. přenesená",J697,0)</f>
        <v>0</v>
      </c>
      <c r="BI697" s="250">
        <f>IF(N697="nulová",J697,0)</f>
        <v>0</v>
      </c>
      <c r="BJ697" s="18" t="s">
        <v>86</v>
      </c>
      <c r="BK697" s="250">
        <f>ROUND(I697*H697,2)</f>
        <v>0</v>
      </c>
      <c r="BL697" s="18" t="s">
        <v>249</v>
      </c>
      <c r="BM697" s="249" t="s">
        <v>1309</v>
      </c>
    </row>
    <row r="698" s="2" customFormat="1" ht="16.5" customHeight="1">
      <c r="A698" s="39"/>
      <c r="B698" s="40"/>
      <c r="C698" s="237" t="s">
        <v>1310</v>
      </c>
      <c r="D698" s="237" t="s">
        <v>161</v>
      </c>
      <c r="E698" s="238" t="s">
        <v>1311</v>
      </c>
      <c r="F698" s="239" t="s">
        <v>1312</v>
      </c>
      <c r="G698" s="240" t="s">
        <v>164</v>
      </c>
      <c r="H698" s="241">
        <v>669.57000000000005</v>
      </c>
      <c r="I698" s="242"/>
      <c r="J698" s="243">
        <f>ROUND(I698*H698,2)</f>
        <v>0</v>
      </c>
      <c r="K698" s="244"/>
      <c r="L698" s="45"/>
      <c r="M698" s="245" t="s">
        <v>1</v>
      </c>
      <c r="N698" s="246" t="s">
        <v>43</v>
      </c>
      <c r="O698" s="92"/>
      <c r="P698" s="247">
        <f>O698*H698</f>
        <v>0</v>
      </c>
      <c r="Q698" s="247">
        <v>0</v>
      </c>
      <c r="R698" s="247">
        <f>Q698*H698</f>
        <v>0</v>
      </c>
      <c r="S698" s="247">
        <v>0</v>
      </c>
      <c r="T698" s="248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49" t="s">
        <v>249</v>
      </c>
      <c r="AT698" s="249" t="s">
        <v>161</v>
      </c>
      <c r="AU698" s="249" t="s">
        <v>88</v>
      </c>
      <c r="AY698" s="18" t="s">
        <v>159</v>
      </c>
      <c r="BE698" s="250">
        <f>IF(N698="základní",J698,0)</f>
        <v>0</v>
      </c>
      <c r="BF698" s="250">
        <f>IF(N698="snížená",J698,0)</f>
        <v>0</v>
      </c>
      <c r="BG698" s="250">
        <f>IF(N698="zákl. přenesená",J698,0)</f>
        <v>0</v>
      </c>
      <c r="BH698" s="250">
        <f>IF(N698="sníž. přenesená",J698,0)</f>
        <v>0</v>
      </c>
      <c r="BI698" s="250">
        <f>IF(N698="nulová",J698,0)</f>
        <v>0</v>
      </c>
      <c r="BJ698" s="18" t="s">
        <v>86</v>
      </c>
      <c r="BK698" s="250">
        <f>ROUND(I698*H698,2)</f>
        <v>0</v>
      </c>
      <c r="BL698" s="18" t="s">
        <v>249</v>
      </c>
      <c r="BM698" s="249" t="s">
        <v>1313</v>
      </c>
    </row>
    <row r="699" s="2" customFormat="1" ht="16.5" customHeight="1">
      <c r="A699" s="39"/>
      <c r="B699" s="40"/>
      <c r="C699" s="237" t="s">
        <v>1314</v>
      </c>
      <c r="D699" s="237" t="s">
        <v>161</v>
      </c>
      <c r="E699" s="238" t="s">
        <v>1315</v>
      </c>
      <c r="F699" s="239" t="s">
        <v>1316</v>
      </c>
      <c r="G699" s="240" t="s">
        <v>164</v>
      </c>
      <c r="H699" s="241">
        <v>1340.78</v>
      </c>
      <c r="I699" s="242"/>
      <c r="J699" s="243">
        <f>ROUND(I699*H699,2)</f>
        <v>0</v>
      </c>
      <c r="K699" s="244"/>
      <c r="L699" s="45"/>
      <c r="M699" s="245" t="s">
        <v>1</v>
      </c>
      <c r="N699" s="246" t="s">
        <v>43</v>
      </c>
      <c r="O699" s="92"/>
      <c r="P699" s="247">
        <f>O699*H699</f>
        <v>0</v>
      </c>
      <c r="Q699" s="247">
        <v>0.00020000000000000001</v>
      </c>
      <c r="R699" s="247">
        <f>Q699*H699</f>
        <v>0.26815600000000001</v>
      </c>
      <c r="S699" s="247">
        <v>0</v>
      </c>
      <c r="T699" s="248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49" t="s">
        <v>249</v>
      </c>
      <c r="AT699" s="249" t="s">
        <v>161</v>
      </c>
      <c r="AU699" s="249" t="s">
        <v>88</v>
      </c>
      <c r="AY699" s="18" t="s">
        <v>159</v>
      </c>
      <c r="BE699" s="250">
        <f>IF(N699="základní",J699,0)</f>
        <v>0</v>
      </c>
      <c r="BF699" s="250">
        <f>IF(N699="snížená",J699,0)</f>
        <v>0</v>
      </c>
      <c r="BG699" s="250">
        <f>IF(N699="zákl. přenesená",J699,0)</f>
        <v>0</v>
      </c>
      <c r="BH699" s="250">
        <f>IF(N699="sníž. přenesená",J699,0)</f>
        <v>0</v>
      </c>
      <c r="BI699" s="250">
        <f>IF(N699="nulová",J699,0)</f>
        <v>0</v>
      </c>
      <c r="BJ699" s="18" t="s">
        <v>86</v>
      </c>
      <c r="BK699" s="250">
        <f>ROUND(I699*H699,2)</f>
        <v>0</v>
      </c>
      <c r="BL699" s="18" t="s">
        <v>249</v>
      </c>
      <c r="BM699" s="249" t="s">
        <v>1317</v>
      </c>
    </row>
    <row r="700" s="2" customFormat="1" ht="16.5" customHeight="1">
      <c r="A700" s="39"/>
      <c r="B700" s="40"/>
      <c r="C700" s="237" t="s">
        <v>1318</v>
      </c>
      <c r="D700" s="237" t="s">
        <v>161</v>
      </c>
      <c r="E700" s="238" t="s">
        <v>1319</v>
      </c>
      <c r="F700" s="239" t="s">
        <v>1320</v>
      </c>
      <c r="G700" s="240" t="s">
        <v>164</v>
      </c>
      <c r="H700" s="241">
        <v>1590.03</v>
      </c>
      <c r="I700" s="242"/>
      <c r="J700" s="243">
        <f>ROUND(I700*H700,2)</f>
        <v>0</v>
      </c>
      <c r="K700" s="244"/>
      <c r="L700" s="45"/>
      <c r="M700" s="245" t="s">
        <v>1</v>
      </c>
      <c r="N700" s="246" t="s">
        <v>43</v>
      </c>
      <c r="O700" s="92"/>
      <c r="P700" s="247">
        <f>O700*H700</f>
        <v>0</v>
      </c>
      <c r="Q700" s="247">
        <v>0.00029</v>
      </c>
      <c r="R700" s="247">
        <f>Q700*H700</f>
        <v>0.46110869999999998</v>
      </c>
      <c r="S700" s="247">
        <v>0</v>
      </c>
      <c r="T700" s="248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49" t="s">
        <v>249</v>
      </c>
      <c r="AT700" s="249" t="s">
        <v>161</v>
      </c>
      <c r="AU700" s="249" t="s">
        <v>88</v>
      </c>
      <c r="AY700" s="18" t="s">
        <v>159</v>
      </c>
      <c r="BE700" s="250">
        <f>IF(N700="základní",J700,0)</f>
        <v>0</v>
      </c>
      <c r="BF700" s="250">
        <f>IF(N700="snížená",J700,0)</f>
        <v>0</v>
      </c>
      <c r="BG700" s="250">
        <f>IF(N700="zákl. přenesená",J700,0)</f>
        <v>0</v>
      </c>
      <c r="BH700" s="250">
        <f>IF(N700="sníž. přenesená",J700,0)</f>
        <v>0</v>
      </c>
      <c r="BI700" s="250">
        <f>IF(N700="nulová",J700,0)</f>
        <v>0</v>
      </c>
      <c r="BJ700" s="18" t="s">
        <v>86</v>
      </c>
      <c r="BK700" s="250">
        <f>ROUND(I700*H700,2)</f>
        <v>0</v>
      </c>
      <c r="BL700" s="18" t="s">
        <v>249</v>
      </c>
      <c r="BM700" s="249" t="s">
        <v>1321</v>
      </c>
    </row>
    <row r="701" s="13" customFormat="1">
      <c r="A701" s="13"/>
      <c r="B701" s="251"/>
      <c r="C701" s="252"/>
      <c r="D701" s="253" t="s">
        <v>167</v>
      </c>
      <c r="E701" s="254" t="s">
        <v>1</v>
      </c>
      <c r="F701" s="255" t="s">
        <v>1322</v>
      </c>
      <c r="G701" s="252"/>
      <c r="H701" s="256">
        <v>1590.03</v>
      </c>
      <c r="I701" s="257"/>
      <c r="J701" s="252"/>
      <c r="K701" s="252"/>
      <c r="L701" s="258"/>
      <c r="M701" s="259"/>
      <c r="N701" s="260"/>
      <c r="O701" s="260"/>
      <c r="P701" s="260"/>
      <c r="Q701" s="260"/>
      <c r="R701" s="260"/>
      <c r="S701" s="260"/>
      <c r="T701" s="261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62" t="s">
        <v>167</v>
      </c>
      <c r="AU701" s="262" t="s">
        <v>88</v>
      </c>
      <c r="AV701" s="13" t="s">
        <v>88</v>
      </c>
      <c r="AW701" s="13" t="s">
        <v>34</v>
      </c>
      <c r="AX701" s="13" t="s">
        <v>86</v>
      </c>
      <c r="AY701" s="262" t="s">
        <v>159</v>
      </c>
    </row>
    <row r="702" s="12" customFormat="1" ht="22.8" customHeight="1">
      <c r="A702" s="12"/>
      <c r="B702" s="221"/>
      <c r="C702" s="222"/>
      <c r="D702" s="223" t="s">
        <v>77</v>
      </c>
      <c r="E702" s="235" t="s">
        <v>1323</v>
      </c>
      <c r="F702" s="235" t="s">
        <v>1324</v>
      </c>
      <c r="G702" s="222"/>
      <c r="H702" s="222"/>
      <c r="I702" s="225"/>
      <c r="J702" s="236">
        <f>BK702</f>
        <v>0</v>
      </c>
      <c r="K702" s="222"/>
      <c r="L702" s="227"/>
      <c r="M702" s="228"/>
      <c r="N702" s="229"/>
      <c r="O702" s="229"/>
      <c r="P702" s="230">
        <f>SUM(P703:P705)</f>
        <v>0</v>
      </c>
      <c r="Q702" s="229"/>
      <c r="R702" s="230">
        <f>SUM(R703:R705)</f>
        <v>0.087684999999999999</v>
      </c>
      <c r="S702" s="229"/>
      <c r="T702" s="231">
        <f>SUM(T703:T705)</f>
        <v>0</v>
      </c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R702" s="232" t="s">
        <v>88</v>
      </c>
      <c r="AT702" s="233" t="s">
        <v>77</v>
      </c>
      <c r="AU702" s="233" t="s">
        <v>86</v>
      </c>
      <c r="AY702" s="232" t="s">
        <v>159</v>
      </c>
      <c r="BK702" s="234">
        <f>SUM(BK703:BK705)</f>
        <v>0</v>
      </c>
    </row>
    <row r="703" s="2" customFormat="1" ht="16.5" customHeight="1">
      <c r="A703" s="39"/>
      <c r="B703" s="40"/>
      <c r="C703" s="237" t="s">
        <v>1325</v>
      </c>
      <c r="D703" s="237" t="s">
        <v>161</v>
      </c>
      <c r="E703" s="238" t="s">
        <v>1326</v>
      </c>
      <c r="F703" s="239" t="s">
        <v>1327</v>
      </c>
      <c r="G703" s="240" t="s">
        <v>164</v>
      </c>
      <c r="H703" s="241">
        <v>67.450000000000003</v>
      </c>
      <c r="I703" s="242"/>
      <c r="J703" s="243">
        <f>ROUND(I703*H703,2)</f>
        <v>0</v>
      </c>
      <c r="K703" s="244"/>
      <c r="L703" s="45"/>
      <c r="M703" s="245" t="s">
        <v>1</v>
      </c>
      <c r="N703" s="246" t="s">
        <v>43</v>
      </c>
      <c r="O703" s="92"/>
      <c r="P703" s="247">
        <f>O703*H703</f>
        <v>0</v>
      </c>
      <c r="Q703" s="247">
        <v>0</v>
      </c>
      <c r="R703" s="247">
        <f>Q703*H703</f>
        <v>0</v>
      </c>
      <c r="S703" s="247">
        <v>0</v>
      </c>
      <c r="T703" s="248">
        <f>S703*H703</f>
        <v>0</v>
      </c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R703" s="249" t="s">
        <v>249</v>
      </c>
      <c r="AT703" s="249" t="s">
        <v>161</v>
      </c>
      <c r="AU703" s="249" t="s">
        <v>88</v>
      </c>
      <c r="AY703" s="18" t="s">
        <v>159</v>
      </c>
      <c r="BE703" s="250">
        <f>IF(N703="základní",J703,0)</f>
        <v>0</v>
      </c>
      <c r="BF703" s="250">
        <f>IF(N703="snížená",J703,0)</f>
        <v>0</v>
      </c>
      <c r="BG703" s="250">
        <f>IF(N703="zákl. přenesená",J703,0)</f>
        <v>0</v>
      </c>
      <c r="BH703" s="250">
        <f>IF(N703="sníž. přenesená",J703,0)</f>
        <v>0</v>
      </c>
      <c r="BI703" s="250">
        <f>IF(N703="nulová",J703,0)</f>
        <v>0</v>
      </c>
      <c r="BJ703" s="18" t="s">
        <v>86</v>
      </c>
      <c r="BK703" s="250">
        <f>ROUND(I703*H703,2)</f>
        <v>0</v>
      </c>
      <c r="BL703" s="18" t="s">
        <v>249</v>
      </c>
      <c r="BM703" s="249" t="s">
        <v>1328</v>
      </c>
    </row>
    <row r="704" s="2" customFormat="1" ht="16.5" customHeight="1">
      <c r="A704" s="39"/>
      <c r="B704" s="40"/>
      <c r="C704" s="274" t="s">
        <v>1329</v>
      </c>
      <c r="D704" s="274" t="s">
        <v>188</v>
      </c>
      <c r="E704" s="275" t="s">
        <v>1330</v>
      </c>
      <c r="F704" s="276" t="s">
        <v>1331</v>
      </c>
      <c r="G704" s="277" t="s">
        <v>164</v>
      </c>
      <c r="H704" s="278">
        <v>67.450000000000003</v>
      </c>
      <c r="I704" s="279"/>
      <c r="J704" s="280">
        <f>ROUND(I704*H704,2)</f>
        <v>0</v>
      </c>
      <c r="K704" s="281"/>
      <c r="L704" s="282"/>
      <c r="M704" s="283" t="s">
        <v>1</v>
      </c>
      <c r="N704" s="284" t="s">
        <v>43</v>
      </c>
      <c r="O704" s="92"/>
      <c r="P704" s="247">
        <f>O704*H704</f>
        <v>0</v>
      </c>
      <c r="Q704" s="247">
        <v>0.0012999999999999999</v>
      </c>
      <c r="R704" s="247">
        <f>Q704*H704</f>
        <v>0.087684999999999999</v>
      </c>
      <c r="S704" s="247">
        <v>0</v>
      </c>
      <c r="T704" s="248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49" t="s">
        <v>337</v>
      </c>
      <c r="AT704" s="249" t="s">
        <v>188</v>
      </c>
      <c r="AU704" s="249" t="s">
        <v>88</v>
      </c>
      <c r="AY704" s="18" t="s">
        <v>159</v>
      </c>
      <c r="BE704" s="250">
        <f>IF(N704="základní",J704,0)</f>
        <v>0</v>
      </c>
      <c r="BF704" s="250">
        <f>IF(N704="snížená",J704,0)</f>
        <v>0</v>
      </c>
      <c r="BG704" s="250">
        <f>IF(N704="zákl. přenesená",J704,0)</f>
        <v>0</v>
      </c>
      <c r="BH704" s="250">
        <f>IF(N704="sníž. přenesená",J704,0)</f>
        <v>0</v>
      </c>
      <c r="BI704" s="250">
        <f>IF(N704="nulová",J704,0)</f>
        <v>0</v>
      </c>
      <c r="BJ704" s="18" t="s">
        <v>86</v>
      </c>
      <c r="BK704" s="250">
        <f>ROUND(I704*H704,2)</f>
        <v>0</v>
      </c>
      <c r="BL704" s="18" t="s">
        <v>249</v>
      </c>
      <c r="BM704" s="249" t="s">
        <v>1332</v>
      </c>
    </row>
    <row r="705" s="2" customFormat="1" ht="16.5" customHeight="1">
      <c r="A705" s="39"/>
      <c r="B705" s="40"/>
      <c r="C705" s="237" t="s">
        <v>1333</v>
      </c>
      <c r="D705" s="237" t="s">
        <v>161</v>
      </c>
      <c r="E705" s="238" t="s">
        <v>1334</v>
      </c>
      <c r="F705" s="239" t="s">
        <v>1335</v>
      </c>
      <c r="G705" s="240" t="s">
        <v>530</v>
      </c>
      <c r="H705" s="288"/>
      <c r="I705" s="242"/>
      <c r="J705" s="243">
        <f>ROUND(I705*H705,2)</f>
        <v>0</v>
      </c>
      <c r="K705" s="244"/>
      <c r="L705" s="45"/>
      <c r="M705" s="289" t="s">
        <v>1</v>
      </c>
      <c r="N705" s="290" t="s">
        <v>43</v>
      </c>
      <c r="O705" s="291"/>
      <c r="P705" s="292">
        <f>O705*H705</f>
        <v>0</v>
      </c>
      <c r="Q705" s="292">
        <v>0</v>
      </c>
      <c r="R705" s="292">
        <f>Q705*H705</f>
        <v>0</v>
      </c>
      <c r="S705" s="292">
        <v>0</v>
      </c>
      <c r="T705" s="293">
        <f>S705*H705</f>
        <v>0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49" t="s">
        <v>249</v>
      </c>
      <c r="AT705" s="249" t="s">
        <v>161</v>
      </c>
      <c r="AU705" s="249" t="s">
        <v>88</v>
      </c>
      <c r="AY705" s="18" t="s">
        <v>159</v>
      </c>
      <c r="BE705" s="250">
        <f>IF(N705="základní",J705,0)</f>
        <v>0</v>
      </c>
      <c r="BF705" s="250">
        <f>IF(N705="snížená",J705,0)</f>
        <v>0</v>
      </c>
      <c r="BG705" s="250">
        <f>IF(N705="zákl. přenesená",J705,0)</f>
        <v>0</v>
      </c>
      <c r="BH705" s="250">
        <f>IF(N705="sníž. přenesená",J705,0)</f>
        <v>0</v>
      </c>
      <c r="BI705" s="250">
        <f>IF(N705="nulová",J705,0)</f>
        <v>0</v>
      </c>
      <c r="BJ705" s="18" t="s">
        <v>86</v>
      </c>
      <c r="BK705" s="250">
        <f>ROUND(I705*H705,2)</f>
        <v>0</v>
      </c>
      <c r="BL705" s="18" t="s">
        <v>249</v>
      </c>
      <c r="BM705" s="249" t="s">
        <v>1336</v>
      </c>
    </row>
    <row r="706" s="2" customFormat="1" ht="6.96" customHeight="1">
      <c r="A706" s="39"/>
      <c r="B706" s="67"/>
      <c r="C706" s="68"/>
      <c r="D706" s="68"/>
      <c r="E706" s="68"/>
      <c r="F706" s="68"/>
      <c r="G706" s="68"/>
      <c r="H706" s="68"/>
      <c r="I706" s="184"/>
      <c r="J706" s="68"/>
      <c r="K706" s="68"/>
      <c r="L706" s="45"/>
      <c r="M706" s="39"/>
      <c r="O706" s="39"/>
      <c r="P706" s="39"/>
      <c r="Q706" s="39"/>
      <c r="R706" s="39"/>
      <c r="S706" s="39"/>
      <c r="T706" s="39"/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</row>
  </sheetData>
  <sheetProtection sheet="1" autoFilter="0" formatColumns="0" formatRows="0" objects="1" scenarios="1" spinCount="100000" saltValue="Q2uACh7fthuQHbF7AldB24C5puxwA/gXliCfVfVR7Vow3G6vPjcYSRxH5/XWQnwdiZ7wBBLgNXp4dyFk4ixlcA==" hashValue="9f3bbm33ncVvRB7Gfl0l+VeQfYfIW1s3PSt2oxX27EFP41MM9NTNiUznLfxKyHgdfdHIkoa0daWeaGgjAiR5Qw==" algorithmName="SHA-512" password="C1E4"/>
  <autoFilter ref="C143:K705"/>
  <mergeCells count="9">
    <mergeCell ref="E7:H7"/>
    <mergeCell ref="E9:H9"/>
    <mergeCell ref="E18:H18"/>
    <mergeCell ref="E27:H27"/>
    <mergeCell ref="E85:H85"/>
    <mergeCell ref="E87:H87"/>
    <mergeCell ref="E134:H134"/>
    <mergeCell ref="E136:H13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88</v>
      </c>
    </row>
    <row r="4" s="1" customFormat="1" ht="24.96" customHeight="1">
      <c r="B4" s="21"/>
      <c r="D4" s="141" t="s">
        <v>108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zakázky'!K6</f>
        <v>Praha Vršovice st. č. 6 - oprava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109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1337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zakázky'!AN8</f>
        <v>26. 3. 2020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48" t="s">
        <v>28</v>
      </c>
      <c r="J15" s="147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25</v>
      </c>
      <c r="J17" s="34" t="str">
        <f>'Rekapitulace zakázky'!AN13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47"/>
      <c r="G18" s="147"/>
      <c r="H18" s="147"/>
      <c r="I18" s="148" t="s">
        <v>28</v>
      </c>
      <c r="J18" s="34" t="str">
        <f>'Rekapitulace zakázky'!AN14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25</v>
      </c>
      <c r="J20" s="147" t="str">
        <f>IF('Rekapitulace zakázky'!AN16="","",'Rekapitulace zakázky'!AN16)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zakázky'!E17="","",'Rekapitulace zakázky'!E17)</f>
        <v xml:space="preserve"> </v>
      </c>
      <c r="F21" s="39"/>
      <c r="G21" s="39"/>
      <c r="H21" s="39"/>
      <c r="I21" s="148" t="s">
        <v>28</v>
      </c>
      <c r="J21" s="147" t="str">
        <f>IF('Rekapitulace zakázky'!AN17="","",'Rekapitulace zakázky'!AN17)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25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28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38</v>
      </c>
      <c r="E30" s="39"/>
      <c r="F30" s="39"/>
      <c r="G30" s="39"/>
      <c r="H30" s="39"/>
      <c r="I30" s="145"/>
      <c r="J30" s="158">
        <f>ROUND(J143,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40</v>
      </c>
      <c r="G32" s="39"/>
      <c r="H32" s="39"/>
      <c r="I32" s="160" t="s">
        <v>39</v>
      </c>
      <c r="J32" s="159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42</v>
      </c>
      <c r="E33" s="143" t="s">
        <v>43</v>
      </c>
      <c r="F33" s="162">
        <f>ROUND((SUM(BE143:BE740)),  2)</f>
        <v>0</v>
      </c>
      <c r="G33" s="39"/>
      <c r="H33" s="39"/>
      <c r="I33" s="163">
        <v>0.20999999999999999</v>
      </c>
      <c r="J33" s="162">
        <f>ROUND(((SUM(BE143:BE740))*I33),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62">
        <f>ROUND((SUM(BF143:BF740)),  2)</f>
        <v>0</v>
      </c>
      <c r="G34" s="39"/>
      <c r="H34" s="39"/>
      <c r="I34" s="163">
        <v>0.14999999999999999</v>
      </c>
      <c r="J34" s="162">
        <f>ROUND(((SUM(BF143:BF740))*I34),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62">
        <f>ROUND((SUM(BG143:BG740)),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62">
        <f>ROUND((SUM(BH143:BH740)),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62">
        <f>ROUND((SUM(BI143:BI740)),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48</v>
      </c>
      <c r="E39" s="166"/>
      <c r="F39" s="166"/>
      <c r="G39" s="167" t="s">
        <v>49</v>
      </c>
      <c r="H39" s="168" t="s">
        <v>50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51</v>
      </c>
      <c r="E50" s="173"/>
      <c r="F50" s="173"/>
      <c r="G50" s="172" t="s">
        <v>52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8"/>
      <c r="J61" s="179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55</v>
      </c>
      <c r="E65" s="180"/>
      <c r="F65" s="180"/>
      <c r="G65" s="172" t="s">
        <v>56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8"/>
      <c r="J76" s="179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111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Praha Vršovice st. č. 6 - oprava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002 - Stavební část 4NP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Praha Vršovice</v>
      </c>
      <c r="G89" s="41"/>
      <c r="H89" s="41"/>
      <c r="I89" s="148" t="s">
        <v>22</v>
      </c>
      <c r="J89" s="80" t="str">
        <f>IF(J12="","",J12)</f>
        <v>26. 3. 2020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148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L. Ulrich, DiS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112</v>
      </c>
      <c r="D94" s="190"/>
      <c r="E94" s="190"/>
      <c r="F94" s="190"/>
      <c r="G94" s="190"/>
      <c r="H94" s="190"/>
      <c r="I94" s="191"/>
      <c r="J94" s="192" t="s">
        <v>113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114</v>
      </c>
      <c r="D96" s="41"/>
      <c r="E96" s="41"/>
      <c r="F96" s="41"/>
      <c r="G96" s="41"/>
      <c r="H96" s="41"/>
      <c r="I96" s="145"/>
      <c r="J96" s="111">
        <f>J143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115</v>
      </c>
    </row>
    <row r="97" s="9" customFormat="1" ht="24.96" customHeight="1">
      <c r="A97" s="9"/>
      <c r="B97" s="194"/>
      <c r="C97" s="195"/>
      <c r="D97" s="196" t="s">
        <v>116</v>
      </c>
      <c r="E97" s="197"/>
      <c r="F97" s="197"/>
      <c r="G97" s="197"/>
      <c r="H97" s="197"/>
      <c r="I97" s="198"/>
      <c r="J97" s="199">
        <f>J144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118</v>
      </c>
      <c r="E98" s="204"/>
      <c r="F98" s="204"/>
      <c r="G98" s="204"/>
      <c r="H98" s="204"/>
      <c r="I98" s="205"/>
      <c r="J98" s="206">
        <f>J145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119</v>
      </c>
      <c r="E99" s="204"/>
      <c r="F99" s="204"/>
      <c r="G99" s="204"/>
      <c r="H99" s="204"/>
      <c r="I99" s="205"/>
      <c r="J99" s="206">
        <f>J165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120</v>
      </c>
      <c r="E100" s="204"/>
      <c r="F100" s="204"/>
      <c r="G100" s="204"/>
      <c r="H100" s="204"/>
      <c r="I100" s="205"/>
      <c r="J100" s="206">
        <f>J233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121</v>
      </c>
      <c r="E101" s="204"/>
      <c r="F101" s="204"/>
      <c r="G101" s="204"/>
      <c r="H101" s="204"/>
      <c r="I101" s="205"/>
      <c r="J101" s="206">
        <f>J294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122</v>
      </c>
      <c r="E102" s="204"/>
      <c r="F102" s="204"/>
      <c r="G102" s="204"/>
      <c r="H102" s="204"/>
      <c r="I102" s="205"/>
      <c r="J102" s="206">
        <f>J306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4"/>
      <c r="C103" s="195"/>
      <c r="D103" s="196" t="s">
        <v>123</v>
      </c>
      <c r="E103" s="197"/>
      <c r="F103" s="197"/>
      <c r="G103" s="197"/>
      <c r="H103" s="197"/>
      <c r="I103" s="198"/>
      <c r="J103" s="199">
        <f>J308</f>
        <v>0</v>
      </c>
      <c r="K103" s="195"/>
      <c r="L103" s="20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01"/>
      <c r="C104" s="202"/>
      <c r="D104" s="203" t="s">
        <v>124</v>
      </c>
      <c r="E104" s="204"/>
      <c r="F104" s="204"/>
      <c r="G104" s="204"/>
      <c r="H104" s="204"/>
      <c r="I104" s="205"/>
      <c r="J104" s="206">
        <f>J309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1"/>
      <c r="C105" s="202"/>
      <c r="D105" s="203" t="s">
        <v>125</v>
      </c>
      <c r="E105" s="204"/>
      <c r="F105" s="204"/>
      <c r="G105" s="204"/>
      <c r="H105" s="204"/>
      <c r="I105" s="205"/>
      <c r="J105" s="206">
        <f>J343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1"/>
      <c r="C106" s="202"/>
      <c r="D106" s="203" t="s">
        <v>126</v>
      </c>
      <c r="E106" s="204"/>
      <c r="F106" s="204"/>
      <c r="G106" s="204"/>
      <c r="H106" s="204"/>
      <c r="I106" s="205"/>
      <c r="J106" s="206">
        <f>J362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1"/>
      <c r="C107" s="202"/>
      <c r="D107" s="203" t="s">
        <v>127</v>
      </c>
      <c r="E107" s="204"/>
      <c r="F107" s="204"/>
      <c r="G107" s="204"/>
      <c r="H107" s="204"/>
      <c r="I107" s="205"/>
      <c r="J107" s="206">
        <f>J382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1"/>
      <c r="C108" s="202"/>
      <c r="D108" s="203" t="s">
        <v>128</v>
      </c>
      <c r="E108" s="204"/>
      <c r="F108" s="204"/>
      <c r="G108" s="204"/>
      <c r="H108" s="204"/>
      <c r="I108" s="205"/>
      <c r="J108" s="206">
        <f>J416</f>
        <v>0</v>
      </c>
      <c r="K108" s="202"/>
      <c r="L108" s="20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1"/>
      <c r="C109" s="202"/>
      <c r="D109" s="203" t="s">
        <v>129</v>
      </c>
      <c r="E109" s="204"/>
      <c r="F109" s="204"/>
      <c r="G109" s="204"/>
      <c r="H109" s="204"/>
      <c r="I109" s="205"/>
      <c r="J109" s="206">
        <f>J420</f>
        <v>0</v>
      </c>
      <c r="K109" s="202"/>
      <c r="L109" s="20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1"/>
      <c r="C110" s="202"/>
      <c r="D110" s="203" t="s">
        <v>130</v>
      </c>
      <c r="E110" s="204"/>
      <c r="F110" s="204"/>
      <c r="G110" s="204"/>
      <c r="H110" s="204"/>
      <c r="I110" s="205"/>
      <c r="J110" s="206">
        <f>J428</f>
        <v>0</v>
      </c>
      <c r="K110" s="202"/>
      <c r="L110" s="20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1"/>
      <c r="C111" s="202"/>
      <c r="D111" s="203" t="s">
        <v>131</v>
      </c>
      <c r="E111" s="204"/>
      <c r="F111" s="204"/>
      <c r="G111" s="204"/>
      <c r="H111" s="204"/>
      <c r="I111" s="205"/>
      <c r="J111" s="206">
        <f>J442</f>
        <v>0</v>
      </c>
      <c r="K111" s="202"/>
      <c r="L111" s="20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1"/>
      <c r="C112" s="202"/>
      <c r="D112" s="203" t="s">
        <v>132</v>
      </c>
      <c r="E112" s="204"/>
      <c r="F112" s="204"/>
      <c r="G112" s="204"/>
      <c r="H112" s="204"/>
      <c r="I112" s="205"/>
      <c r="J112" s="206">
        <f>J446</f>
        <v>0</v>
      </c>
      <c r="K112" s="202"/>
      <c r="L112" s="20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1"/>
      <c r="C113" s="202"/>
      <c r="D113" s="203" t="s">
        <v>133</v>
      </c>
      <c r="E113" s="204"/>
      <c r="F113" s="204"/>
      <c r="G113" s="204"/>
      <c r="H113" s="204"/>
      <c r="I113" s="205"/>
      <c r="J113" s="206">
        <f>J459</f>
        <v>0</v>
      </c>
      <c r="K113" s="202"/>
      <c r="L113" s="20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1"/>
      <c r="C114" s="202"/>
      <c r="D114" s="203" t="s">
        <v>134</v>
      </c>
      <c r="E114" s="204"/>
      <c r="F114" s="204"/>
      <c r="G114" s="204"/>
      <c r="H114" s="204"/>
      <c r="I114" s="205"/>
      <c r="J114" s="206">
        <f>J463</f>
        <v>0</v>
      </c>
      <c r="K114" s="202"/>
      <c r="L114" s="20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1"/>
      <c r="C115" s="202"/>
      <c r="D115" s="203" t="s">
        <v>136</v>
      </c>
      <c r="E115" s="204"/>
      <c r="F115" s="204"/>
      <c r="G115" s="204"/>
      <c r="H115" s="204"/>
      <c r="I115" s="205"/>
      <c r="J115" s="206">
        <f>J557</f>
        <v>0</v>
      </c>
      <c r="K115" s="202"/>
      <c r="L115" s="20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01"/>
      <c r="C116" s="202"/>
      <c r="D116" s="203" t="s">
        <v>137</v>
      </c>
      <c r="E116" s="204"/>
      <c r="F116" s="204"/>
      <c r="G116" s="204"/>
      <c r="H116" s="204"/>
      <c r="I116" s="205"/>
      <c r="J116" s="206">
        <f>J588</f>
        <v>0</v>
      </c>
      <c r="K116" s="202"/>
      <c r="L116" s="20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01"/>
      <c r="C117" s="202"/>
      <c r="D117" s="203" t="s">
        <v>138</v>
      </c>
      <c r="E117" s="204"/>
      <c r="F117" s="204"/>
      <c r="G117" s="204"/>
      <c r="H117" s="204"/>
      <c r="I117" s="205"/>
      <c r="J117" s="206">
        <f>J595</f>
        <v>0</v>
      </c>
      <c r="K117" s="202"/>
      <c r="L117" s="20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01"/>
      <c r="C118" s="202"/>
      <c r="D118" s="203" t="s">
        <v>1338</v>
      </c>
      <c r="E118" s="204"/>
      <c r="F118" s="204"/>
      <c r="G118" s="204"/>
      <c r="H118" s="204"/>
      <c r="I118" s="205"/>
      <c r="J118" s="206">
        <f>J622</f>
        <v>0</v>
      </c>
      <c r="K118" s="202"/>
      <c r="L118" s="20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01"/>
      <c r="C119" s="202"/>
      <c r="D119" s="203" t="s">
        <v>139</v>
      </c>
      <c r="E119" s="204"/>
      <c r="F119" s="204"/>
      <c r="G119" s="204"/>
      <c r="H119" s="204"/>
      <c r="I119" s="205"/>
      <c r="J119" s="206">
        <f>J629</f>
        <v>0</v>
      </c>
      <c r="K119" s="202"/>
      <c r="L119" s="20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201"/>
      <c r="C120" s="202"/>
      <c r="D120" s="203" t="s">
        <v>140</v>
      </c>
      <c r="E120" s="204"/>
      <c r="F120" s="204"/>
      <c r="G120" s="204"/>
      <c r="H120" s="204"/>
      <c r="I120" s="205"/>
      <c r="J120" s="206">
        <f>J702</f>
        <v>0</v>
      </c>
      <c r="K120" s="202"/>
      <c r="L120" s="20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201"/>
      <c r="C121" s="202"/>
      <c r="D121" s="203" t="s">
        <v>141</v>
      </c>
      <c r="E121" s="204"/>
      <c r="F121" s="204"/>
      <c r="G121" s="204"/>
      <c r="H121" s="204"/>
      <c r="I121" s="205"/>
      <c r="J121" s="206">
        <f>J724</f>
        <v>0</v>
      </c>
      <c r="K121" s="202"/>
      <c r="L121" s="20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201"/>
      <c r="C122" s="202"/>
      <c r="D122" s="203" t="s">
        <v>142</v>
      </c>
      <c r="E122" s="204"/>
      <c r="F122" s="204"/>
      <c r="G122" s="204"/>
      <c r="H122" s="204"/>
      <c r="I122" s="205"/>
      <c r="J122" s="206">
        <f>J727</f>
        <v>0</v>
      </c>
      <c r="K122" s="202"/>
      <c r="L122" s="207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201"/>
      <c r="C123" s="202"/>
      <c r="D123" s="203" t="s">
        <v>143</v>
      </c>
      <c r="E123" s="204"/>
      <c r="F123" s="204"/>
      <c r="G123" s="204"/>
      <c r="H123" s="204"/>
      <c r="I123" s="205"/>
      <c r="J123" s="206">
        <f>J737</f>
        <v>0</v>
      </c>
      <c r="K123" s="202"/>
      <c r="L123" s="207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2" customFormat="1" ht="21.84" customHeight="1">
      <c r="A124" s="39"/>
      <c r="B124" s="40"/>
      <c r="C124" s="41"/>
      <c r="D124" s="41"/>
      <c r="E124" s="41"/>
      <c r="F124" s="41"/>
      <c r="G124" s="41"/>
      <c r="H124" s="41"/>
      <c r="I124" s="145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67"/>
      <c r="C125" s="68"/>
      <c r="D125" s="68"/>
      <c r="E125" s="68"/>
      <c r="F125" s="68"/>
      <c r="G125" s="68"/>
      <c r="H125" s="68"/>
      <c r="I125" s="184"/>
      <c r="J125" s="68"/>
      <c r="K125" s="68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9" s="2" customFormat="1" ht="6.96" customHeight="1">
      <c r="A129" s="39"/>
      <c r="B129" s="69"/>
      <c r="C129" s="70"/>
      <c r="D129" s="70"/>
      <c r="E129" s="70"/>
      <c r="F129" s="70"/>
      <c r="G129" s="70"/>
      <c r="H129" s="70"/>
      <c r="I129" s="187"/>
      <c r="J129" s="70"/>
      <c r="K129" s="70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24.96" customHeight="1">
      <c r="A130" s="39"/>
      <c r="B130" s="40"/>
      <c r="C130" s="24" t="s">
        <v>144</v>
      </c>
      <c r="D130" s="41"/>
      <c r="E130" s="41"/>
      <c r="F130" s="41"/>
      <c r="G130" s="41"/>
      <c r="H130" s="41"/>
      <c r="I130" s="145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145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16</v>
      </c>
      <c r="D132" s="41"/>
      <c r="E132" s="41"/>
      <c r="F132" s="41"/>
      <c r="G132" s="41"/>
      <c r="H132" s="41"/>
      <c r="I132" s="145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6.5" customHeight="1">
      <c r="A133" s="39"/>
      <c r="B133" s="40"/>
      <c r="C133" s="41"/>
      <c r="D133" s="41"/>
      <c r="E133" s="188" t="str">
        <f>E7</f>
        <v>Praha Vršovice st. č. 6 - oprava</v>
      </c>
      <c r="F133" s="33"/>
      <c r="G133" s="33"/>
      <c r="H133" s="33"/>
      <c r="I133" s="145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2" customHeight="1">
      <c r="A134" s="39"/>
      <c r="B134" s="40"/>
      <c r="C134" s="33" t="s">
        <v>109</v>
      </c>
      <c r="D134" s="41"/>
      <c r="E134" s="41"/>
      <c r="F134" s="41"/>
      <c r="G134" s="41"/>
      <c r="H134" s="41"/>
      <c r="I134" s="145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6.5" customHeight="1">
      <c r="A135" s="39"/>
      <c r="B135" s="40"/>
      <c r="C135" s="41"/>
      <c r="D135" s="41"/>
      <c r="E135" s="77" t="str">
        <f>E9</f>
        <v>002 - Stavební část 4NP</v>
      </c>
      <c r="F135" s="41"/>
      <c r="G135" s="41"/>
      <c r="H135" s="41"/>
      <c r="I135" s="145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6.96" customHeight="1">
      <c r="A136" s="39"/>
      <c r="B136" s="40"/>
      <c r="C136" s="41"/>
      <c r="D136" s="41"/>
      <c r="E136" s="41"/>
      <c r="F136" s="41"/>
      <c r="G136" s="41"/>
      <c r="H136" s="41"/>
      <c r="I136" s="145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2" customHeight="1">
      <c r="A137" s="39"/>
      <c r="B137" s="40"/>
      <c r="C137" s="33" t="s">
        <v>20</v>
      </c>
      <c r="D137" s="41"/>
      <c r="E137" s="41"/>
      <c r="F137" s="28" t="str">
        <f>F12</f>
        <v>Praha Vršovice</v>
      </c>
      <c r="G137" s="41"/>
      <c r="H137" s="41"/>
      <c r="I137" s="148" t="s">
        <v>22</v>
      </c>
      <c r="J137" s="80" t="str">
        <f>IF(J12="","",J12)</f>
        <v>26. 3. 2020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6.96" customHeight="1">
      <c r="A138" s="39"/>
      <c r="B138" s="40"/>
      <c r="C138" s="41"/>
      <c r="D138" s="41"/>
      <c r="E138" s="41"/>
      <c r="F138" s="41"/>
      <c r="G138" s="41"/>
      <c r="H138" s="41"/>
      <c r="I138" s="145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5.15" customHeight="1">
      <c r="A139" s="39"/>
      <c r="B139" s="40"/>
      <c r="C139" s="33" t="s">
        <v>24</v>
      </c>
      <c r="D139" s="41"/>
      <c r="E139" s="41"/>
      <c r="F139" s="28" t="str">
        <f>E15</f>
        <v>Správa železnic, státní organizace</v>
      </c>
      <c r="G139" s="41"/>
      <c r="H139" s="41"/>
      <c r="I139" s="148" t="s">
        <v>32</v>
      </c>
      <c r="J139" s="37" t="str">
        <f>E21</f>
        <v xml:space="preserve"> </v>
      </c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5.15" customHeight="1">
      <c r="A140" s="39"/>
      <c r="B140" s="40"/>
      <c r="C140" s="33" t="s">
        <v>30</v>
      </c>
      <c r="D140" s="41"/>
      <c r="E140" s="41"/>
      <c r="F140" s="28" t="str">
        <f>IF(E18="","",E18)</f>
        <v>Vyplň údaj</v>
      </c>
      <c r="G140" s="41"/>
      <c r="H140" s="41"/>
      <c r="I140" s="148" t="s">
        <v>35</v>
      </c>
      <c r="J140" s="37" t="str">
        <f>E24</f>
        <v>L. Ulrich, DiS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0.32" customHeight="1">
      <c r="A141" s="39"/>
      <c r="B141" s="40"/>
      <c r="C141" s="41"/>
      <c r="D141" s="41"/>
      <c r="E141" s="41"/>
      <c r="F141" s="41"/>
      <c r="G141" s="41"/>
      <c r="H141" s="41"/>
      <c r="I141" s="145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11" customFormat="1" ht="29.28" customHeight="1">
      <c r="A142" s="208"/>
      <c r="B142" s="209"/>
      <c r="C142" s="210" t="s">
        <v>145</v>
      </c>
      <c r="D142" s="211" t="s">
        <v>63</v>
      </c>
      <c r="E142" s="211" t="s">
        <v>59</v>
      </c>
      <c r="F142" s="211" t="s">
        <v>60</v>
      </c>
      <c r="G142" s="211" t="s">
        <v>146</v>
      </c>
      <c r="H142" s="211" t="s">
        <v>147</v>
      </c>
      <c r="I142" s="212" t="s">
        <v>148</v>
      </c>
      <c r="J142" s="213" t="s">
        <v>113</v>
      </c>
      <c r="K142" s="214" t="s">
        <v>149</v>
      </c>
      <c r="L142" s="215"/>
      <c r="M142" s="101" t="s">
        <v>1</v>
      </c>
      <c r="N142" s="102" t="s">
        <v>42</v>
      </c>
      <c r="O142" s="102" t="s">
        <v>150</v>
      </c>
      <c r="P142" s="102" t="s">
        <v>151</v>
      </c>
      <c r="Q142" s="102" t="s">
        <v>152</v>
      </c>
      <c r="R142" s="102" t="s">
        <v>153</v>
      </c>
      <c r="S142" s="102" t="s">
        <v>154</v>
      </c>
      <c r="T142" s="103" t="s">
        <v>155</v>
      </c>
      <c r="U142" s="208"/>
      <c r="V142" s="208"/>
      <c r="W142" s="208"/>
      <c r="X142" s="208"/>
      <c r="Y142" s="208"/>
      <c r="Z142" s="208"/>
      <c r="AA142" s="208"/>
      <c r="AB142" s="208"/>
      <c r="AC142" s="208"/>
      <c r="AD142" s="208"/>
      <c r="AE142" s="208"/>
    </row>
    <row r="143" s="2" customFormat="1" ht="22.8" customHeight="1">
      <c r="A143" s="39"/>
      <c r="B143" s="40"/>
      <c r="C143" s="108" t="s">
        <v>156</v>
      </c>
      <c r="D143" s="41"/>
      <c r="E143" s="41"/>
      <c r="F143" s="41"/>
      <c r="G143" s="41"/>
      <c r="H143" s="41"/>
      <c r="I143" s="145"/>
      <c r="J143" s="216">
        <f>BK143</f>
        <v>0</v>
      </c>
      <c r="K143" s="41"/>
      <c r="L143" s="45"/>
      <c r="M143" s="104"/>
      <c r="N143" s="217"/>
      <c r="O143" s="105"/>
      <c r="P143" s="218">
        <f>P144+P308</f>
        <v>0</v>
      </c>
      <c r="Q143" s="105"/>
      <c r="R143" s="218">
        <f>R144+R308</f>
        <v>90.717437869999998</v>
      </c>
      <c r="S143" s="105"/>
      <c r="T143" s="219">
        <f>T144+T308</f>
        <v>127.14963484999998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77</v>
      </c>
      <c r="AU143" s="18" t="s">
        <v>115</v>
      </c>
      <c r="BK143" s="220">
        <f>BK144+BK308</f>
        <v>0</v>
      </c>
    </row>
    <row r="144" s="12" customFormat="1" ht="25.92" customHeight="1">
      <c r="A144" s="12"/>
      <c r="B144" s="221"/>
      <c r="C144" s="222"/>
      <c r="D144" s="223" t="s">
        <v>77</v>
      </c>
      <c r="E144" s="224" t="s">
        <v>157</v>
      </c>
      <c r="F144" s="224" t="s">
        <v>158</v>
      </c>
      <c r="G144" s="222"/>
      <c r="H144" s="222"/>
      <c r="I144" s="225"/>
      <c r="J144" s="226">
        <f>BK144</f>
        <v>0</v>
      </c>
      <c r="K144" s="222"/>
      <c r="L144" s="227"/>
      <c r="M144" s="228"/>
      <c r="N144" s="229"/>
      <c r="O144" s="229"/>
      <c r="P144" s="230">
        <f>P145+P165+P233+P294+P306</f>
        <v>0</v>
      </c>
      <c r="Q144" s="229"/>
      <c r="R144" s="230">
        <f>R145+R165+R233+R294+R306</f>
        <v>64.957802659999999</v>
      </c>
      <c r="S144" s="229"/>
      <c r="T144" s="231">
        <f>T145+T165+T233+T294+T306</f>
        <v>103.46485999999999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2" t="s">
        <v>86</v>
      </c>
      <c r="AT144" s="233" t="s">
        <v>77</v>
      </c>
      <c r="AU144" s="233" t="s">
        <v>78</v>
      </c>
      <c r="AY144" s="232" t="s">
        <v>159</v>
      </c>
      <c r="BK144" s="234">
        <f>BK145+BK165+BK233+BK294+BK306</f>
        <v>0</v>
      </c>
    </row>
    <row r="145" s="12" customFormat="1" ht="22.8" customHeight="1">
      <c r="A145" s="12"/>
      <c r="B145" s="221"/>
      <c r="C145" s="222"/>
      <c r="D145" s="223" t="s">
        <v>77</v>
      </c>
      <c r="E145" s="235" t="s">
        <v>175</v>
      </c>
      <c r="F145" s="235" t="s">
        <v>202</v>
      </c>
      <c r="G145" s="222"/>
      <c r="H145" s="222"/>
      <c r="I145" s="225"/>
      <c r="J145" s="236">
        <f>BK145</f>
        <v>0</v>
      </c>
      <c r="K145" s="222"/>
      <c r="L145" s="227"/>
      <c r="M145" s="228"/>
      <c r="N145" s="229"/>
      <c r="O145" s="229"/>
      <c r="P145" s="230">
        <f>SUM(P146:P164)</f>
        <v>0</v>
      </c>
      <c r="Q145" s="229"/>
      <c r="R145" s="230">
        <f>SUM(R146:R164)</f>
        <v>14.30894196</v>
      </c>
      <c r="S145" s="229"/>
      <c r="T145" s="231">
        <f>SUM(T146:T164)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32" t="s">
        <v>86</v>
      </c>
      <c r="AT145" s="233" t="s">
        <v>77</v>
      </c>
      <c r="AU145" s="233" t="s">
        <v>86</v>
      </c>
      <c r="AY145" s="232" t="s">
        <v>159</v>
      </c>
      <c r="BK145" s="234">
        <f>SUM(BK146:BK164)</f>
        <v>0</v>
      </c>
    </row>
    <row r="146" s="2" customFormat="1" ht="16.5" customHeight="1">
      <c r="A146" s="39"/>
      <c r="B146" s="40"/>
      <c r="C146" s="237" t="s">
        <v>86</v>
      </c>
      <c r="D146" s="237" t="s">
        <v>161</v>
      </c>
      <c r="E146" s="238" t="s">
        <v>204</v>
      </c>
      <c r="F146" s="239" t="s">
        <v>205</v>
      </c>
      <c r="G146" s="240" t="s">
        <v>206</v>
      </c>
      <c r="H146" s="241">
        <v>2</v>
      </c>
      <c r="I146" s="242"/>
      <c r="J146" s="243">
        <f>ROUND(I146*H146,2)</f>
        <v>0</v>
      </c>
      <c r="K146" s="244"/>
      <c r="L146" s="45"/>
      <c r="M146" s="245" t="s">
        <v>1</v>
      </c>
      <c r="N146" s="246" t="s">
        <v>43</v>
      </c>
      <c r="O146" s="92"/>
      <c r="P146" s="247">
        <f>O146*H146</f>
        <v>0</v>
      </c>
      <c r="Q146" s="247">
        <v>1.3271500000000001</v>
      </c>
      <c r="R146" s="247">
        <f>Q146*H146</f>
        <v>2.6543000000000001</v>
      </c>
      <c r="S146" s="247">
        <v>0</v>
      </c>
      <c r="T146" s="24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9" t="s">
        <v>165</v>
      </c>
      <c r="AT146" s="249" t="s">
        <v>161</v>
      </c>
      <c r="AU146" s="249" t="s">
        <v>88</v>
      </c>
      <c r="AY146" s="18" t="s">
        <v>159</v>
      </c>
      <c r="BE146" s="250">
        <f>IF(N146="základní",J146,0)</f>
        <v>0</v>
      </c>
      <c r="BF146" s="250">
        <f>IF(N146="snížená",J146,0)</f>
        <v>0</v>
      </c>
      <c r="BG146" s="250">
        <f>IF(N146="zákl. přenesená",J146,0)</f>
        <v>0</v>
      </c>
      <c r="BH146" s="250">
        <f>IF(N146="sníž. přenesená",J146,0)</f>
        <v>0</v>
      </c>
      <c r="BI146" s="250">
        <f>IF(N146="nulová",J146,0)</f>
        <v>0</v>
      </c>
      <c r="BJ146" s="18" t="s">
        <v>86</v>
      </c>
      <c r="BK146" s="250">
        <f>ROUND(I146*H146,2)</f>
        <v>0</v>
      </c>
      <c r="BL146" s="18" t="s">
        <v>165</v>
      </c>
      <c r="BM146" s="249" t="s">
        <v>207</v>
      </c>
    </row>
    <row r="147" s="13" customFormat="1">
      <c r="A147" s="13"/>
      <c r="B147" s="251"/>
      <c r="C147" s="252"/>
      <c r="D147" s="253" t="s">
        <v>167</v>
      </c>
      <c r="E147" s="254" t="s">
        <v>1</v>
      </c>
      <c r="F147" s="255" t="s">
        <v>1339</v>
      </c>
      <c r="G147" s="252"/>
      <c r="H147" s="256">
        <v>2</v>
      </c>
      <c r="I147" s="257"/>
      <c r="J147" s="252"/>
      <c r="K147" s="252"/>
      <c r="L147" s="258"/>
      <c r="M147" s="259"/>
      <c r="N147" s="260"/>
      <c r="O147" s="260"/>
      <c r="P147" s="260"/>
      <c r="Q147" s="260"/>
      <c r="R147" s="260"/>
      <c r="S147" s="260"/>
      <c r="T147" s="26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2" t="s">
        <v>167</v>
      </c>
      <c r="AU147" s="262" t="s">
        <v>88</v>
      </c>
      <c r="AV147" s="13" t="s">
        <v>88</v>
      </c>
      <c r="AW147" s="13" t="s">
        <v>34</v>
      </c>
      <c r="AX147" s="13" t="s">
        <v>86</v>
      </c>
      <c r="AY147" s="262" t="s">
        <v>159</v>
      </c>
    </row>
    <row r="148" s="2" customFormat="1" ht="16.5" customHeight="1">
      <c r="A148" s="39"/>
      <c r="B148" s="40"/>
      <c r="C148" s="237" t="s">
        <v>88</v>
      </c>
      <c r="D148" s="237" t="s">
        <v>161</v>
      </c>
      <c r="E148" s="238" t="s">
        <v>213</v>
      </c>
      <c r="F148" s="239" t="s">
        <v>214</v>
      </c>
      <c r="G148" s="240" t="s">
        <v>173</v>
      </c>
      <c r="H148" s="241">
        <v>7</v>
      </c>
      <c r="I148" s="242"/>
      <c r="J148" s="243">
        <f>ROUND(I148*H148,2)</f>
        <v>0</v>
      </c>
      <c r="K148" s="244"/>
      <c r="L148" s="45"/>
      <c r="M148" s="245" t="s">
        <v>1</v>
      </c>
      <c r="N148" s="246" t="s">
        <v>43</v>
      </c>
      <c r="O148" s="92"/>
      <c r="P148" s="247">
        <f>O148*H148</f>
        <v>0</v>
      </c>
      <c r="Q148" s="247">
        <v>0.022280000000000001</v>
      </c>
      <c r="R148" s="247">
        <f>Q148*H148</f>
        <v>0.15596000000000002</v>
      </c>
      <c r="S148" s="247">
        <v>0</v>
      </c>
      <c r="T148" s="24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9" t="s">
        <v>165</v>
      </c>
      <c r="AT148" s="249" t="s">
        <v>161</v>
      </c>
      <c r="AU148" s="249" t="s">
        <v>88</v>
      </c>
      <c r="AY148" s="18" t="s">
        <v>159</v>
      </c>
      <c r="BE148" s="250">
        <f>IF(N148="základní",J148,0)</f>
        <v>0</v>
      </c>
      <c r="BF148" s="250">
        <f>IF(N148="snížená",J148,0)</f>
        <v>0</v>
      </c>
      <c r="BG148" s="250">
        <f>IF(N148="zákl. přenesená",J148,0)</f>
        <v>0</v>
      </c>
      <c r="BH148" s="250">
        <f>IF(N148="sníž. přenesená",J148,0)</f>
        <v>0</v>
      </c>
      <c r="BI148" s="250">
        <f>IF(N148="nulová",J148,0)</f>
        <v>0</v>
      </c>
      <c r="BJ148" s="18" t="s">
        <v>86</v>
      </c>
      <c r="BK148" s="250">
        <f>ROUND(I148*H148,2)</f>
        <v>0</v>
      </c>
      <c r="BL148" s="18" t="s">
        <v>165</v>
      </c>
      <c r="BM148" s="249" t="s">
        <v>215</v>
      </c>
    </row>
    <row r="149" s="13" customFormat="1">
      <c r="A149" s="13"/>
      <c r="B149" s="251"/>
      <c r="C149" s="252"/>
      <c r="D149" s="253" t="s">
        <v>167</v>
      </c>
      <c r="E149" s="254" t="s">
        <v>1</v>
      </c>
      <c r="F149" s="255" t="s">
        <v>1340</v>
      </c>
      <c r="G149" s="252"/>
      <c r="H149" s="256">
        <v>7</v>
      </c>
      <c r="I149" s="257"/>
      <c r="J149" s="252"/>
      <c r="K149" s="252"/>
      <c r="L149" s="258"/>
      <c r="M149" s="259"/>
      <c r="N149" s="260"/>
      <c r="O149" s="260"/>
      <c r="P149" s="260"/>
      <c r="Q149" s="260"/>
      <c r="R149" s="260"/>
      <c r="S149" s="260"/>
      <c r="T149" s="26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2" t="s">
        <v>167</v>
      </c>
      <c r="AU149" s="262" t="s">
        <v>88</v>
      </c>
      <c r="AV149" s="13" t="s">
        <v>88</v>
      </c>
      <c r="AW149" s="13" t="s">
        <v>34</v>
      </c>
      <c r="AX149" s="13" t="s">
        <v>86</v>
      </c>
      <c r="AY149" s="262" t="s">
        <v>159</v>
      </c>
    </row>
    <row r="150" s="2" customFormat="1" ht="16.5" customHeight="1">
      <c r="A150" s="39"/>
      <c r="B150" s="40"/>
      <c r="C150" s="237" t="s">
        <v>175</v>
      </c>
      <c r="D150" s="237" t="s">
        <v>161</v>
      </c>
      <c r="E150" s="238" t="s">
        <v>218</v>
      </c>
      <c r="F150" s="239" t="s">
        <v>219</v>
      </c>
      <c r="G150" s="240" t="s">
        <v>173</v>
      </c>
      <c r="H150" s="241">
        <v>2</v>
      </c>
      <c r="I150" s="242"/>
      <c r="J150" s="243">
        <f>ROUND(I150*H150,2)</f>
        <v>0</v>
      </c>
      <c r="K150" s="244"/>
      <c r="L150" s="45"/>
      <c r="M150" s="245" t="s">
        <v>1</v>
      </c>
      <c r="N150" s="246" t="s">
        <v>43</v>
      </c>
      <c r="O150" s="92"/>
      <c r="P150" s="247">
        <f>O150*H150</f>
        <v>0</v>
      </c>
      <c r="Q150" s="247">
        <v>0.033279999999999997</v>
      </c>
      <c r="R150" s="247">
        <f>Q150*H150</f>
        <v>0.066559999999999994</v>
      </c>
      <c r="S150" s="247">
        <v>0</v>
      </c>
      <c r="T150" s="24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9" t="s">
        <v>165</v>
      </c>
      <c r="AT150" s="249" t="s">
        <v>161</v>
      </c>
      <c r="AU150" s="249" t="s">
        <v>88</v>
      </c>
      <c r="AY150" s="18" t="s">
        <v>159</v>
      </c>
      <c r="BE150" s="250">
        <f>IF(N150="základní",J150,0)</f>
        <v>0</v>
      </c>
      <c r="BF150" s="250">
        <f>IF(N150="snížená",J150,0)</f>
        <v>0</v>
      </c>
      <c r="BG150" s="250">
        <f>IF(N150="zákl. přenesená",J150,0)</f>
        <v>0</v>
      </c>
      <c r="BH150" s="250">
        <f>IF(N150="sníž. přenesená",J150,0)</f>
        <v>0</v>
      </c>
      <c r="BI150" s="250">
        <f>IF(N150="nulová",J150,0)</f>
        <v>0</v>
      </c>
      <c r="BJ150" s="18" t="s">
        <v>86</v>
      </c>
      <c r="BK150" s="250">
        <f>ROUND(I150*H150,2)</f>
        <v>0</v>
      </c>
      <c r="BL150" s="18" t="s">
        <v>165</v>
      </c>
      <c r="BM150" s="249" t="s">
        <v>220</v>
      </c>
    </row>
    <row r="151" s="13" customFormat="1">
      <c r="A151" s="13"/>
      <c r="B151" s="251"/>
      <c r="C151" s="252"/>
      <c r="D151" s="253" t="s">
        <v>167</v>
      </c>
      <c r="E151" s="254" t="s">
        <v>1</v>
      </c>
      <c r="F151" s="255" t="s">
        <v>221</v>
      </c>
      <c r="G151" s="252"/>
      <c r="H151" s="256">
        <v>2</v>
      </c>
      <c r="I151" s="257"/>
      <c r="J151" s="252"/>
      <c r="K151" s="252"/>
      <c r="L151" s="258"/>
      <c r="M151" s="259"/>
      <c r="N151" s="260"/>
      <c r="O151" s="260"/>
      <c r="P151" s="260"/>
      <c r="Q151" s="260"/>
      <c r="R151" s="260"/>
      <c r="S151" s="260"/>
      <c r="T151" s="26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2" t="s">
        <v>167</v>
      </c>
      <c r="AU151" s="262" t="s">
        <v>88</v>
      </c>
      <c r="AV151" s="13" t="s">
        <v>88</v>
      </c>
      <c r="AW151" s="13" t="s">
        <v>34</v>
      </c>
      <c r="AX151" s="13" t="s">
        <v>86</v>
      </c>
      <c r="AY151" s="262" t="s">
        <v>159</v>
      </c>
    </row>
    <row r="152" s="2" customFormat="1" ht="16.5" customHeight="1">
      <c r="A152" s="39"/>
      <c r="B152" s="40"/>
      <c r="C152" s="237" t="s">
        <v>165</v>
      </c>
      <c r="D152" s="237" t="s">
        <v>161</v>
      </c>
      <c r="E152" s="238" t="s">
        <v>1341</v>
      </c>
      <c r="F152" s="239" t="s">
        <v>1342</v>
      </c>
      <c r="G152" s="240" t="s">
        <v>173</v>
      </c>
      <c r="H152" s="241">
        <v>3</v>
      </c>
      <c r="I152" s="242"/>
      <c r="J152" s="243">
        <f>ROUND(I152*H152,2)</f>
        <v>0</v>
      </c>
      <c r="K152" s="244"/>
      <c r="L152" s="45"/>
      <c r="M152" s="245" t="s">
        <v>1</v>
      </c>
      <c r="N152" s="246" t="s">
        <v>43</v>
      </c>
      <c r="O152" s="92"/>
      <c r="P152" s="247">
        <f>O152*H152</f>
        <v>0</v>
      </c>
      <c r="Q152" s="247">
        <v>0.035630000000000002</v>
      </c>
      <c r="R152" s="247">
        <f>Q152*H152</f>
        <v>0.10689000000000001</v>
      </c>
      <c r="S152" s="247">
        <v>0</v>
      </c>
      <c r="T152" s="24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9" t="s">
        <v>165</v>
      </c>
      <c r="AT152" s="249" t="s">
        <v>161</v>
      </c>
      <c r="AU152" s="249" t="s">
        <v>88</v>
      </c>
      <c r="AY152" s="18" t="s">
        <v>159</v>
      </c>
      <c r="BE152" s="250">
        <f>IF(N152="základní",J152,0)</f>
        <v>0</v>
      </c>
      <c r="BF152" s="250">
        <f>IF(N152="snížená",J152,0)</f>
        <v>0</v>
      </c>
      <c r="BG152" s="250">
        <f>IF(N152="zákl. přenesená",J152,0)</f>
        <v>0</v>
      </c>
      <c r="BH152" s="250">
        <f>IF(N152="sníž. přenesená",J152,0)</f>
        <v>0</v>
      </c>
      <c r="BI152" s="250">
        <f>IF(N152="nulová",J152,0)</f>
        <v>0</v>
      </c>
      <c r="BJ152" s="18" t="s">
        <v>86</v>
      </c>
      <c r="BK152" s="250">
        <f>ROUND(I152*H152,2)</f>
        <v>0</v>
      </c>
      <c r="BL152" s="18" t="s">
        <v>165</v>
      </c>
      <c r="BM152" s="249" t="s">
        <v>1343</v>
      </c>
    </row>
    <row r="153" s="13" customFormat="1">
      <c r="A153" s="13"/>
      <c r="B153" s="251"/>
      <c r="C153" s="252"/>
      <c r="D153" s="253" t="s">
        <v>167</v>
      </c>
      <c r="E153" s="254" t="s">
        <v>1</v>
      </c>
      <c r="F153" s="255" t="s">
        <v>1344</v>
      </c>
      <c r="G153" s="252"/>
      <c r="H153" s="256">
        <v>3</v>
      </c>
      <c r="I153" s="257"/>
      <c r="J153" s="252"/>
      <c r="K153" s="252"/>
      <c r="L153" s="258"/>
      <c r="M153" s="259"/>
      <c r="N153" s="260"/>
      <c r="O153" s="260"/>
      <c r="P153" s="260"/>
      <c r="Q153" s="260"/>
      <c r="R153" s="260"/>
      <c r="S153" s="260"/>
      <c r="T153" s="26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2" t="s">
        <v>167</v>
      </c>
      <c r="AU153" s="262" t="s">
        <v>88</v>
      </c>
      <c r="AV153" s="13" t="s">
        <v>88</v>
      </c>
      <c r="AW153" s="13" t="s">
        <v>34</v>
      </c>
      <c r="AX153" s="13" t="s">
        <v>86</v>
      </c>
      <c r="AY153" s="262" t="s">
        <v>159</v>
      </c>
    </row>
    <row r="154" s="2" customFormat="1" ht="16.5" customHeight="1">
      <c r="A154" s="39"/>
      <c r="B154" s="40"/>
      <c r="C154" s="237" t="s">
        <v>183</v>
      </c>
      <c r="D154" s="237" t="s">
        <v>161</v>
      </c>
      <c r="E154" s="238" t="s">
        <v>223</v>
      </c>
      <c r="F154" s="239" t="s">
        <v>224</v>
      </c>
      <c r="G154" s="240" t="s">
        <v>164</v>
      </c>
      <c r="H154" s="241">
        <v>153.618</v>
      </c>
      <c r="I154" s="242"/>
      <c r="J154" s="243">
        <f>ROUND(I154*H154,2)</f>
        <v>0</v>
      </c>
      <c r="K154" s="244"/>
      <c r="L154" s="45"/>
      <c r="M154" s="245" t="s">
        <v>1</v>
      </c>
      <c r="N154" s="246" t="s">
        <v>43</v>
      </c>
      <c r="O154" s="92"/>
      <c r="P154" s="247">
        <f>O154*H154</f>
        <v>0</v>
      </c>
      <c r="Q154" s="247">
        <v>0.058970000000000002</v>
      </c>
      <c r="R154" s="247">
        <f>Q154*H154</f>
        <v>9.0588534599999999</v>
      </c>
      <c r="S154" s="247">
        <v>0</v>
      </c>
      <c r="T154" s="24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9" t="s">
        <v>165</v>
      </c>
      <c r="AT154" s="249" t="s">
        <v>161</v>
      </c>
      <c r="AU154" s="249" t="s">
        <v>88</v>
      </c>
      <c r="AY154" s="18" t="s">
        <v>159</v>
      </c>
      <c r="BE154" s="250">
        <f>IF(N154="základní",J154,0)</f>
        <v>0</v>
      </c>
      <c r="BF154" s="250">
        <f>IF(N154="snížená",J154,0)</f>
        <v>0</v>
      </c>
      <c r="BG154" s="250">
        <f>IF(N154="zákl. přenesená",J154,0)</f>
        <v>0</v>
      </c>
      <c r="BH154" s="250">
        <f>IF(N154="sníž. přenesená",J154,0)</f>
        <v>0</v>
      </c>
      <c r="BI154" s="250">
        <f>IF(N154="nulová",J154,0)</f>
        <v>0</v>
      </c>
      <c r="BJ154" s="18" t="s">
        <v>86</v>
      </c>
      <c r="BK154" s="250">
        <f>ROUND(I154*H154,2)</f>
        <v>0</v>
      </c>
      <c r="BL154" s="18" t="s">
        <v>165</v>
      </c>
      <c r="BM154" s="249" t="s">
        <v>225</v>
      </c>
    </row>
    <row r="155" s="13" customFormat="1">
      <c r="A155" s="13"/>
      <c r="B155" s="251"/>
      <c r="C155" s="252"/>
      <c r="D155" s="253" t="s">
        <v>167</v>
      </c>
      <c r="E155" s="254" t="s">
        <v>1</v>
      </c>
      <c r="F155" s="255" t="s">
        <v>1345</v>
      </c>
      <c r="G155" s="252"/>
      <c r="H155" s="256">
        <v>4.9000000000000004</v>
      </c>
      <c r="I155" s="257"/>
      <c r="J155" s="252"/>
      <c r="K155" s="252"/>
      <c r="L155" s="258"/>
      <c r="M155" s="259"/>
      <c r="N155" s="260"/>
      <c r="O155" s="260"/>
      <c r="P155" s="260"/>
      <c r="Q155" s="260"/>
      <c r="R155" s="260"/>
      <c r="S155" s="260"/>
      <c r="T155" s="26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2" t="s">
        <v>167</v>
      </c>
      <c r="AU155" s="262" t="s">
        <v>88</v>
      </c>
      <c r="AV155" s="13" t="s">
        <v>88</v>
      </c>
      <c r="AW155" s="13" t="s">
        <v>34</v>
      </c>
      <c r="AX155" s="13" t="s">
        <v>78</v>
      </c>
      <c r="AY155" s="262" t="s">
        <v>159</v>
      </c>
    </row>
    <row r="156" s="13" customFormat="1">
      <c r="A156" s="13"/>
      <c r="B156" s="251"/>
      <c r="C156" s="252"/>
      <c r="D156" s="253" t="s">
        <v>167</v>
      </c>
      <c r="E156" s="254" t="s">
        <v>1</v>
      </c>
      <c r="F156" s="255" t="s">
        <v>1346</v>
      </c>
      <c r="G156" s="252"/>
      <c r="H156" s="256">
        <v>140.74799999999999</v>
      </c>
      <c r="I156" s="257"/>
      <c r="J156" s="252"/>
      <c r="K156" s="252"/>
      <c r="L156" s="258"/>
      <c r="M156" s="259"/>
      <c r="N156" s="260"/>
      <c r="O156" s="260"/>
      <c r="P156" s="260"/>
      <c r="Q156" s="260"/>
      <c r="R156" s="260"/>
      <c r="S156" s="260"/>
      <c r="T156" s="26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2" t="s">
        <v>167</v>
      </c>
      <c r="AU156" s="262" t="s">
        <v>88</v>
      </c>
      <c r="AV156" s="13" t="s">
        <v>88</v>
      </c>
      <c r="AW156" s="13" t="s">
        <v>34</v>
      </c>
      <c r="AX156" s="13" t="s">
        <v>78</v>
      </c>
      <c r="AY156" s="262" t="s">
        <v>159</v>
      </c>
    </row>
    <row r="157" s="13" customFormat="1">
      <c r="A157" s="13"/>
      <c r="B157" s="251"/>
      <c r="C157" s="252"/>
      <c r="D157" s="253" t="s">
        <v>167</v>
      </c>
      <c r="E157" s="254" t="s">
        <v>1</v>
      </c>
      <c r="F157" s="255" t="s">
        <v>1347</v>
      </c>
      <c r="G157" s="252"/>
      <c r="H157" s="256">
        <v>7.9699999999999998</v>
      </c>
      <c r="I157" s="257"/>
      <c r="J157" s="252"/>
      <c r="K157" s="252"/>
      <c r="L157" s="258"/>
      <c r="M157" s="259"/>
      <c r="N157" s="260"/>
      <c r="O157" s="260"/>
      <c r="P157" s="260"/>
      <c r="Q157" s="260"/>
      <c r="R157" s="260"/>
      <c r="S157" s="260"/>
      <c r="T157" s="26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2" t="s">
        <v>167</v>
      </c>
      <c r="AU157" s="262" t="s">
        <v>88</v>
      </c>
      <c r="AV157" s="13" t="s">
        <v>88</v>
      </c>
      <c r="AW157" s="13" t="s">
        <v>34</v>
      </c>
      <c r="AX157" s="13" t="s">
        <v>78</v>
      </c>
      <c r="AY157" s="262" t="s">
        <v>159</v>
      </c>
    </row>
    <row r="158" s="14" customFormat="1">
      <c r="A158" s="14"/>
      <c r="B158" s="263"/>
      <c r="C158" s="264"/>
      <c r="D158" s="253" t="s">
        <v>167</v>
      </c>
      <c r="E158" s="265" t="s">
        <v>1</v>
      </c>
      <c r="F158" s="266" t="s">
        <v>170</v>
      </c>
      <c r="G158" s="264"/>
      <c r="H158" s="267">
        <v>153.618</v>
      </c>
      <c r="I158" s="268"/>
      <c r="J158" s="264"/>
      <c r="K158" s="264"/>
      <c r="L158" s="269"/>
      <c r="M158" s="270"/>
      <c r="N158" s="271"/>
      <c r="O158" s="271"/>
      <c r="P158" s="271"/>
      <c r="Q158" s="271"/>
      <c r="R158" s="271"/>
      <c r="S158" s="271"/>
      <c r="T158" s="27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3" t="s">
        <v>167</v>
      </c>
      <c r="AU158" s="273" t="s">
        <v>88</v>
      </c>
      <c r="AV158" s="14" t="s">
        <v>165</v>
      </c>
      <c r="AW158" s="14" t="s">
        <v>34</v>
      </c>
      <c r="AX158" s="14" t="s">
        <v>86</v>
      </c>
      <c r="AY158" s="273" t="s">
        <v>159</v>
      </c>
    </row>
    <row r="159" s="2" customFormat="1" ht="16.5" customHeight="1">
      <c r="A159" s="39"/>
      <c r="B159" s="40"/>
      <c r="C159" s="237" t="s">
        <v>187</v>
      </c>
      <c r="D159" s="237" t="s">
        <v>161</v>
      </c>
      <c r="E159" s="238" t="s">
        <v>234</v>
      </c>
      <c r="F159" s="239" t="s">
        <v>235</v>
      </c>
      <c r="G159" s="240" t="s">
        <v>164</v>
      </c>
      <c r="H159" s="241">
        <v>29.850000000000001</v>
      </c>
      <c r="I159" s="242"/>
      <c r="J159" s="243">
        <f>ROUND(I159*H159,2)</f>
        <v>0</v>
      </c>
      <c r="K159" s="244"/>
      <c r="L159" s="45"/>
      <c r="M159" s="245" t="s">
        <v>1</v>
      </c>
      <c r="N159" s="246" t="s">
        <v>43</v>
      </c>
      <c r="O159" s="92"/>
      <c r="P159" s="247">
        <f>O159*H159</f>
        <v>0</v>
      </c>
      <c r="Q159" s="247">
        <v>0.07571</v>
      </c>
      <c r="R159" s="247">
        <f>Q159*H159</f>
        <v>2.2599434999999999</v>
      </c>
      <c r="S159" s="247">
        <v>0</v>
      </c>
      <c r="T159" s="24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9" t="s">
        <v>165</v>
      </c>
      <c r="AT159" s="249" t="s">
        <v>161</v>
      </c>
      <c r="AU159" s="249" t="s">
        <v>88</v>
      </c>
      <c r="AY159" s="18" t="s">
        <v>159</v>
      </c>
      <c r="BE159" s="250">
        <f>IF(N159="základní",J159,0)</f>
        <v>0</v>
      </c>
      <c r="BF159" s="250">
        <f>IF(N159="snížená",J159,0)</f>
        <v>0</v>
      </c>
      <c r="BG159" s="250">
        <f>IF(N159="zákl. přenesená",J159,0)</f>
        <v>0</v>
      </c>
      <c r="BH159" s="250">
        <f>IF(N159="sníž. přenesená",J159,0)</f>
        <v>0</v>
      </c>
      <c r="BI159" s="250">
        <f>IF(N159="nulová",J159,0)</f>
        <v>0</v>
      </c>
      <c r="BJ159" s="18" t="s">
        <v>86</v>
      </c>
      <c r="BK159" s="250">
        <f>ROUND(I159*H159,2)</f>
        <v>0</v>
      </c>
      <c r="BL159" s="18" t="s">
        <v>165</v>
      </c>
      <c r="BM159" s="249" t="s">
        <v>236</v>
      </c>
    </row>
    <row r="160" s="13" customFormat="1">
      <c r="A160" s="13"/>
      <c r="B160" s="251"/>
      <c r="C160" s="252"/>
      <c r="D160" s="253" t="s">
        <v>167</v>
      </c>
      <c r="E160" s="254" t="s">
        <v>1</v>
      </c>
      <c r="F160" s="255" t="s">
        <v>1348</v>
      </c>
      <c r="G160" s="252"/>
      <c r="H160" s="256">
        <v>14.67</v>
      </c>
      <c r="I160" s="257"/>
      <c r="J160" s="252"/>
      <c r="K160" s="252"/>
      <c r="L160" s="258"/>
      <c r="M160" s="259"/>
      <c r="N160" s="260"/>
      <c r="O160" s="260"/>
      <c r="P160" s="260"/>
      <c r="Q160" s="260"/>
      <c r="R160" s="260"/>
      <c r="S160" s="260"/>
      <c r="T160" s="26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2" t="s">
        <v>167</v>
      </c>
      <c r="AU160" s="262" t="s">
        <v>88</v>
      </c>
      <c r="AV160" s="13" t="s">
        <v>88</v>
      </c>
      <c r="AW160" s="13" t="s">
        <v>34</v>
      </c>
      <c r="AX160" s="13" t="s">
        <v>78</v>
      </c>
      <c r="AY160" s="262" t="s">
        <v>159</v>
      </c>
    </row>
    <row r="161" s="13" customFormat="1">
      <c r="A161" s="13"/>
      <c r="B161" s="251"/>
      <c r="C161" s="252"/>
      <c r="D161" s="253" t="s">
        <v>167</v>
      </c>
      <c r="E161" s="254" t="s">
        <v>1</v>
      </c>
      <c r="F161" s="255" t="s">
        <v>1349</v>
      </c>
      <c r="G161" s="252"/>
      <c r="H161" s="256">
        <v>15.18</v>
      </c>
      <c r="I161" s="257"/>
      <c r="J161" s="252"/>
      <c r="K161" s="252"/>
      <c r="L161" s="258"/>
      <c r="M161" s="259"/>
      <c r="N161" s="260"/>
      <c r="O161" s="260"/>
      <c r="P161" s="260"/>
      <c r="Q161" s="260"/>
      <c r="R161" s="260"/>
      <c r="S161" s="260"/>
      <c r="T161" s="26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2" t="s">
        <v>167</v>
      </c>
      <c r="AU161" s="262" t="s">
        <v>88</v>
      </c>
      <c r="AV161" s="13" t="s">
        <v>88</v>
      </c>
      <c r="AW161" s="13" t="s">
        <v>34</v>
      </c>
      <c r="AX161" s="13" t="s">
        <v>78</v>
      </c>
      <c r="AY161" s="262" t="s">
        <v>159</v>
      </c>
    </row>
    <row r="162" s="14" customFormat="1">
      <c r="A162" s="14"/>
      <c r="B162" s="263"/>
      <c r="C162" s="264"/>
      <c r="D162" s="253" t="s">
        <v>167</v>
      </c>
      <c r="E162" s="265" t="s">
        <v>1</v>
      </c>
      <c r="F162" s="266" t="s">
        <v>170</v>
      </c>
      <c r="G162" s="264"/>
      <c r="H162" s="267">
        <v>29.850000000000001</v>
      </c>
      <c r="I162" s="268"/>
      <c r="J162" s="264"/>
      <c r="K162" s="264"/>
      <c r="L162" s="269"/>
      <c r="M162" s="270"/>
      <c r="N162" s="271"/>
      <c r="O162" s="271"/>
      <c r="P162" s="271"/>
      <c r="Q162" s="271"/>
      <c r="R162" s="271"/>
      <c r="S162" s="271"/>
      <c r="T162" s="27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3" t="s">
        <v>167</v>
      </c>
      <c r="AU162" s="273" t="s">
        <v>88</v>
      </c>
      <c r="AV162" s="14" t="s">
        <v>165</v>
      </c>
      <c r="AW162" s="14" t="s">
        <v>34</v>
      </c>
      <c r="AX162" s="14" t="s">
        <v>86</v>
      </c>
      <c r="AY162" s="273" t="s">
        <v>159</v>
      </c>
    </row>
    <row r="163" s="2" customFormat="1" ht="16.5" customHeight="1">
      <c r="A163" s="39"/>
      <c r="B163" s="40"/>
      <c r="C163" s="237" t="s">
        <v>194</v>
      </c>
      <c r="D163" s="237" t="s">
        <v>161</v>
      </c>
      <c r="E163" s="238" t="s">
        <v>239</v>
      </c>
      <c r="F163" s="239" t="s">
        <v>240</v>
      </c>
      <c r="G163" s="240" t="s">
        <v>241</v>
      </c>
      <c r="H163" s="241">
        <v>49.5</v>
      </c>
      <c r="I163" s="242"/>
      <c r="J163" s="243">
        <f>ROUND(I163*H163,2)</f>
        <v>0</v>
      </c>
      <c r="K163" s="244"/>
      <c r="L163" s="45"/>
      <c r="M163" s="245" t="s">
        <v>1</v>
      </c>
      <c r="N163" s="246" t="s">
        <v>43</v>
      </c>
      <c r="O163" s="92"/>
      <c r="P163" s="247">
        <f>O163*H163</f>
        <v>0</v>
      </c>
      <c r="Q163" s="247">
        <v>0.00012999999999999999</v>
      </c>
      <c r="R163" s="247">
        <f>Q163*H163</f>
        <v>0.0064349999999999997</v>
      </c>
      <c r="S163" s="247">
        <v>0</v>
      </c>
      <c r="T163" s="24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9" t="s">
        <v>165</v>
      </c>
      <c r="AT163" s="249" t="s">
        <v>161</v>
      </c>
      <c r="AU163" s="249" t="s">
        <v>88</v>
      </c>
      <c r="AY163" s="18" t="s">
        <v>159</v>
      </c>
      <c r="BE163" s="250">
        <f>IF(N163="základní",J163,0)</f>
        <v>0</v>
      </c>
      <c r="BF163" s="250">
        <f>IF(N163="snížená",J163,0)</f>
        <v>0</v>
      </c>
      <c r="BG163" s="250">
        <f>IF(N163="zákl. přenesená",J163,0)</f>
        <v>0</v>
      </c>
      <c r="BH163" s="250">
        <f>IF(N163="sníž. přenesená",J163,0)</f>
        <v>0</v>
      </c>
      <c r="BI163" s="250">
        <f>IF(N163="nulová",J163,0)</f>
        <v>0</v>
      </c>
      <c r="BJ163" s="18" t="s">
        <v>86</v>
      </c>
      <c r="BK163" s="250">
        <f>ROUND(I163*H163,2)</f>
        <v>0</v>
      </c>
      <c r="BL163" s="18" t="s">
        <v>165</v>
      </c>
      <c r="BM163" s="249" t="s">
        <v>242</v>
      </c>
    </row>
    <row r="164" s="13" customFormat="1">
      <c r="A164" s="13"/>
      <c r="B164" s="251"/>
      <c r="C164" s="252"/>
      <c r="D164" s="253" t="s">
        <v>167</v>
      </c>
      <c r="E164" s="254" t="s">
        <v>1</v>
      </c>
      <c r="F164" s="255" t="s">
        <v>1350</v>
      </c>
      <c r="G164" s="252"/>
      <c r="H164" s="256">
        <v>49.5</v>
      </c>
      <c r="I164" s="257"/>
      <c r="J164" s="252"/>
      <c r="K164" s="252"/>
      <c r="L164" s="258"/>
      <c r="M164" s="259"/>
      <c r="N164" s="260"/>
      <c r="O164" s="260"/>
      <c r="P164" s="260"/>
      <c r="Q164" s="260"/>
      <c r="R164" s="260"/>
      <c r="S164" s="260"/>
      <c r="T164" s="26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2" t="s">
        <v>167</v>
      </c>
      <c r="AU164" s="262" t="s">
        <v>88</v>
      </c>
      <c r="AV164" s="13" t="s">
        <v>88</v>
      </c>
      <c r="AW164" s="13" t="s">
        <v>34</v>
      </c>
      <c r="AX164" s="13" t="s">
        <v>86</v>
      </c>
      <c r="AY164" s="262" t="s">
        <v>159</v>
      </c>
    </row>
    <row r="165" s="12" customFormat="1" ht="22.8" customHeight="1">
      <c r="A165" s="12"/>
      <c r="B165" s="221"/>
      <c r="C165" s="222"/>
      <c r="D165" s="223" t="s">
        <v>77</v>
      </c>
      <c r="E165" s="235" t="s">
        <v>187</v>
      </c>
      <c r="F165" s="235" t="s">
        <v>244</v>
      </c>
      <c r="G165" s="222"/>
      <c r="H165" s="222"/>
      <c r="I165" s="225"/>
      <c r="J165" s="236">
        <f>BK165</f>
        <v>0</v>
      </c>
      <c r="K165" s="222"/>
      <c r="L165" s="227"/>
      <c r="M165" s="228"/>
      <c r="N165" s="229"/>
      <c r="O165" s="229"/>
      <c r="P165" s="230">
        <f>SUM(P166:P232)</f>
        <v>0</v>
      </c>
      <c r="Q165" s="229"/>
      <c r="R165" s="230">
        <f>SUM(R166:R232)</f>
        <v>50.567678799999996</v>
      </c>
      <c r="S165" s="229"/>
      <c r="T165" s="231">
        <f>SUM(T166:T232)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32" t="s">
        <v>86</v>
      </c>
      <c r="AT165" s="233" t="s">
        <v>77</v>
      </c>
      <c r="AU165" s="233" t="s">
        <v>86</v>
      </c>
      <c r="AY165" s="232" t="s">
        <v>159</v>
      </c>
      <c r="BK165" s="234">
        <f>SUM(BK166:BK232)</f>
        <v>0</v>
      </c>
    </row>
    <row r="166" s="2" customFormat="1" ht="16.5" customHeight="1">
      <c r="A166" s="39"/>
      <c r="B166" s="40"/>
      <c r="C166" s="237" t="s">
        <v>191</v>
      </c>
      <c r="D166" s="237" t="s">
        <v>161</v>
      </c>
      <c r="E166" s="238" t="s">
        <v>245</v>
      </c>
      <c r="F166" s="239" t="s">
        <v>246</v>
      </c>
      <c r="G166" s="240" t="s">
        <v>164</v>
      </c>
      <c r="H166" s="241">
        <v>83.430000000000007</v>
      </c>
      <c r="I166" s="242"/>
      <c r="J166" s="243">
        <f>ROUND(I166*H166,2)</f>
        <v>0</v>
      </c>
      <c r="K166" s="244"/>
      <c r="L166" s="45"/>
      <c r="M166" s="245" t="s">
        <v>1</v>
      </c>
      <c r="N166" s="246" t="s">
        <v>43</v>
      </c>
      <c r="O166" s="92"/>
      <c r="P166" s="247">
        <f>O166*H166</f>
        <v>0</v>
      </c>
      <c r="Q166" s="247">
        <v>0</v>
      </c>
      <c r="R166" s="247">
        <f>Q166*H166</f>
        <v>0</v>
      </c>
      <c r="S166" s="247">
        <v>0</v>
      </c>
      <c r="T166" s="24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9" t="s">
        <v>165</v>
      </c>
      <c r="AT166" s="249" t="s">
        <v>161</v>
      </c>
      <c r="AU166" s="249" t="s">
        <v>88</v>
      </c>
      <c r="AY166" s="18" t="s">
        <v>159</v>
      </c>
      <c r="BE166" s="250">
        <f>IF(N166="základní",J166,0)</f>
        <v>0</v>
      </c>
      <c r="BF166" s="250">
        <f>IF(N166="snížená",J166,0)</f>
        <v>0</v>
      </c>
      <c r="BG166" s="250">
        <f>IF(N166="zákl. přenesená",J166,0)</f>
        <v>0</v>
      </c>
      <c r="BH166" s="250">
        <f>IF(N166="sníž. přenesená",J166,0)</f>
        <v>0</v>
      </c>
      <c r="BI166" s="250">
        <f>IF(N166="nulová",J166,0)</f>
        <v>0</v>
      </c>
      <c r="BJ166" s="18" t="s">
        <v>86</v>
      </c>
      <c r="BK166" s="250">
        <f>ROUND(I166*H166,2)</f>
        <v>0</v>
      </c>
      <c r="BL166" s="18" t="s">
        <v>165</v>
      </c>
      <c r="BM166" s="249" t="s">
        <v>247</v>
      </c>
    </row>
    <row r="167" s="13" customFormat="1">
      <c r="A167" s="13"/>
      <c r="B167" s="251"/>
      <c r="C167" s="252"/>
      <c r="D167" s="253" t="s">
        <v>167</v>
      </c>
      <c r="E167" s="254" t="s">
        <v>1</v>
      </c>
      <c r="F167" s="255" t="s">
        <v>1351</v>
      </c>
      <c r="G167" s="252"/>
      <c r="H167" s="256">
        <v>83.430000000000007</v>
      </c>
      <c r="I167" s="257"/>
      <c r="J167" s="252"/>
      <c r="K167" s="252"/>
      <c r="L167" s="258"/>
      <c r="M167" s="259"/>
      <c r="N167" s="260"/>
      <c r="O167" s="260"/>
      <c r="P167" s="260"/>
      <c r="Q167" s="260"/>
      <c r="R167" s="260"/>
      <c r="S167" s="260"/>
      <c r="T167" s="26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2" t="s">
        <v>167</v>
      </c>
      <c r="AU167" s="262" t="s">
        <v>88</v>
      </c>
      <c r="AV167" s="13" t="s">
        <v>88</v>
      </c>
      <c r="AW167" s="13" t="s">
        <v>34</v>
      </c>
      <c r="AX167" s="13" t="s">
        <v>86</v>
      </c>
      <c r="AY167" s="262" t="s">
        <v>159</v>
      </c>
    </row>
    <row r="168" s="2" customFormat="1" ht="16.5" customHeight="1">
      <c r="A168" s="39"/>
      <c r="B168" s="40"/>
      <c r="C168" s="237" t="s">
        <v>203</v>
      </c>
      <c r="D168" s="237" t="s">
        <v>161</v>
      </c>
      <c r="E168" s="238" t="s">
        <v>250</v>
      </c>
      <c r="F168" s="239" t="s">
        <v>251</v>
      </c>
      <c r="G168" s="240" t="s">
        <v>164</v>
      </c>
      <c r="H168" s="241">
        <v>1254.435</v>
      </c>
      <c r="I168" s="242"/>
      <c r="J168" s="243">
        <f>ROUND(I168*H168,2)</f>
        <v>0</v>
      </c>
      <c r="K168" s="244"/>
      <c r="L168" s="45"/>
      <c r="M168" s="245" t="s">
        <v>1</v>
      </c>
      <c r="N168" s="246" t="s">
        <v>43</v>
      </c>
      <c r="O168" s="92"/>
      <c r="P168" s="247">
        <f>O168*H168</f>
        <v>0</v>
      </c>
      <c r="Q168" s="247">
        <v>0.026200000000000001</v>
      </c>
      <c r="R168" s="247">
        <f>Q168*H168</f>
        <v>32.866197</v>
      </c>
      <c r="S168" s="247">
        <v>0</v>
      </c>
      <c r="T168" s="24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9" t="s">
        <v>165</v>
      </c>
      <c r="AT168" s="249" t="s">
        <v>161</v>
      </c>
      <c r="AU168" s="249" t="s">
        <v>88</v>
      </c>
      <c r="AY168" s="18" t="s">
        <v>159</v>
      </c>
      <c r="BE168" s="250">
        <f>IF(N168="základní",J168,0)</f>
        <v>0</v>
      </c>
      <c r="BF168" s="250">
        <f>IF(N168="snížená",J168,0)</f>
        <v>0</v>
      </c>
      <c r="BG168" s="250">
        <f>IF(N168="zákl. přenesená",J168,0)</f>
        <v>0</v>
      </c>
      <c r="BH168" s="250">
        <f>IF(N168="sníž. přenesená",J168,0)</f>
        <v>0</v>
      </c>
      <c r="BI168" s="250">
        <f>IF(N168="nulová",J168,0)</f>
        <v>0</v>
      </c>
      <c r="BJ168" s="18" t="s">
        <v>86</v>
      </c>
      <c r="BK168" s="250">
        <f>ROUND(I168*H168,2)</f>
        <v>0</v>
      </c>
      <c r="BL168" s="18" t="s">
        <v>165</v>
      </c>
      <c r="BM168" s="249" t="s">
        <v>252</v>
      </c>
    </row>
    <row r="169" s="15" customFormat="1">
      <c r="A169" s="15"/>
      <c r="B169" s="294"/>
      <c r="C169" s="295"/>
      <c r="D169" s="253" t="s">
        <v>167</v>
      </c>
      <c r="E169" s="296" t="s">
        <v>1</v>
      </c>
      <c r="F169" s="297" t="s">
        <v>1352</v>
      </c>
      <c r="G169" s="295"/>
      <c r="H169" s="296" t="s">
        <v>1</v>
      </c>
      <c r="I169" s="298"/>
      <c r="J169" s="295"/>
      <c r="K169" s="295"/>
      <c r="L169" s="299"/>
      <c r="M169" s="300"/>
      <c r="N169" s="301"/>
      <c r="O169" s="301"/>
      <c r="P169" s="301"/>
      <c r="Q169" s="301"/>
      <c r="R169" s="301"/>
      <c r="S169" s="301"/>
      <c r="T169" s="302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303" t="s">
        <v>167</v>
      </c>
      <c r="AU169" s="303" t="s">
        <v>88</v>
      </c>
      <c r="AV169" s="15" t="s">
        <v>86</v>
      </c>
      <c r="AW169" s="15" t="s">
        <v>34</v>
      </c>
      <c r="AX169" s="15" t="s">
        <v>78</v>
      </c>
      <c r="AY169" s="303" t="s">
        <v>159</v>
      </c>
    </row>
    <row r="170" s="13" customFormat="1">
      <c r="A170" s="13"/>
      <c r="B170" s="251"/>
      <c r="C170" s="252"/>
      <c r="D170" s="253" t="s">
        <v>167</v>
      </c>
      <c r="E170" s="254" t="s">
        <v>1</v>
      </c>
      <c r="F170" s="255" t="s">
        <v>1353</v>
      </c>
      <c r="G170" s="252"/>
      <c r="H170" s="256">
        <v>161.36000000000001</v>
      </c>
      <c r="I170" s="257"/>
      <c r="J170" s="252"/>
      <c r="K170" s="252"/>
      <c r="L170" s="258"/>
      <c r="M170" s="259"/>
      <c r="N170" s="260"/>
      <c r="O170" s="260"/>
      <c r="P170" s="260"/>
      <c r="Q170" s="260"/>
      <c r="R170" s="260"/>
      <c r="S170" s="260"/>
      <c r="T170" s="26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2" t="s">
        <v>167</v>
      </c>
      <c r="AU170" s="262" t="s">
        <v>88</v>
      </c>
      <c r="AV170" s="13" t="s">
        <v>88</v>
      </c>
      <c r="AW170" s="13" t="s">
        <v>34</v>
      </c>
      <c r="AX170" s="13" t="s">
        <v>78</v>
      </c>
      <c r="AY170" s="262" t="s">
        <v>159</v>
      </c>
    </row>
    <row r="171" s="13" customFormat="1">
      <c r="A171" s="13"/>
      <c r="B171" s="251"/>
      <c r="C171" s="252"/>
      <c r="D171" s="253" t="s">
        <v>167</v>
      </c>
      <c r="E171" s="254" t="s">
        <v>1</v>
      </c>
      <c r="F171" s="255" t="s">
        <v>1354</v>
      </c>
      <c r="G171" s="252"/>
      <c r="H171" s="256">
        <v>65.719999999999999</v>
      </c>
      <c r="I171" s="257"/>
      <c r="J171" s="252"/>
      <c r="K171" s="252"/>
      <c r="L171" s="258"/>
      <c r="M171" s="259"/>
      <c r="N171" s="260"/>
      <c r="O171" s="260"/>
      <c r="P171" s="260"/>
      <c r="Q171" s="260"/>
      <c r="R171" s="260"/>
      <c r="S171" s="260"/>
      <c r="T171" s="26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2" t="s">
        <v>167</v>
      </c>
      <c r="AU171" s="262" t="s">
        <v>88</v>
      </c>
      <c r="AV171" s="13" t="s">
        <v>88</v>
      </c>
      <c r="AW171" s="13" t="s">
        <v>34</v>
      </c>
      <c r="AX171" s="13" t="s">
        <v>78</v>
      </c>
      <c r="AY171" s="262" t="s">
        <v>159</v>
      </c>
    </row>
    <row r="172" s="13" customFormat="1">
      <c r="A172" s="13"/>
      <c r="B172" s="251"/>
      <c r="C172" s="252"/>
      <c r="D172" s="253" t="s">
        <v>167</v>
      </c>
      <c r="E172" s="254" t="s">
        <v>1</v>
      </c>
      <c r="F172" s="255" t="s">
        <v>1355</v>
      </c>
      <c r="G172" s="252"/>
      <c r="H172" s="256">
        <v>58.460000000000001</v>
      </c>
      <c r="I172" s="257"/>
      <c r="J172" s="252"/>
      <c r="K172" s="252"/>
      <c r="L172" s="258"/>
      <c r="M172" s="259"/>
      <c r="N172" s="260"/>
      <c r="O172" s="260"/>
      <c r="P172" s="260"/>
      <c r="Q172" s="260"/>
      <c r="R172" s="260"/>
      <c r="S172" s="260"/>
      <c r="T172" s="26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2" t="s">
        <v>167</v>
      </c>
      <c r="AU172" s="262" t="s">
        <v>88</v>
      </c>
      <c r="AV172" s="13" t="s">
        <v>88</v>
      </c>
      <c r="AW172" s="13" t="s">
        <v>34</v>
      </c>
      <c r="AX172" s="13" t="s">
        <v>78</v>
      </c>
      <c r="AY172" s="262" t="s">
        <v>159</v>
      </c>
    </row>
    <row r="173" s="13" customFormat="1">
      <c r="A173" s="13"/>
      <c r="B173" s="251"/>
      <c r="C173" s="252"/>
      <c r="D173" s="253" t="s">
        <v>167</v>
      </c>
      <c r="E173" s="254" t="s">
        <v>1</v>
      </c>
      <c r="F173" s="255" t="s">
        <v>1356</v>
      </c>
      <c r="G173" s="252"/>
      <c r="H173" s="256">
        <v>88.364999999999995</v>
      </c>
      <c r="I173" s="257"/>
      <c r="J173" s="252"/>
      <c r="K173" s="252"/>
      <c r="L173" s="258"/>
      <c r="M173" s="259"/>
      <c r="N173" s="260"/>
      <c r="O173" s="260"/>
      <c r="P173" s="260"/>
      <c r="Q173" s="260"/>
      <c r="R173" s="260"/>
      <c r="S173" s="260"/>
      <c r="T173" s="26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2" t="s">
        <v>167</v>
      </c>
      <c r="AU173" s="262" t="s">
        <v>88</v>
      </c>
      <c r="AV173" s="13" t="s">
        <v>88</v>
      </c>
      <c r="AW173" s="13" t="s">
        <v>34</v>
      </c>
      <c r="AX173" s="13" t="s">
        <v>78</v>
      </c>
      <c r="AY173" s="262" t="s">
        <v>159</v>
      </c>
    </row>
    <row r="174" s="13" customFormat="1">
      <c r="A174" s="13"/>
      <c r="B174" s="251"/>
      <c r="C174" s="252"/>
      <c r="D174" s="253" t="s">
        <v>167</v>
      </c>
      <c r="E174" s="254" t="s">
        <v>1</v>
      </c>
      <c r="F174" s="255" t="s">
        <v>1357</v>
      </c>
      <c r="G174" s="252"/>
      <c r="H174" s="256">
        <v>78.209999999999994</v>
      </c>
      <c r="I174" s="257"/>
      <c r="J174" s="252"/>
      <c r="K174" s="252"/>
      <c r="L174" s="258"/>
      <c r="M174" s="259"/>
      <c r="N174" s="260"/>
      <c r="O174" s="260"/>
      <c r="P174" s="260"/>
      <c r="Q174" s="260"/>
      <c r="R174" s="260"/>
      <c r="S174" s="260"/>
      <c r="T174" s="26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2" t="s">
        <v>167</v>
      </c>
      <c r="AU174" s="262" t="s">
        <v>88</v>
      </c>
      <c r="AV174" s="13" t="s">
        <v>88</v>
      </c>
      <c r="AW174" s="13" t="s">
        <v>34</v>
      </c>
      <c r="AX174" s="13" t="s">
        <v>78</v>
      </c>
      <c r="AY174" s="262" t="s">
        <v>159</v>
      </c>
    </row>
    <row r="175" s="13" customFormat="1">
      <c r="A175" s="13"/>
      <c r="B175" s="251"/>
      <c r="C175" s="252"/>
      <c r="D175" s="253" t="s">
        <v>167</v>
      </c>
      <c r="E175" s="254" t="s">
        <v>1</v>
      </c>
      <c r="F175" s="255" t="s">
        <v>1358</v>
      </c>
      <c r="G175" s="252"/>
      <c r="H175" s="256">
        <v>39.850000000000001</v>
      </c>
      <c r="I175" s="257"/>
      <c r="J175" s="252"/>
      <c r="K175" s="252"/>
      <c r="L175" s="258"/>
      <c r="M175" s="259"/>
      <c r="N175" s="260"/>
      <c r="O175" s="260"/>
      <c r="P175" s="260"/>
      <c r="Q175" s="260"/>
      <c r="R175" s="260"/>
      <c r="S175" s="260"/>
      <c r="T175" s="26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2" t="s">
        <v>167</v>
      </c>
      <c r="AU175" s="262" t="s">
        <v>88</v>
      </c>
      <c r="AV175" s="13" t="s">
        <v>88</v>
      </c>
      <c r="AW175" s="13" t="s">
        <v>34</v>
      </c>
      <c r="AX175" s="13" t="s">
        <v>78</v>
      </c>
      <c r="AY175" s="262" t="s">
        <v>159</v>
      </c>
    </row>
    <row r="176" s="13" customFormat="1">
      <c r="A176" s="13"/>
      <c r="B176" s="251"/>
      <c r="C176" s="252"/>
      <c r="D176" s="253" t="s">
        <v>167</v>
      </c>
      <c r="E176" s="254" t="s">
        <v>1</v>
      </c>
      <c r="F176" s="255" t="s">
        <v>1359</v>
      </c>
      <c r="G176" s="252"/>
      <c r="H176" s="256">
        <v>9.0999999999999996</v>
      </c>
      <c r="I176" s="257"/>
      <c r="J176" s="252"/>
      <c r="K176" s="252"/>
      <c r="L176" s="258"/>
      <c r="M176" s="259"/>
      <c r="N176" s="260"/>
      <c r="O176" s="260"/>
      <c r="P176" s="260"/>
      <c r="Q176" s="260"/>
      <c r="R176" s="260"/>
      <c r="S176" s="260"/>
      <c r="T176" s="26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2" t="s">
        <v>167</v>
      </c>
      <c r="AU176" s="262" t="s">
        <v>88</v>
      </c>
      <c r="AV176" s="13" t="s">
        <v>88</v>
      </c>
      <c r="AW176" s="13" t="s">
        <v>34</v>
      </c>
      <c r="AX176" s="13" t="s">
        <v>78</v>
      </c>
      <c r="AY176" s="262" t="s">
        <v>159</v>
      </c>
    </row>
    <row r="177" s="13" customFormat="1">
      <c r="A177" s="13"/>
      <c r="B177" s="251"/>
      <c r="C177" s="252"/>
      <c r="D177" s="253" t="s">
        <v>167</v>
      </c>
      <c r="E177" s="254" t="s">
        <v>1</v>
      </c>
      <c r="F177" s="255" t="s">
        <v>1360</v>
      </c>
      <c r="G177" s="252"/>
      <c r="H177" s="256">
        <v>10.27</v>
      </c>
      <c r="I177" s="257"/>
      <c r="J177" s="252"/>
      <c r="K177" s="252"/>
      <c r="L177" s="258"/>
      <c r="M177" s="259"/>
      <c r="N177" s="260"/>
      <c r="O177" s="260"/>
      <c r="P177" s="260"/>
      <c r="Q177" s="260"/>
      <c r="R177" s="260"/>
      <c r="S177" s="260"/>
      <c r="T177" s="26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2" t="s">
        <v>167</v>
      </c>
      <c r="AU177" s="262" t="s">
        <v>88</v>
      </c>
      <c r="AV177" s="13" t="s">
        <v>88</v>
      </c>
      <c r="AW177" s="13" t="s">
        <v>34</v>
      </c>
      <c r="AX177" s="13" t="s">
        <v>78</v>
      </c>
      <c r="AY177" s="262" t="s">
        <v>159</v>
      </c>
    </row>
    <row r="178" s="13" customFormat="1">
      <c r="A178" s="13"/>
      <c r="B178" s="251"/>
      <c r="C178" s="252"/>
      <c r="D178" s="253" t="s">
        <v>167</v>
      </c>
      <c r="E178" s="254" t="s">
        <v>1</v>
      </c>
      <c r="F178" s="255" t="s">
        <v>1361</v>
      </c>
      <c r="G178" s="252"/>
      <c r="H178" s="256">
        <v>8.5800000000000001</v>
      </c>
      <c r="I178" s="257"/>
      <c r="J178" s="252"/>
      <c r="K178" s="252"/>
      <c r="L178" s="258"/>
      <c r="M178" s="259"/>
      <c r="N178" s="260"/>
      <c r="O178" s="260"/>
      <c r="P178" s="260"/>
      <c r="Q178" s="260"/>
      <c r="R178" s="260"/>
      <c r="S178" s="260"/>
      <c r="T178" s="26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2" t="s">
        <v>167</v>
      </c>
      <c r="AU178" s="262" t="s">
        <v>88</v>
      </c>
      <c r="AV178" s="13" t="s">
        <v>88</v>
      </c>
      <c r="AW178" s="13" t="s">
        <v>34</v>
      </c>
      <c r="AX178" s="13" t="s">
        <v>78</v>
      </c>
      <c r="AY178" s="262" t="s">
        <v>159</v>
      </c>
    </row>
    <row r="179" s="13" customFormat="1">
      <c r="A179" s="13"/>
      <c r="B179" s="251"/>
      <c r="C179" s="252"/>
      <c r="D179" s="253" t="s">
        <v>167</v>
      </c>
      <c r="E179" s="254" t="s">
        <v>1</v>
      </c>
      <c r="F179" s="255" t="s">
        <v>1362</v>
      </c>
      <c r="G179" s="252"/>
      <c r="H179" s="256">
        <v>21.32</v>
      </c>
      <c r="I179" s="257"/>
      <c r="J179" s="252"/>
      <c r="K179" s="252"/>
      <c r="L179" s="258"/>
      <c r="M179" s="259"/>
      <c r="N179" s="260"/>
      <c r="O179" s="260"/>
      <c r="P179" s="260"/>
      <c r="Q179" s="260"/>
      <c r="R179" s="260"/>
      <c r="S179" s="260"/>
      <c r="T179" s="26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2" t="s">
        <v>167</v>
      </c>
      <c r="AU179" s="262" t="s">
        <v>88</v>
      </c>
      <c r="AV179" s="13" t="s">
        <v>88</v>
      </c>
      <c r="AW179" s="13" t="s">
        <v>34</v>
      </c>
      <c r="AX179" s="13" t="s">
        <v>78</v>
      </c>
      <c r="AY179" s="262" t="s">
        <v>159</v>
      </c>
    </row>
    <row r="180" s="13" customFormat="1">
      <c r="A180" s="13"/>
      <c r="B180" s="251"/>
      <c r="C180" s="252"/>
      <c r="D180" s="253" t="s">
        <v>167</v>
      </c>
      <c r="E180" s="254" t="s">
        <v>1</v>
      </c>
      <c r="F180" s="255" t="s">
        <v>1363</v>
      </c>
      <c r="G180" s="252"/>
      <c r="H180" s="256">
        <v>16.379999999999999</v>
      </c>
      <c r="I180" s="257"/>
      <c r="J180" s="252"/>
      <c r="K180" s="252"/>
      <c r="L180" s="258"/>
      <c r="M180" s="259"/>
      <c r="N180" s="260"/>
      <c r="O180" s="260"/>
      <c r="P180" s="260"/>
      <c r="Q180" s="260"/>
      <c r="R180" s="260"/>
      <c r="S180" s="260"/>
      <c r="T180" s="26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2" t="s">
        <v>167</v>
      </c>
      <c r="AU180" s="262" t="s">
        <v>88</v>
      </c>
      <c r="AV180" s="13" t="s">
        <v>88</v>
      </c>
      <c r="AW180" s="13" t="s">
        <v>34</v>
      </c>
      <c r="AX180" s="13" t="s">
        <v>78</v>
      </c>
      <c r="AY180" s="262" t="s">
        <v>159</v>
      </c>
    </row>
    <row r="181" s="13" customFormat="1">
      <c r="A181" s="13"/>
      <c r="B181" s="251"/>
      <c r="C181" s="252"/>
      <c r="D181" s="253" t="s">
        <v>167</v>
      </c>
      <c r="E181" s="254" t="s">
        <v>1</v>
      </c>
      <c r="F181" s="255" t="s">
        <v>1364</v>
      </c>
      <c r="G181" s="252"/>
      <c r="H181" s="256">
        <v>55.82</v>
      </c>
      <c r="I181" s="257"/>
      <c r="J181" s="252"/>
      <c r="K181" s="252"/>
      <c r="L181" s="258"/>
      <c r="M181" s="259"/>
      <c r="N181" s="260"/>
      <c r="O181" s="260"/>
      <c r="P181" s="260"/>
      <c r="Q181" s="260"/>
      <c r="R181" s="260"/>
      <c r="S181" s="260"/>
      <c r="T181" s="26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2" t="s">
        <v>167</v>
      </c>
      <c r="AU181" s="262" t="s">
        <v>88</v>
      </c>
      <c r="AV181" s="13" t="s">
        <v>88</v>
      </c>
      <c r="AW181" s="13" t="s">
        <v>34</v>
      </c>
      <c r="AX181" s="13" t="s">
        <v>78</v>
      </c>
      <c r="AY181" s="262" t="s">
        <v>159</v>
      </c>
    </row>
    <row r="182" s="13" customFormat="1">
      <c r="A182" s="13"/>
      <c r="B182" s="251"/>
      <c r="C182" s="252"/>
      <c r="D182" s="253" t="s">
        <v>167</v>
      </c>
      <c r="E182" s="254" t="s">
        <v>1</v>
      </c>
      <c r="F182" s="255" t="s">
        <v>1365</v>
      </c>
      <c r="G182" s="252"/>
      <c r="H182" s="256">
        <v>51.859999999999999</v>
      </c>
      <c r="I182" s="257"/>
      <c r="J182" s="252"/>
      <c r="K182" s="252"/>
      <c r="L182" s="258"/>
      <c r="M182" s="259"/>
      <c r="N182" s="260"/>
      <c r="O182" s="260"/>
      <c r="P182" s="260"/>
      <c r="Q182" s="260"/>
      <c r="R182" s="260"/>
      <c r="S182" s="260"/>
      <c r="T182" s="26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2" t="s">
        <v>167</v>
      </c>
      <c r="AU182" s="262" t="s">
        <v>88</v>
      </c>
      <c r="AV182" s="13" t="s">
        <v>88</v>
      </c>
      <c r="AW182" s="13" t="s">
        <v>34</v>
      </c>
      <c r="AX182" s="13" t="s">
        <v>78</v>
      </c>
      <c r="AY182" s="262" t="s">
        <v>159</v>
      </c>
    </row>
    <row r="183" s="13" customFormat="1">
      <c r="A183" s="13"/>
      <c r="B183" s="251"/>
      <c r="C183" s="252"/>
      <c r="D183" s="253" t="s">
        <v>167</v>
      </c>
      <c r="E183" s="254" t="s">
        <v>1</v>
      </c>
      <c r="F183" s="255" t="s">
        <v>1366</v>
      </c>
      <c r="G183" s="252"/>
      <c r="H183" s="256">
        <v>42.619999999999997</v>
      </c>
      <c r="I183" s="257"/>
      <c r="J183" s="252"/>
      <c r="K183" s="252"/>
      <c r="L183" s="258"/>
      <c r="M183" s="259"/>
      <c r="N183" s="260"/>
      <c r="O183" s="260"/>
      <c r="P183" s="260"/>
      <c r="Q183" s="260"/>
      <c r="R183" s="260"/>
      <c r="S183" s="260"/>
      <c r="T183" s="26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2" t="s">
        <v>167</v>
      </c>
      <c r="AU183" s="262" t="s">
        <v>88</v>
      </c>
      <c r="AV183" s="13" t="s">
        <v>88</v>
      </c>
      <c r="AW183" s="13" t="s">
        <v>34</v>
      </c>
      <c r="AX183" s="13" t="s">
        <v>78</v>
      </c>
      <c r="AY183" s="262" t="s">
        <v>159</v>
      </c>
    </row>
    <row r="184" s="13" customFormat="1">
      <c r="A184" s="13"/>
      <c r="B184" s="251"/>
      <c r="C184" s="252"/>
      <c r="D184" s="253" t="s">
        <v>167</v>
      </c>
      <c r="E184" s="254" t="s">
        <v>1</v>
      </c>
      <c r="F184" s="255" t="s">
        <v>1367</v>
      </c>
      <c r="G184" s="252"/>
      <c r="H184" s="256">
        <v>49.219999999999999</v>
      </c>
      <c r="I184" s="257"/>
      <c r="J184" s="252"/>
      <c r="K184" s="252"/>
      <c r="L184" s="258"/>
      <c r="M184" s="259"/>
      <c r="N184" s="260"/>
      <c r="O184" s="260"/>
      <c r="P184" s="260"/>
      <c r="Q184" s="260"/>
      <c r="R184" s="260"/>
      <c r="S184" s="260"/>
      <c r="T184" s="26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2" t="s">
        <v>167</v>
      </c>
      <c r="AU184" s="262" t="s">
        <v>88</v>
      </c>
      <c r="AV184" s="13" t="s">
        <v>88</v>
      </c>
      <c r="AW184" s="13" t="s">
        <v>34</v>
      </c>
      <c r="AX184" s="13" t="s">
        <v>78</v>
      </c>
      <c r="AY184" s="262" t="s">
        <v>159</v>
      </c>
    </row>
    <row r="185" s="13" customFormat="1">
      <c r="A185" s="13"/>
      <c r="B185" s="251"/>
      <c r="C185" s="252"/>
      <c r="D185" s="253" t="s">
        <v>167</v>
      </c>
      <c r="E185" s="254" t="s">
        <v>1</v>
      </c>
      <c r="F185" s="255" t="s">
        <v>1368</v>
      </c>
      <c r="G185" s="252"/>
      <c r="H185" s="256">
        <v>47.240000000000002</v>
      </c>
      <c r="I185" s="257"/>
      <c r="J185" s="252"/>
      <c r="K185" s="252"/>
      <c r="L185" s="258"/>
      <c r="M185" s="259"/>
      <c r="N185" s="260"/>
      <c r="O185" s="260"/>
      <c r="P185" s="260"/>
      <c r="Q185" s="260"/>
      <c r="R185" s="260"/>
      <c r="S185" s="260"/>
      <c r="T185" s="26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2" t="s">
        <v>167</v>
      </c>
      <c r="AU185" s="262" t="s">
        <v>88</v>
      </c>
      <c r="AV185" s="13" t="s">
        <v>88</v>
      </c>
      <c r="AW185" s="13" t="s">
        <v>34</v>
      </c>
      <c r="AX185" s="13" t="s">
        <v>78</v>
      </c>
      <c r="AY185" s="262" t="s">
        <v>159</v>
      </c>
    </row>
    <row r="186" s="13" customFormat="1">
      <c r="A186" s="13"/>
      <c r="B186" s="251"/>
      <c r="C186" s="252"/>
      <c r="D186" s="253" t="s">
        <v>167</v>
      </c>
      <c r="E186" s="254" t="s">
        <v>1</v>
      </c>
      <c r="F186" s="255" t="s">
        <v>1369</v>
      </c>
      <c r="G186" s="252"/>
      <c r="H186" s="256">
        <v>47.240000000000002</v>
      </c>
      <c r="I186" s="257"/>
      <c r="J186" s="252"/>
      <c r="K186" s="252"/>
      <c r="L186" s="258"/>
      <c r="M186" s="259"/>
      <c r="N186" s="260"/>
      <c r="O186" s="260"/>
      <c r="P186" s="260"/>
      <c r="Q186" s="260"/>
      <c r="R186" s="260"/>
      <c r="S186" s="260"/>
      <c r="T186" s="26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2" t="s">
        <v>167</v>
      </c>
      <c r="AU186" s="262" t="s">
        <v>88</v>
      </c>
      <c r="AV186" s="13" t="s">
        <v>88</v>
      </c>
      <c r="AW186" s="13" t="s">
        <v>34</v>
      </c>
      <c r="AX186" s="13" t="s">
        <v>78</v>
      </c>
      <c r="AY186" s="262" t="s">
        <v>159</v>
      </c>
    </row>
    <row r="187" s="13" customFormat="1">
      <c r="A187" s="13"/>
      <c r="B187" s="251"/>
      <c r="C187" s="252"/>
      <c r="D187" s="253" t="s">
        <v>167</v>
      </c>
      <c r="E187" s="254" t="s">
        <v>1</v>
      </c>
      <c r="F187" s="255" t="s">
        <v>1370</v>
      </c>
      <c r="G187" s="252"/>
      <c r="H187" s="256">
        <v>47.899999999999999</v>
      </c>
      <c r="I187" s="257"/>
      <c r="J187" s="252"/>
      <c r="K187" s="252"/>
      <c r="L187" s="258"/>
      <c r="M187" s="259"/>
      <c r="N187" s="260"/>
      <c r="O187" s="260"/>
      <c r="P187" s="260"/>
      <c r="Q187" s="260"/>
      <c r="R187" s="260"/>
      <c r="S187" s="260"/>
      <c r="T187" s="26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2" t="s">
        <v>167</v>
      </c>
      <c r="AU187" s="262" t="s">
        <v>88</v>
      </c>
      <c r="AV187" s="13" t="s">
        <v>88</v>
      </c>
      <c r="AW187" s="13" t="s">
        <v>34</v>
      </c>
      <c r="AX187" s="13" t="s">
        <v>78</v>
      </c>
      <c r="AY187" s="262" t="s">
        <v>159</v>
      </c>
    </row>
    <row r="188" s="13" customFormat="1">
      <c r="A188" s="13"/>
      <c r="B188" s="251"/>
      <c r="C188" s="252"/>
      <c r="D188" s="253" t="s">
        <v>167</v>
      </c>
      <c r="E188" s="254" t="s">
        <v>1</v>
      </c>
      <c r="F188" s="255" t="s">
        <v>1371</v>
      </c>
      <c r="G188" s="252"/>
      <c r="H188" s="256">
        <v>58.460000000000001</v>
      </c>
      <c r="I188" s="257"/>
      <c r="J188" s="252"/>
      <c r="K188" s="252"/>
      <c r="L188" s="258"/>
      <c r="M188" s="259"/>
      <c r="N188" s="260"/>
      <c r="O188" s="260"/>
      <c r="P188" s="260"/>
      <c r="Q188" s="260"/>
      <c r="R188" s="260"/>
      <c r="S188" s="260"/>
      <c r="T188" s="26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2" t="s">
        <v>167</v>
      </c>
      <c r="AU188" s="262" t="s">
        <v>88</v>
      </c>
      <c r="AV188" s="13" t="s">
        <v>88</v>
      </c>
      <c r="AW188" s="13" t="s">
        <v>34</v>
      </c>
      <c r="AX188" s="13" t="s">
        <v>78</v>
      </c>
      <c r="AY188" s="262" t="s">
        <v>159</v>
      </c>
    </row>
    <row r="189" s="13" customFormat="1">
      <c r="A189" s="13"/>
      <c r="B189" s="251"/>
      <c r="C189" s="252"/>
      <c r="D189" s="253" t="s">
        <v>167</v>
      </c>
      <c r="E189" s="254" t="s">
        <v>1</v>
      </c>
      <c r="F189" s="255" t="s">
        <v>1372</v>
      </c>
      <c r="G189" s="252"/>
      <c r="H189" s="256">
        <v>57.799999999999997</v>
      </c>
      <c r="I189" s="257"/>
      <c r="J189" s="252"/>
      <c r="K189" s="252"/>
      <c r="L189" s="258"/>
      <c r="M189" s="259"/>
      <c r="N189" s="260"/>
      <c r="O189" s="260"/>
      <c r="P189" s="260"/>
      <c r="Q189" s="260"/>
      <c r="R189" s="260"/>
      <c r="S189" s="260"/>
      <c r="T189" s="26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2" t="s">
        <v>167</v>
      </c>
      <c r="AU189" s="262" t="s">
        <v>88</v>
      </c>
      <c r="AV189" s="13" t="s">
        <v>88</v>
      </c>
      <c r="AW189" s="13" t="s">
        <v>34</v>
      </c>
      <c r="AX189" s="13" t="s">
        <v>78</v>
      </c>
      <c r="AY189" s="262" t="s">
        <v>159</v>
      </c>
    </row>
    <row r="190" s="13" customFormat="1">
      <c r="A190" s="13"/>
      <c r="B190" s="251"/>
      <c r="C190" s="252"/>
      <c r="D190" s="253" t="s">
        <v>167</v>
      </c>
      <c r="E190" s="254" t="s">
        <v>1</v>
      </c>
      <c r="F190" s="255" t="s">
        <v>1373</v>
      </c>
      <c r="G190" s="252"/>
      <c r="H190" s="256">
        <v>59.979999999999997</v>
      </c>
      <c r="I190" s="257"/>
      <c r="J190" s="252"/>
      <c r="K190" s="252"/>
      <c r="L190" s="258"/>
      <c r="M190" s="259"/>
      <c r="N190" s="260"/>
      <c r="O190" s="260"/>
      <c r="P190" s="260"/>
      <c r="Q190" s="260"/>
      <c r="R190" s="260"/>
      <c r="S190" s="260"/>
      <c r="T190" s="26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2" t="s">
        <v>167</v>
      </c>
      <c r="AU190" s="262" t="s">
        <v>88</v>
      </c>
      <c r="AV190" s="13" t="s">
        <v>88</v>
      </c>
      <c r="AW190" s="13" t="s">
        <v>34</v>
      </c>
      <c r="AX190" s="13" t="s">
        <v>78</v>
      </c>
      <c r="AY190" s="262" t="s">
        <v>159</v>
      </c>
    </row>
    <row r="191" s="13" customFormat="1">
      <c r="A191" s="13"/>
      <c r="B191" s="251"/>
      <c r="C191" s="252"/>
      <c r="D191" s="253" t="s">
        <v>167</v>
      </c>
      <c r="E191" s="254" t="s">
        <v>1</v>
      </c>
      <c r="F191" s="255" t="s">
        <v>1374</v>
      </c>
      <c r="G191" s="252"/>
      <c r="H191" s="256">
        <v>59.119999999999997</v>
      </c>
      <c r="I191" s="257"/>
      <c r="J191" s="252"/>
      <c r="K191" s="252"/>
      <c r="L191" s="258"/>
      <c r="M191" s="259"/>
      <c r="N191" s="260"/>
      <c r="O191" s="260"/>
      <c r="P191" s="260"/>
      <c r="Q191" s="260"/>
      <c r="R191" s="260"/>
      <c r="S191" s="260"/>
      <c r="T191" s="26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2" t="s">
        <v>167</v>
      </c>
      <c r="AU191" s="262" t="s">
        <v>88</v>
      </c>
      <c r="AV191" s="13" t="s">
        <v>88</v>
      </c>
      <c r="AW191" s="13" t="s">
        <v>34</v>
      </c>
      <c r="AX191" s="13" t="s">
        <v>78</v>
      </c>
      <c r="AY191" s="262" t="s">
        <v>159</v>
      </c>
    </row>
    <row r="192" s="13" customFormat="1">
      <c r="A192" s="13"/>
      <c r="B192" s="251"/>
      <c r="C192" s="252"/>
      <c r="D192" s="253" t="s">
        <v>167</v>
      </c>
      <c r="E192" s="254" t="s">
        <v>1</v>
      </c>
      <c r="F192" s="255" t="s">
        <v>1375</v>
      </c>
      <c r="G192" s="252"/>
      <c r="H192" s="256">
        <v>63.079999999999998</v>
      </c>
      <c r="I192" s="257"/>
      <c r="J192" s="252"/>
      <c r="K192" s="252"/>
      <c r="L192" s="258"/>
      <c r="M192" s="259"/>
      <c r="N192" s="260"/>
      <c r="O192" s="260"/>
      <c r="P192" s="260"/>
      <c r="Q192" s="260"/>
      <c r="R192" s="260"/>
      <c r="S192" s="260"/>
      <c r="T192" s="26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2" t="s">
        <v>167</v>
      </c>
      <c r="AU192" s="262" t="s">
        <v>88</v>
      </c>
      <c r="AV192" s="13" t="s">
        <v>88</v>
      </c>
      <c r="AW192" s="13" t="s">
        <v>34</v>
      </c>
      <c r="AX192" s="13" t="s">
        <v>78</v>
      </c>
      <c r="AY192" s="262" t="s">
        <v>159</v>
      </c>
    </row>
    <row r="193" s="13" customFormat="1">
      <c r="A193" s="13"/>
      <c r="B193" s="251"/>
      <c r="C193" s="252"/>
      <c r="D193" s="253" t="s">
        <v>167</v>
      </c>
      <c r="E193" s="254" t="s">
        <v>1</v>
      </c>
      <c r="F193" s="255" t="s">
        <v>1376</v>
      </c>
      <c r="G193" s="252"/>
      <c r="H193" s="256">
        <v>56.479999999999997</v>
      </c>
      <c r="I193" s="257"/>
      <c r="J193" s="252"/>
      <c r="K193" s="252"/>
      <c r="L193" s="258"/>
      <c r="M193" s="259"/>
      <c r="N193" s="260"/>
      <c r="O193" s="260"/>
      <c r="P193" s="260"/>
      <c r="Q193" s="260"/>
      <c r="R193" s="260"/>
      <c r="S193" s="260"/>
      <c r="T193" s="26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2" t="s">
        <v>167</v>
      </c>
      <c r="AU193" s="262" t="s">
        <v>88</v>
      </c>
      <c r="AV193" s="13" t="s">
        <v>88</v>
      </c>
      <c r="AW193" s="13" t="s">
        <v>34</v>
      </c>
      <c r="AX193" s="13" t="s">
        <v>78</v>
      </c>
      <c r="AY193" s="262" t="s">
        <v>159</v>
      </c>
    </row>
    <row r="194" s="14" customFormat="1">
      <c r="A194" s="14"/>
      <c r="B194" s="263"/>
      <c r="C194" s="264"/>
      <c r="D194" s="253" t="s">
        <v>167</v>
      </c>
      <c r="E194" s="265" t="s">
        <v>1</v>
      </c>
      <c r="F194" s="266" t="s">
        <v>170</v>
      </c>
      <c r="G194" s="264"/>
      <c r="H194" s="267">
        <v>1254.435</v>
      </c>
      <c r="I194" s="268"/>
      <c r="J194" s="264"/>
      <c r="K194" s="264"/>
      <c r="L194" s="269"/>
      <c r="M194" s="270"/>
      <c r="N194" s="271"/>
      <c r="O194" s="271"/>
      <c r="P194" s="271"/>
      <c r="Q194" s="271"/>
      <c r="R194" s="271"/>
      <c r="S194" s="271"/>
      <c r="T194" s="27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3" t="s">
        <v>167</v>
      </c>
      <c r="AU194" s="273" t="s">
        <v>88</v>
      </c>
      <c r="AV194" s="14" t="s">
        <v>165</v>
      </c>
      <c r="AW194" s="14" t="s">
        <v>34</v>
      </c>
      <c r="AX194" s="14" t="s">
        <v>86</v>
      </c>
      <c r="AY194" s="273" t="s">
        <v>159</v>
      </c>
    </row>
    <row r="195" s="2" customFormat="1" ht="16.5" customHeight="1">
      <c r="A195" s="39"/>
      <c r="B195" s="40"/>
      <c r="C195" s="237" t="s">
        <v>212</v>
      </c>
      <c r="D195" s="237" t="s">
        <v>161</v>
      </c>
      <c r="E195" s="238" t="s">
        <v>260</v>
      </c>
      <c r="F195" s="239" t="s">
        <v>261</v>
      </c>
      <c r="G195" s="240" t="s">
        <v>164</v>
      </c>
      <c r="H195" s="241">
        <v>85.400000000000006</v>
      </c>
      <c r="I195" s="242"/>
      <c r="J195" s="243">
        <f>ROUND(I195*H195,2)</f>
        <v>0</v>
      </c>
      <c r="K195" s="244"/>
      <c r="L195" s="45"/>
      <c r="M195" s="245" t="s">
        <v>1</v>
      </c>
      <c r="N195" s="246" t="s">
        <v>43</v>
      </c>
      <c r="O195" s="92"/>
      <c r="P195" s="247">
        <f>O195*H195</f>
        <v>0</v>
      </c>
      <c r="Q195" s="247">
        <v>0.020480000000000002</v>
      </c>
      <c r="R195" s="247">
        <f>Q195*H195</f>
        <v>1.7489920000000003</v>
      </c>
      <c r="S195" s="247">
        <v>0</v>
      </c>
      <c r="T195" s="248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9" t="s">
        <v>165</v>
      </c>
      <c r="AT195" s="249" t="s">
        <v>161</v>
      </c>
      <c r="AU195" s="249" t="s">
        <v>88</v>
      </c>
      <c r="AY195" s="18" t="s">
        <v>159</v>
      </c>
      <c r="BE195" s="250">
        <f>IF(N195="základní",J195,0)</f>
        <v>0</v>
      </c>
      <c r="BF195" s="250">
        <f>IF(N195="snížená",J195,0)</f>
        <v>0</v>
      </c>
      <c r="BG195" s="250">
        <f>IF(N195="zákl. přenesená",J195,0)</f>
        <v>0</v>
      </c>
      <c r="BH195" s="250">
        <f>IF(N195="sníž. přenesená",J195,0)</f>
        <v>0</v>
      </c>
      <c r="BI195" s="250">
        <f>IF(N195="nulová",J195,0)</f>
        <v>0</v>
      </c>
      <c r="BJ195" s="18" t="s">
        <v>86</v>
      </c>
      <c r="BK195" s="250">
        <f>ROUND(I195*H195,2)</f>
        <v>0</v>
      </c>
      <c r="BL195" s="18" t="s">
        <v>165</v>
      </c>
      <c r="BM195" s="249" t="s">
        <v>262</v>
      </c>
    </row>
    <row r="196" s="15" customFormat="1">
      <c r="A196" s="15"/>
      <c r="B196" s="294"/>
      <c r="C196" s="295"/>
      <c r="D196" s="253" t="s">
        <v>167</v>
      </c>
      <c r="E196" s="296" t="s">
        <v>1</v>
      </c>
      <c r="F196" s="297" t="s">
        <v>1377</v>
      </c>
      <c r="G196" s="295"/>
      <c r="H196" s="296" t="s">
        <v>1</v>
      </c>
      <c r="I196" s="298"/>
      <c r="J196" s="295"/>
      <c r="K196" s="295"/>
      <c r="L196" s="299"/>
      <c r="M196" s="300"/>
      <c r="N196" s="301"/>
      <c r="O196" s="301"/>
      <c r="P196" s="301"/>
      <c r="Q196" s="301"/>
      <c r="R196" s="301"/>
      <c r="S196" s="301"/>
      <c r="T196" s="302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303" t="s">
        <v>167</v>
      </c>
      <c r="AU196" s="303" t="s">
        <v>88</v>
      </c>
      <c r="AV196" s="15" t="s">
        <v>86</v>
      </c>
      <c r="AW196" s="15" t="s">
        <v>34</v>
      </c>
      <c r="AX196" s="15" t="s">
        <v>78</v>
      </c>
      <c r="AY196" s="303" t="s">
        <v>159</v>
      </c>
    </row>
    <row r="197" s="13" customFormat="1">
      <c r="A197" s="13"/>
      <c r="B197" s="251"/>
      <c r="C197" s="252"/>
      <c r="D197" s="253" t="s">
        <v>167</v>
      </c>
      <c r="E197" s="254" t="s">
        <v>1</v>
      </c>
      <c r="F197" s="255" t="s">
        <v>1378</v>
      </c>
      <c r="G197" s="252"/>
      <c r="H197" s="256">
        <v>11.6</v>
      </c>
      <c r="I197" s="257"/>
      <c r="J197" s="252"/>
      <c r="K197" s="252"/>
      <c r="L197" s="258"/>
      <c r="M197" s="259"/>
      <c r="N197" s="260"/>
      <c r="O197" s="260"/>
      <c r="P197" s="260"/>
      <c r="Q197" s="260"/>
      <c r="R197" s="260"/>
      <c r="S197" s="260"/>
      <c r="T197" s="26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2" t="s">
        <v>167</v>
      </c>
      <c r="AU197" s="262" t="s">
        <v>88</v>
      </c>
      <c r="AV197" s="13" t="s">
        <v>88</v>
      </c>
      <c r="AW197" s="13" t="s">
        <v>34</v>
      </c>
      <c r="AX197" s="13" t="s">
        <v>78</v>
      </c>
      <c r="AY197" s="262" t="s">
        <v>159</v>
      </c>
    </row>
    <row r="198" s="13" customFormat="1">
      <c r="A198" s="13"/>
      <c r="B198" s="251"/>
      <c r="C198" s="252"/>
      <c r="D198" s="253" t="s">
        <v>167</v>
      </c>
      <c r="E198" s="254" t="s">
        <v>1</v>
      </c>
      <c r="F198" s="255" t="s">
        <v>1379</v>
      </c>
      <c r="G198" s="252"/>
      <c r="H198" s="256">
        <v>14.6</v>
      </c>
      <c r="I198" s="257"/>
      <c r="J198" s="252"/>
      <c r="K198" s="252"/>
      <c r="L198" s="258"/>
      <c r="M198" s="259"/>
      <c r="N198" s="260"/>
      <c r="O198" s="260"/>
      <c r="P198" s="260"/>
      <c r="Q198" s="260"/>
      <c r="R198" s="260"/>
      <c r="S198" s="260"/>
      <c r="T198" s="26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2" t="s">
        <v>167</v>
      </c>
      <c r="AU198" s="262" t="s">
        <v>88</v>
      </c>
      <c r="AV198" s="13" t="s">
        <v>88</v>
      </c>
      <c r="AW198" s="13" t="s">
        <v>34</v>
      </c>
      <c r="AX198" s="13" t="s">
        <v>78</v>
      </c>
      <c r="AY198" s="262" t="s">
        <v>159</v>
      </c>
    </row>
    <row r="199" s="13" customFormat="1">
      <c r="A199" s="13"/>
      <c r="B199" s="251"/>
      <c r="C199" s="252"/>
      <c r="D199" s="253" t="s">
        <v>167</v>
      </c>
      <c r="E199" s="254" t="s">
        <v>1</v>
      </c>
      <c r="F199" s="255" t="s">
        <v>1380</v>
      </c>
      <c r="G199" s="252"/>
      <c r="H199" s="256">
        <v>10.800000000000001</v>
      </c>
      <c r="I199" s="257"/>
      <c r="J199" s="252"/>
      <c r="K199" s="252"/>
      <c r="L199" s="258"/>
      <c r="M199" s="259"/>
      <c r="N199" s="260"/>
      <c r="O199" s="260"/>
      <c r="P199" s="260"/>
      <c r="Q199" s="260"/>
      <c r="R199" s="260"/>
      <c r="S199" s="260"/>
      <c r="T199" s="26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2" t="s">
        <v>167</v>
      </c>
      <c r="AU199" s="262" t="s">
        <v>88</v>
      </c>
      <c r="AV199" s="13" t="s">
        <v>88</v>
      </c>
      <c r="AW199" s="13" t="s">
        <v>34</v>
      </c>
      <c r="AX199" s="13" t="s">
        <v>78</v>
      </c>
      <c r="AY199" s="262" t="s">
        <v>159</v>
      </c>
    </row>
    <row r="200" s="13" customFormat="1">
      <c r="A200" s="13"/>
      <c r="B200" s="251"/>
      <c r="C200" s="252"/>
      <c r="D200" s="253" t="s">
        <v>167</v>
      </c>
      <c r="E200" s="254" t="s">
        <v>1</v>
      </c>
      <c r="F200" s="255" t="s">
        <v>1381</v>
      </c>
      <c r="G200" s="252"/>
      <c r="H200" s="256">
        <v>26.800000000000001</v>
      </c>
      <c r="I200" s="257"/>
      <c r="J200" s="252"/>
      <c r="K200" s="252"/>
      <c r="L200" s="258"/>
      <c r="M200" s="259"/>
      <c r="N200" s="260"/>
      <c r="O200" s="260"/>
      <c r="P200" s="260"/>
      <c r="Q200" s="260"/>
      <c r="R200" s="260"/>
      <c r="S200" s="260"/>
      <c r="T200" s="26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2" t="s">
        <v>167</v>
      </c>
      <c r="AU200" s="262" t="s">
        <v>88</v>
      </c>
      <c r="AV200" s="13" t="s">
        <v>88</v>
      </c>
      <c r="AW200" s="13" t="s">
        <v>34</v>
      </c>
      <c r="AX200" s="13" t="s">
        <v>78</v>
      </c>
      <c r="AY200" s="262" t="s">
        <v>159</v>
      </c>
    </row>
    <row r="201" s="13" customFormat="1">
      <c r="A201" s="13"/>
      <c r="B201" s="251"/>
      <c r="C201" s="252"/>
      <c r="D201" s="253" t="s">
        <v>167</v>
      </c>
      <c r="E201" s="254" t="s">
        <v>1</v>
      </c>
      <c r="F201" s="255" t="s">
        <v>1382</v>
      </c>
      <c r="G201" s="252"/>
      <c r="H201" s="256">
        <v>21.600000000000001</v>
      </c>
      <c r="I201" s="257"/>
      <c r="J201" s="252"/>
      <c r="K201" s="252"/>
      <c r="L201" s="258"/>
      <c r="M201" s="259"/>
      <c r="N201" s="260"/>
      <c r="O201" s="260"/>
      <c r="P201" s="260"/>
      <c r="Q201" s="260"/>
      <c r="R201" s="260"/>
      <c r="S201" s="260"/>
      <c r="T201" s="26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2" t="s">
        <v>167</v>
      </c>
      <c r="AU201" s="262" t="s">
        <v>88</v>
      </c>
      <c r="AV201" s="13" t="s">
        <v>88</v>
      </c>
      <c r="AW201" s="13" t="s">
        <v>34</v>
      </c>
      <c r="AX201" s="13" t="s">
        <v>78</v>
      </c>
      <c r="AY201" s="262" t="s">
        <v>159</v>
      </c>
    </row>
    <row r="202" s="14" customFormat="1">
      <c r="A202" s="14"/>
      <c r="B202" s="263"/>
      <c r="C202" s="264"/>
      <c r="D202" s="253" t="s">
        <v>167</v>
      </c>
      <c r="E202" s="265" t="s">
        <v>1</v>
      </c>
      <c r="F202" s="266" t="s">
        <v>170</v>
      </c>
      <c r="G202" s="264"/>
      <c r="H202" s="267">
        <v>85.400000000000006</v>
      </c>
      <c r="I202" s="268"/>
      <c r="J202" s="264"/>
      <c r="K202" s="264"/>
      <c r="L202" s="269"/>
      <c r="M202" s="270"/>
      <c r="N202" s="271"/>
      <c r="O202" s="271"/>
      <c r="P202" s="271"/>
      <c r="Q202" s="271"/>
      <c r="R202" s="271"/>
      <c r="S202" s="271"/>
      <c r="T202" s="27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3" t="s">
        <v>167</v>
      </c>
      <c r="AU202" s="273" t="s">
        <v>88</v>
      </c>
      <c r="AV202" s="14" t="s">
        <v>165</v>
      </c>
      <c r="AW202" s="14" t="s">
        <v>34</v>
      </c>
      <c r="AX202" s="14" t="s">
        <v>86</v>
      </c>
      <c r="AY202" s="273" t="s">
        <v>159</v>
      </c>
    </row>
    <row r="203" s="2" customFormat="1" ht="16.5" customHeight="1">
      <c r="A203" s="39"/>
      <c r="B203" s="40"/>
      <c r="C203" s="237" t="s">
        <v>217</v>
      </c>
      <c r="D203" s="237" t="s">
        <v>161</v>
      </c>
      <c r="E203" s="238" t="s">
        <v>268</v>
      </c>
      <c r="F203" s="239" t="s">
        <v>269</v>
      </c>
      <c r="G203" s="240" t="s">
        <v>164</v>
      </c>
      <c r="H203" s="241">
        <v>85.400000000000006</v>
      </c>
      <c r="I203" s="242"/>
      <c r="J203" s="243">
        <f>ROUND(I203*H203,2)</f>
        <v>0</v>
      </c>
      <c r="K203" s="244"/>
      <c r="L203" s="45"/>
      <c r="M203" s="245" t="s">
        <v>1</v>
      </c>
      <c r="N203" s="246" t="s">
        <v>43</v>
      </c>
      <c r="O203" s="92"/>
      <c r="P203" s="247">
        <f>O203*H203</f>
        <v>0</v>
      </c>
      <c r="Q203" s="247">
        <v>0.0079000000000000008</v>
      </c>
      <c r="R203" s="247">
        <f>Q203*H203</f>
        <v>0.67466000000000015</v>
      </c>
      <c r="S203" s="247">
        <v>0</v>
      </c>
      <c r="T203" s="248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9" t="s">
        <v>165</v>
      </c>
      <c r="AT203" s="249" t="s">
        <v>161</v>
      </c>
      <c r="AU203" s="249" t="s">
        <v>88</v>
      </c>
      <c r="AY203" s="18" t="s">
        <v>159</v>
      </c>
      <c r="BE203" s="250">
        <f>IF(N203="základní",J203,0)</f>
        <v>0</v>
      </c>
      <c r="BF203" s="250">
        <f>IF(N203="snížená",J203,0)</f>
        <v>0</v>
      </c>
      <c r="BG203" s="250">
        <f>IF(N203="zákl. přenesená",J203,0)</f>
        <v>0</v>
      </c>
      <c r="BH203" s="250">
        <f>IF(N203="sníž. přenesená",J203,0)</f>
        <v>0</v>
      </c>
      <c r="BI203" s="250">
        <f>IF(N203="nulová",J203,0)</f>
        <v>0</v>
      </c>
      <c r="BJ203" s="18" t="s">
        <v>86</v>
      </c>
      <c r="BK203" s="250">
        <f>ROUND(I203*H203,2)</f>
        <v>0</v>
      </c>
      <c r="BL203" s="18" t="s">
        <v>165</v>
      </c>
      <c r="BM203" s="249" t="s">
        <v>270</v>
      </c>
    </row>
    <row r="204" s="2" customFormat="1" ht="16.5" customHeight="1">
      <c r="A204" s="39"/>
      <c r="B204" s="40"/>
      <c r="C204" s="237" t="s">
        <v>222</v>
      </c>
      <c r="D204" s="237" t="s">
        <v>161</v>
      </c>
      <c r="E204" s="238" t="s">
        <v>272</v>
      </c>
      <c r="F204" s="239" t="s">
        <v>273</v>
      </c>
      <c r="G204" s="240" t="s">
        <v>164</v>
      </c>
      <c r="H204" s="241">
        <v>1706.771</v>
      </c>
      <c r="I204" s="242"/>
      <c r="J204" s="243">
        <f>ROUND(I204*H204,2)</f>
        <v>0</v>
      </c>
      <c r="K204" s="244"/>
      <c r="L204" s="45"/>
      <c r="M204" s="245" t="s">
        <v>1</v>
      </c>
      <c r="N204" s="246" t="s">
        <v>43</v>
      </c>
      <c r="O204" s="92"/>
      <c r="P204" s="247">
        <f>O204*H204</f>
        <v>0</v>
      </c>
      <c r="Q204" s="247">
        <v>0.00025999999999999998</v>
      </c>
      <c r="R204" s="247">
        <f>Q204*H204</f>
        <v>0.44376045999999997</v>
      </c>
      <c r="S204" s="247">
        <v>0</v>
      </c>
      <c r="T204" s="248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9" t="s">
        <v>165</v>
      </c>
      <c r="AT204" s="249" t="s">
        <v>161</v>
      </c>
      <c r="AU204" s="249" t="s">
        <v>88</v>
      </c>
      <c r="AY204" s="18" t="s">
        <v>159</v>
      </c>
      <c r="BE204" s="250">
        <f>IF(N204="základní",J204,0)</f>
        <v>0</v>
      </c>
      <c r="BF204" s="250">
        <f>IF(N204="snížená",J204,0)</f>
        <v>0</v>
      </c>
      <c r="BG204" s="250">
        <f>IF(N204="zákl. přenesená",J204,0)</f>
        <v>0</v>
      </c>
      <c r="BH204" s="250">
        <f>IF(N204="sníž. přenesená",J204,0)</f>
        <v>0</v>
      </c>
      <c r="BI204" s="250">
        <f>IF(N204="nulová",J204,0)</f>
        <v>0</v>
      </c>
      <c r="BJ204" s="18" t="s">
        <v>86</v>
      </c>
      <c r="BK204" s="250">
        <f>ROUND(I204*H204,2)</f>
        <v>0</v>
      </c>
      <c r="BL204" s="18" t="s">
        <v>165</v>
      </c>
      <c r="BM204" s="249" t="s">
        <v>274</v>
      </c>
    </row>
    <row r="205" s="13" customFormat="1">
      <c r="A205" s="13"/>
      <c r="B205" s="251"/>
      <c r="C205" s="252"/>
      <c r="D205" s="253" t="s">
        <v>167</v>
      </c>
      <c r="E205" s="254" t="s">
        <v>1</v>
      </c>
      <c r="F205" s="255" t="s">
        <v>1383</v>
      </c>
      <c r="G205" s="252"/>
      <c r="H205" s="256">
        <v>307.23599999999999</v>
      </c>
      <c r="I205" s="257"/>
      <c r="J205" s="252"/>
      <c r="K205" s="252"/>
      <c r="L205" s="258"/>
      <c r="M205" s="259"/>
      <c r="N205" s="260"/>
      <c r="O205" s="260"/>
      <c r="P205" s="260"/>
      <c r="Q205" s="260"/>
      <c r="R205" s="260"/>
      <c r="S205" s="260"/>
      <c r="T205" s="26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2" t="s">
        <v>167</v>
      </c>
      <c r="AU205" s="262" t="s">
        <v>88</v>
      </c>
      <c r="AV205" s="13" t="s">
        <v>88</v>
      </c>
      <c r="AW205" s="13" t="s">
        <v>34</v>
      </c>
      <c r="AX205" s="13" t="s">
        <v>78</v>
      </c>
      <c r="AY205" s="262" t="s">
        <v>159</v>
      </c>
    </row>
    <row r="206" s="13" customFormat="1">
      <c r="A206" s="13"/>
      <c r="B206" s="251"/>
      <c r="C206" s="252"/>
      <c r="D206" s="253" t="s">
        <v>167</v>
      </c>
      <c r="E206" s="254" t="s">
        <v>1</v>
      </c>
      <c r="F206" s="255" t="s">
        <v>1384</v>
      </c>
      <c r="G206" s="252"/>
      <c r="H206" s="256">
        <v>59.700000000000003</v>
      </c>
      <c r="I206" s="257"/>
      <c r="J206" s="252"/>
      <c r="K206" s="252"/>
      <c r="L206" s="258"/>
      <c r="M206" s="259"/>
      <c r="N206" s="260"/>
      <c r="O206" s="260"/>
      <c r="P206" s="260"/>
      <c r="Q206" s="260"/>
      <c r="R206" s="260"/>
      <c r="S206" s="260"/>
      <c r="T206" s="26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2" t="s">
        <v>167</v>
      </c>
      <c r="AU206" s="262" t="s">
        <v>88</v>
      </c>
      <c r="AV206" s="13" t="s">
        <v>88</v>
      </c>
      <c r="AW206" s="13" t="s">
        <v>34</v>
      </c>
      <c r="AX206" s="13" t="s">
        <v>78</v>
      </c>
      <c r="AY206" s="262" t="s">
        <v>159</v>
      </c>
    </row>
    <row r="207" s="13" customFormat="1">
      <c r="A207" s="13"/>
      <c r="B207" s="251"/>
      <c r="C207" s="252"/>
      <c r="D207" s="253" t="s">
        <v>167</v>
      </c>
      <c r="E207" s="254" t="s">
        <v>1</v>
      </c>
      <c r="F207" s="255" t="s">
        <v>1385</v>
      </c>
      <c r="G207" s="252"/>
      <c r="H207" s="256">
        <v>1339.835</v>
      </c>
      <c r="I207" s="257"/>
      <c r="J207" s="252"/>
      <c r="K207" s="252"/>
      <c r="L207" s="258"/>
      <c r="M207" s="259"/>
      <c r="N207" s="260"/>
      <c r="O207" s="260"/>
      <c r="P207" s="260"/>
      <c r="Q207" s="260"/>
      <c r="R207" s="260"/>
      <c r="S207" s="260"/>
      <c r="T207" s="26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2" t="s">
        <v>167</v>
      </c>
      <c r="AU207" s="262" t="s">
        <v>88</v>
      </c>
      <c r="AV207" s="13" t="s">
        <v>88</v>
      </c>
      <c r="AW207" s="13" t="s">
        <v>34</v>
      </c>
      <c r="AX207" s="13" t="s">
        <v>78</v>
      </c>
      <c r="AY207" s="262" t="s">
        <v>159</v>
      </c>
    </row>
    <row r="208" s="14" customFormat="1">
      <c r="A208" s="14"/>
      <c r="B208" s="263"/>
      <c r="C208" s="264"/>
      <c r="D208" s="253" t="s">
        <v>167</v>
      </c>
      <c r="E208" s="265" t="s">
        <v>1</v>
      </c>
      <c r="F208" s="266" t="s">
        <v>170</v>
      </c>
      <c r="G208" s="264"/>
      <c r="H208" s="267">
        <v>1706.771</v>
      </c>
      <c r="I208" s="268"/>
      <c r="J208" s="264"/>
      <c r="K208" s="264"/>
      <c r="L208" s="269"/>
      <c r="M208" s="270"/>
      <c r="N208" s="271"/>
      <c r="O208" s="271"/>
      <c r="P208" s="271"/>
      <c r="Q208" s="271"/>
      <c r="R208" s="271"/>
      <c r="S208" s="271"/>
      <c r="T208" s="27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3" t="s">
        <v>167</v>
      </c>
      <c r="AU208" s="273" t="s">
        <v>88</v>
      </c>
      <c r="AV208" s="14" t="s">
        <v>165</v>
      </c>
      <c r="AW208" s="14" t="s">
        <v>34</v>
      </c>
      <c r="AX208" s="14" t="s">
        <v>86</v>
      </c>
      <c r="AY208" s="273" t="s">
        <v>159</v>
      </c>
    </row>
    <row r="209" s="2" customFormat="1" ht="16.5" customHeight="1">
      <c r="A209" s="39"/>
      <c r="B209" s="40"/>
      <c r="C209" s="237" t="s">
        <v>233</v>
      </c>
      <c r="D209" s="237" t="s">
        <v>161</v>
      </c>
      <c r="E209" s="238" t="s">
        <v>280</v>
      </c>
      <c r="F209" s="239" t="s">
        <v>281</v>
      </c>
      <c r="G209" s="240" t="s">
        <v>164</v>
      </c>
      <c r="H209" s="241">
        <v>366.93599999999998</v>
      </c>
      <c r="I209" s="242"/>
      <c r="J209" s="243">
        <f>ROUND(I209*H209,2)</f>
        <v>0</v>
      </c>
      <c r="K209" s="244"/>
      <c r="L209" s="45"/>
      <c r="M209" s="245" t="s">
        <v>1</v>
      </c>
      <c r="N209" s="246" t="s">
        <v>43</v>
      </c>
      <c r="O209" s="92"/>
      <c r="P209" s="247">
        <f>O209*H209</f>
        <v>0</v>
      </c>
      <c r="Q209" s="247">
        <v>0.00020000000000000001</v>
      </c>
      <c r="R209" s="247">
        <f>Q209*H209</f>
        <v>0.0733872</v>
      </c>
      <c r="S209" s="247">
        <v>0</v>
      </c>
      <c r="T209" s="248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9" t="s">
        <v>165</v>
      </c>
      <c r="AT209" s="249" t="s">
        <v>161</v>
      </c>
      <c r="AU209" s="249" t="s">
        <v>88</v>
      </c>
      <c r="AY209" s="18" t="s">
        <v>159</v>
      </c>
      <c r="BE209" s="250">
        <f>IF(N209="základní",J209,0)</f>
        <v>0</v>
      </c>
      <c r="BF209" s="250">
        <f>IF(N209="snížená",J209,0)</f>
        <v>0</v>
      </c>
      <c r="BG209" s="250">
        <f>IF(N209="zákl. přenesená",J209,0)</f>
        <v>0</v>
      </c>
      <c r="BH209" s="250">
        <f>IF(N209="sníž. přenesená",J209,0)</f>
        <v>0</v>
      </c>
      <c r="BI209" s="250">
        <f>IF(N209="nulová",J209,0)</f>
        <v>0</v>
      </c>
      <c r="BJ209" s="18" t="s">
        <v>86</v>
      </c>
      <c r="BK209" s="250">
        <f>ROUND(I209*H209,2)</f>
        <v>0</v>
      </c>
      <c r="BL209" s="18" t="s">
        <v>165</v>
      </c>
      <c r="BM209" s="249" t="s">
        <v>282</v>
      </c>
    </row>
    <row r="210" s="13" customFormat="1">
      <c r="A210" s="13"/>
      <c r="B210" s="251"/>
      <c r="C210" s="252"/>
      <c r="D210" s="253" t="s">
        <v>167</v>
      </c>
      <c r="E210" s="254" t="s">
        <v>1</v>
      </c>
      <c r="F210" s="255" t="s">
        <v>1383</v>
      </c>
      <c r="G210" s="252"/>
      <c r="H210" s="256">
        <v>307.23599999999999</v>
      </c>
      <c r="I210" s="257"/>
      <c r="J210" s="252"/>
      <c r="K210" s="252"/>
      <c r="L210" s="258"/>
      <c r="M210" s="259"/>
      <c r="N210" s="260"/>
      <c r="O210" s="260"/>
      <c r="P210" s="260"/>
      <c r="Q210" s="260"/>
      <c r="R210" s="260"/>
      <c r="S210" s="260"/>
      <c r="T210" s="26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2" t="s">
        <v>167</v>
      </c>
      <c r="AU210" s="262" t="s">
        <v>88</v>
      </c>
      <c r="AV210" s="13" t="s">
        <v>88</v>
      </c>
      <c r="AW210" s="13" t="s">
        <v>34</v>
      </c>
      <c r="AX210" s="13" t="s">
        <v>78</v>
      </c>
      <c r="AY210" s="262" t="s">
        <v>159</v>
      </c>
    </row>
    <row r="211" s="13" customFormat="1">
      <c r="A211" s="13"/>
      <c r="B211" s="251"/>
      <c r="C211" s="252"/>
      <c r="D211" s="253" t="s">
        <v>167</v>
      </c>
      <c r="E211" s="254" t="s">
        <v>1</v>
      </c>
      <c r="F211" s="255" t="s">
        <v>1384</v>
      </c>
      <c r="G211" s="252"/>
      <c r="H211" s="256">
        <v>59.700000000000003</v>
      </c>
      <c r="I211" s="257"/>
      <c r="J211" s="252"/>
      <c r="K211" s="252"/>
      <c r="L211" s="258"/>
      <c r="M211" s="259"/>
      <c r="N211" s="260"/>
      <c r="O211" s="260"/>
      <c r="P211" s="260"/>
      <c r="Q211" s="260"/>
      <c r="R211" s="260"/>
      <c r="S211" s="260"/>
      <c r="T211" s="26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2" t="s">
        <v>167</v>
      </c>
      <c r="AU211" s="262" t="s">
        <v>88</v>
      </c>
      <c r="AV211" s="13" t="s">
        <v>88</v>
      </c>
      <c r="AW211" s="13" t="s">
        <v>34</v>
      </c>
      <c r="AX211" s="13" t="s">
        <v>78</v>
      </c>
      <c r="AY211" s="262" t="s">
        <v>159</v>
      </c>
    </row>
    <row r="212" s="14" customFormat="1">
      <c r="A212" s="14"/>
      <c r="B212" s="263"/>
      <c r="C212" s="264"/>
      <c r="D212" s="253" t="s">
        <v>167</v>
      </c>
      <c r="E212" s="265" t="s">
        <v>1</v>
      </c>
      <c r="F212" s="266" t="s">
        <v>170</v>
      </c>
      <c r="G212" s="264"/>
      <c r="H212" s="267">
        <v>366.93599999999998</v>
      </c>
      <c r="I212" s="268"/>
      <c r="J212" s="264"/>
      <c r="K212" s="264"/>
      <c r="L212" s="269"/>
      <c r="M212" s="270"/>
      <c r="N212" s="271"/>
      <c r="O212" s="271"/>
      <c r="P212" s="271"/>
      <c r="Q212" s="271"/>
      <c r="R212" s="271"/>
      <c r="S212" s="271"/>
      <c r="T212" s="27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3" t="s">
        <v>167</v>
      </c>
      <c r="AU212" s="273" t="s">
        <v>88</v>
      </c>
      <c r="AV212" s="14" t="s">
        <v>165</v>
      </c>
      <c r="AW212" s="14" t="s">
        <v>34</v>
      </c>
      <c r="AX212" s="14" t="s">
        <v>86</v>
      </c>
      <c r="AY212" s="273" t="s">
        <v>159</v>
      </c>
    </row>
    <row r="213" s="2" customFormat="1" ht="16.5" customHeight="1">
      <c r="A213" s="39"/>
      <c r="B213" s="40"/>
      <c r="C213" s="237" t="s">
        <v>238</v>
      </c>
      <c r="D213" s="237" t="s">
        <v>161</v>
      </c>
      <c r="E213" s="238" t="s">
        <v>286</v>
      </c>
      <c r="F213" s="239" t="s">
        <v>287</v>
      </c>
      <c r="G213" s="240" t="s">
        <v>164</v>
      </c>
      <c r="H213" s="241">
        <v>1706.771</v>
      </c>
      <c r="I213" s="242"/>
      <c r="J213" s="243">
        <f>ROUND(I213*H213,2)</f>
        <v>0</v>
      </c>
      <c r="K213" s="244"/>
      <c r="L213" s="45"/>
      <c r="M213" s="245" t="s">
        <v>1</v>
      </c>
      <c r="N213" s="246" t="s">
        <v>43</v>
      </c>
      <c r="O213" s="92"/>
      <c r="P213" s="247">
        <f>O213*H213</f>
        <v>0</v>
      </c>
      <c r="Q213" s="247">
        <v>0.0043800000000000002</v>
      </c>
      <c r="R213" s="247">
        <f>Q213*H213</f>
        <v>7.4756569800000001</v>
      </c>
      <c r="S213" s="247">
        <v>0</v>
      </c>
      <c r="T213" s="248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9" t="s">
        <v>165</v>
      </c>
      <c r="AT213" s="249" t="s">
        <v>161</v>
      </c>
      <c r="AU213" s="249" t="s">
        <v>88</v>
      </c>
      <c r="AY213" s="18" t="s">
        <v>159</v>
      </c>
      <c r="BE213" s="250">
        <f>IF(N213="základní",J213,0)</f>
        <v>0</v>
      </c>
      <c r="BF213" s="250">
        <f>IF(N213="snížená",J213,0)</f>
        <v>0</v>
      </c>
      <c r="BG213" s="250">
        <f>IF(N213="zákl. přenesená",J213,0)</f>
        <v>0</v>
      </c>
      <c r="BH213" s="250">
        <f>IF(N213="sníž. přenesená",J213,0)</f>
        <v>0</v>
      </c>
      <c r="BI213" s="250">
        <f>IF(N213="nulová",J213,0)</f>
        <v>0</v>
      </c>
      <c r="BJ213" s="18" t="s">
        <v>86</v>
      </c>
      <c r="BK213" s="250">
        <f>ROUND(I213*H213,2)</f>
        <v>0</v>
      </c>
      <c r="BL213" s="18" t="s">
        <v>165</v>
      </c>
      <c r="BM213" s="249" t="s">
        <v>288</v>
      </c>
    </row>
    <row r="214" s="2" customFormat="1" ht="16.5" customHeight="1">
      <c r="A214" s="39"/>
      <c r="B214" s="40"/>
      <c r="C214" s="237" t="s">
        <v>8</v>
      </c>
      <c r="D214" s="237" t="s">
        <v>161</v>
      </c>
      <c r="E214" s="238" t="s">
        <v>290</v>
      </c>
      <c r="F214" s="239" t="s">
        <v>291</v>
      </c>
      <c r="G214" s="240" t="s">
        <v>164</v>
      </c>
      <c r="H214" s="241">
        <v>1619.271</v>
      </c>
      <c r="I214" s="242"/>
      <c r="J214" s="243">
        <f>ROUND(I214*H214,2)</f>
        <v>0</v>
      </c>
      <c r="K214" s="244"/>
      <c r="L214" s="45"/>
      <c r="M214" s="245" t="s">
        <v>1</v>
      </c>
      <c r="N214" s="246" t="s">
        <v>43</v>
      </c>
      <c r="O214" s="92"/>
      <c r="P214" s="247">
        <f>O214*H214</f>
        <v>0</v>
      </c>
      <c r="Q214" s="247">
        <v>0.0030000000000000001</v>
      </c>
      <c r="R214" s="247">
        <f>Q214*H214</f>
        <v>4.8578130000000002</v>
      </c>
      <c r="S214" s="247">
        <v>0</v>
      </c>
      <c r="T214" s="248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9" t="s">
        <v>165</v>
      </c>
      <c r="AT214" s="249" t="s">
        <v>161</v>
      </c>
      <c r="AU214" s="249" t="s">
        <v>88</v>
      </c>
      <c r="AY214" s="18" t="s">
        <v>159</v>
      </c>
      <c r="BE214" s="250">
        <f>IF(N214="základní",J214,0)</f>
        <v>0</v>
      </c>
      <c r="BF214" s="250">
        <f>IF(N214="snížená",J214,0)</f>
        <v>0</v>
      </c>
      <c r="BG214" s="250">
        <f>IF(N214="zákl. přenesená",J214,0)</f>
        <v>0</v>
      </c>
      <c r="BH214" s="250">
        <f>IF(N214="sníž. přenesená",J214,0)</f>
        <v>0</v>
      </c>
      <c r="BI214" s="250">
        <f>IF(N214="nulová",J214,0)</f>
        <v>0</v>
      </c>
      <c r="BJ214" s="18" t="s">
        <v>86</v>
      </c>
      <c r="BK214" s="250">
        <f>ROUND(I214*H214,2)</f>
        <v>0</v>
      </c>
      <c r="BL214" s="18" t="s">
        <v>165</v>
      </c>
      <c r="BM214" s="249" t="s">
        <v>292</v>
      </c>
    </row>
    <row r="215" s="13" customFormat="1">
      <c r="A215" s="13"/>
      <c r="B215" s="251"/>
      <c r="C215" s="252"/>
      <c r="D215" s="253" t="s">
        <v>167</v>
      </c>
      <c r="E215" s="254" t="s">
        <v>1</v>
      </c>
      <c r="F215" s="255" t="s">
        <v>1386</v>
      </c>
      <c r="G215" s="252"/>
      <c r="H215" s="256">
        <v>1619.271</v>
      </c>
      <c r="I215" s="257"/>
      <c r="J215" s="252"/>
      <c r="K215" s="252"/>
      <c r="L215" s="258"/>
      <c r="M215" s="259"/>
      <c r="N215" s="260"/>
      <c r="O215" s="260"/>
      <c r="P215" s="260"/>
      <c r="Q215" s="260"/>
      <c r="R215" s="260"/>
      <c r="S215" s="260"/>
      <c r="T215" s="26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2" t="s">
        <v>167</v>
      </c>
      <c r="AU215" s="262" t="s">
        <v>88</v>
      </c>
      <c r="AV215" s="13" t="s">
        <v>88</v>
      </c>
      <c r="AW215" s="13" t="s">
        <v>34</v>
      </c>
      <c r="AX215" s="13" t="s">
        <v>86</v>
      </c>
      <c r="AY215" s="262" t="s">
        <v>159</v>
      </c>
    </row>
    <row r="216" s="2" customFormat="1" ht="16.5" customHeight="1">
      <c r="A216" s="39"/>
      <c r="B216" s="40"/>
      <c r="C216" s="237" t="s">
        <v>249</v>
      </c>
      <c r="D216" s="237" t="s">
        <v>161</v>
      </c>
      <c r="E216" s="238" t="s">
        <v>316</v>
      </c>
      <c r="F216" s="239" t="s">
        <v>317</v>
      </c>
      <c r="G216" s="240" t="s">
        <v>206</v>
      </c>
      <c r="H216" s="241">
        <v>0.52400000000000002</v>
      </c>
      <c r="I216" s="242"/>
      <c r="J216" s="243">
        <f>ROUND(I216*H216,2)</f>
        <v>0</v>
      </c>
      <c r="K216" s="244"/>
      <c r="L216" s="45"/>
      <c r="M216" s="245" t="s">
        <v>1</v>
      </c>
      <c r="N216" s="246" t="s">
        <v>43</v>
      </c>
      <c r="O216" s="92"/>
      <c r="P216" s="247">
        <f>O216*H216</f>
        <v>0</v>
      </c>
      <c r="Q216" s="247">
        <v>2.2563399999999998</v>
      </c>
      <c r="R216" s="247">
        <f>Q216*H216</f>
        <v>1.18232216</v>
      </c>
      <c r="S216" s="247">
        <v>0</v>
      </c>
      <c r="T216" s="248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9" t="s">
        <v>165</v>
      </c>
      <c r="AT216" s="249" t="s">
        <v>161</v>
      </c>
      <c r="AU216" s="249" t="s">
        <v>88</v>
      </c>
      <c r="AY216" s="18" t="s">
        <v>159</v>
      </c>
      <c r="BE216" s="250">
        <f>IF(N216="základní",J216,0)</f>
        <v>0</v>
      </c>
      <c r="BF216" s="250">
        <f>IF(N216="snížená",J216,0)</f>
        <v>0</v>
      </c>
      <c r="BG216" s="250">
        <f>IF(N216="zákl. přenesená",J216,0)</f>
        <v>0</v>
      </c>
      <c r="BH216" s="250">
        <f>IF(N216="sníž. přenesená",J216,0)</f>
        <v>0</v>
      </c>
      <c r="BI216" s="250">
        <f>IF(N216="nulová",J216,0)</f>
        <v>0</v>
      </c>
      <c r="BJ216" s="18" t="s">
        <v>86</v>
      </c>
      <c r="BK216" s="250">
        <f>ROUND(I216*H216,2)</f>
        <v>0</v>
      </c>
      <c r="BL216" s="18" t="s">
        <v>165</v>
      </c>
      <c r="BM216" s="249" t="s">
        <v>318</v>
      </c>
    </row>
    <row r="217" s="15" customFormat="1">
      <c r="A217" s="15"/>
      <c r="B217" s="294"/>
      <c r="C217" s="295"/>
      <c r="D217" s="253" t="s">
        <v>167</v>
      </c>
      <c r="E217" s="296" t="s">
        <v>1</v>
      </c>
      <c r="F217" s="297" t="s">
        <v>1387</v>
      </c>
      <c r="G217" s="295"/>
      <c r="H217" s="296" t="s">
        <v>1</v>
      </c>
      <c r="I217" s="298"/>
      <c r="J217" s="295"/>
      <c r="K217" s="295"/>
      <c r="L217" s="299"/>
      <c r="M217" s="300"/>
      <c r="N217" s="301"/>
      <c r="O217" s="301"/>
      <c r="P217" s="301"/>
      <c r="Q217" s="301"/>
      <c r="R217" s="301"/>
      <c r="S217" s="301"/>
      <c r="T217" s="302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303" t="s">
        <v>167</v>
      </c>
      <c r="AU217" s="303" t="s">
        <v>88</v>
      </c>
      <c r="AV217" s="15" t="s">
        <v>86</v>
      </c>
      <c r="AW217" s="15" t="s">
        <v>34</v>
      </c>
      <c r="AX217" s="15" t="s">
        <v>78</v>
      </c>
      <c r="AY217" s="303" t="s">
        <v>159</v>
      </c>
    </row>
    <row r="218" s="13" customFormat="1">
      <c r="A218" s="13"/>
      <c r="B218" s="251"/>
      <c r="C218" s="252"/>
      <c r="D218" s="253" t="s">
        <v>167</v>
      </c>
      <c r="E218" s="254" t="s">
        <v>1</v>
      </c>
      <c r="F218" s="255" t="s">
        <v>1388</v>
      </c>
      <c r="G218" s="252"/>
      <c r="H218" s="256">
        <v>0.049000000000000002</v>
      </c>
      <c r="I218" s="257"/>
      <c r="J218" s="252"/>
      <c r="K218" s="252"/>
      <c r="L218" s="258"/>
      <c r="M218" s="259"/>
      <c r="N218" s="260"/>
      <c r="O218" s="260"/>
      <c r="P218" s="260"/>
      <c r="Q218" s="260"/>
      <c r="R218" s="260"/>
      <c r="S218" s="260"/>
      <c r="T218" s="26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2" t="s">
        <v>167</v>
      </c>
      <c r="AU218" s="262" t="s">
        <v>88</v>
      </c>
      <c r="AV218" s="13" t="s">
        <v>88</v>
      </c>
      <c r="AW218" s="13" t="s">
        <v>34</v>
      </c>
      <c r="AX218" s="13" t="s">
        <v>78</v>
      </c>
      <c r="AY218" s="262" t="s">
        <v>159</v>
      </c>
    </row>
    <row r="219" s="13" customFormat="1">
      <c r="A219" s="13"/>
      <c r="B219" s="251"/>
      <c r="C219" s="252"/>
      <c r="D219" s="253" t="s">
        <v>167</v>
      </c>
      <c r="E219" s="254" t="s">
        <v>1</v>
      </c>
      <c r="F219" s="255" t="s">
        <v>1389</v>
      </c>
      <c r="G219" s="252"/>
      <c r="H219" s="256">
        <v>0.11700000000000001</v>
      </c>
      <c r="I219" s="257"/>
      <c r="J219" s="252"/>
      <c r="K219" s="252"/>
      <c r="L219" s="258"/>
      <c r="M219" s="259"/>
      <c r="N219" s="260"/>
      <c r="O219" s="260"/>
      <c r="P219" s="260"/>
      <c r="Q219" s="260"/>
      <c r="R219" s="260"/>
      <c r="S219" s="260"/>
      <c r="T219" s="26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2" t="s">
        <v>167</v>
      </c>
      <c r="AU219" s="262" t="s">
        <v>88</v>
      </c>
      <c r="AV219" s="13" t="s">
        <v>88</v>
      </c>
      <c r="AW219" s="13" t="s">
        <v>34</v>
      </c>
      <c r="AX219" s="13" t="s">
        <v>78</v>
      </c>
      <c r="AY219" s="262" t="s">
        <v>159</v>
      </c>
    </row>
    <row r="220" s="13" customFormat="1">
      <c r="A220" s="13"/>
      <c r="B220" s="251"/>
      <c r="C220" s="252"/>
      <c r="D220" s="253" t="s">
        <v>167</v>
      </c>
      <c r="E220" s="254" t="s">
        <v>1</v>
      </c>
      <c r="F220" s="255" t="s">
        <v>1390</v>
      </c>
      <c r="G220" s="252"/>
      <c r="H220" s="256">
        <v>0.058000000000000003</v>
      </c>
      <c r="I220" s="257"/>
      <c r="J220" s="252"/>
      <c r="K220" s="252"/>
      <c r="L220" s="258"/>
      <c r="M220" s="259"/>
      <c r="N220" s="260"/>
      <c r="O220" s="260"/>
      <c r="P220" s="260"/>
      <c r="Q220" s="260"/>
      <c r="R220" s="260"/>
      <c r="S220" s="260"/>
      <c r="T220" s="26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2" t="s">
        <v>167</v>
      </c>
      <c r="AU220" s="262" t="s">
        <v>88</v>
      </c>
      <c r="AV220" s="13" t="s">
        <v>88</v>
      </c>
      <c r="AW220" s="13" t="s">
        <v>34</v>
      </c>
      <c r="AX220" s="13" t="s">
        <v>78</v>
      </c>
      <c r="AY220" s="262" t="s">
        <v>159</v>
      </c>
    </row>
    <row r="221" s="13" customFormat="1">
      <c r="A221" s="13"/>
      <c r="B221" s="251"/>
      <c r="C221" s="252"/>
      <c r="D221" s="253" t="s">
        <v>167</v>
      </c>
      <c r="E221" s="254" t="s">
        <v>1</v>
      </c>
      <c r="F221" s="255" t="s">
        <v>1391</v>
      </c>
      <c r="G221" s="252"/>
      <c r="H221" s="256">
        <v>0.073999999999999996</v>
      </c>
      <c r="I221" s="257"/>
      <c r="J221" s="252"/>
      <c r="K221" s="252"/>
      <c r="L221" s="258"/>
      <c r="M221" s="259"/>
      <c r="N221" s="260"/>
      <c r="O221" s="260"/>
      <c r="P221" s="260"/>
      <c r="Q221" s="260"/>
      <c r="R221" s="260"/>
      <c r="S221" s="260"/>
      <c r="T221" s="26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2" t="s">
        <v>167</v>
      </c>
      <c r="AU221" s="262" t="s">
        <v>88</v>
      </c>
      <c r="AV221" s="13" t="s">
        <v>88</v>
      </c>
      <c r="AW221" s="13" t="s">
        <v>34</v>
      </c>
      <c r="AX221" s="13" t="s">
        <v>78</v>
      </c>
      <c r="AY221" s="262" t="s">
        <v>159</v>
      </c>
    </row>
    <row r="222" s="13" customFormat="1">
      <c r="A222" s="13"/>
      <c r="B222" s="251"/>
      <c r="C222" s="252"/>
      <c r="D222" s="253" t="s">
        <v>167</v>
      </c>
      <c r="E222" s="254" t="s">
        <v>1</v>
      </c>
      <c r="F222" s="255" t="s">
        <v>1392</v>
      </c>
      <c r="G222" s="252"/>
      <c r="H222" s="256">
        <v>0.045999999999999999</v>
      </c>
      <c r="I222" s="257"/>
      <c r="J222" s="252"/>
      <c r="K222" s="252"/>
      <c r="L222" s="258"/>
      <c r="M222" s="259"/>
      <c r="N222" s="260"/>
      <c r="O222" s="260"/>
      <c r="P222" s="260"/>
      <c r="Q222" s="260"/>
      <c r="R222" s="260"/>
      <c r="S222" s="260"/>
      <c r="T222" s="26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2" t="s">
        <v>167</v>
      </c>
      <c r="AU222" s="262" t="s">
        <v>88</v>
      </c>
      <c r="AV222" s="13" t="s">
        <v>88</v>
      </c>
      <c r="AW222" s="13" t="s">
        <v>34</v>
      </c>
      <c r="AX222" s="13" t="s">
        <v>78</v>
      </c>
      <c r="AY222" s="262" t="s">
        <v>159</v>
      </c>
    </row>
    <row r="223" s="13" customFormat="1">
      <c r="A223" s="13"/>
      <c r="B223" s="251"/>
      <c r="C223" s="252"/>
      <c r="D223" s="253" t="s">
        <v>167</v>
      </c>
      <c r="E223" s="254" t="s">
        <v>1</v>
      </c>
      <c r="F223" s="255" t="s">
        <v>1393</v>
      </c>
      <c r="G223" s="252"/>
      <c r="H223" s="256">
        <v>0.035999999999999997</v>
      </c>
      <c r="I223" s="257"/>
      <c r="J223" s="252"/>
      <c r="K223" s="252"/>
      <c r="L223" s="258"/>
      <c r="M223" s="259"/>
      <c r="N223" s="260"/>
      <c r="O223" s="260"/>
      <c r="P223" s="260"/>
      <c r="Q223" s="260"/>
      <c r="R223" s="260"/>
      <c r="S223" s="260"/>
      <c r="T223" s="26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2" t="s">
        <v>167</v>
      </c>
      <c r="AU223" s="262" t="s">
        <v>88</v>
      </c>
      <c r="AV223" s="13" t="s">
        <v>88</v>
      </c>
      <c r="AW223" s="13" t="s">
        <v>34</v>
      </c>
      <c r="AX223" s="13" t="s">
        <v>78</v>
      </c>
      <c r="AY223" s="262" t="s">
        <v>159</v>
      </c>
    </row>
    <row r="224" s="13" customFormat="1">
      <c r="A224" s="13"/>
      <c r="B224" s="251"/>
      <c r="C224" s="252"/>
      <c r="D224" s="253" t="s">
        <v>167</v>
      </c>
      <c r="E224" s="254" t="s">
        <v>1</v>
      </c>
      <c r="F224" s="255" t="s">
        <v>1394</v>
      </c>
      <c r="G224" s="252"/>
      <c r="H224" s="256">
        <v>0.073999999999999996</v>
      </c>
      <c r="I224" s="257"/>
      <c r="J224" s="252"/>
      <c r="K224" s="252"/>
      <c r="L224" s="258"/>
      <c r="M224" s="259"/>
      <c r="N224" s="260"/>
      <c r="O224" s="260"/>
      <c r="P224" s="260"/>
      <c r="Q224" s="260"/>
      <c r="R224" s="260"/>
      <c r="S224" s="260"/>
      <c r="T224" s="26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2" t="s">
        <v>167</v>
      </c>
      <c r="AU224" s="262" t="s">
        <v>88</v>
      </c>
      <c r="AV224" s="13" t="s">
        <v>88</v>
      </c>
      <c r="AW224" s="13" t="s">
        <v>34</v>
      </c>
      <c r="AX224" s="13" t="s">
        <v>78</v>
      </c>
      <c r="AY224" s="262" t="s">
        <v>159</v>
      </c>
    </row>
    <row r="225" s="13" customFormat="1">
      <c r="A225" s="13"/>
      <c r="B225" s="251"/>
      <c r="C225" s="252"/>
      <c r="D225" s="253" t="s">
        <v>167</v>
      </c>
      <c r="E225" s="254" t="s">
        <v>1</v>
      </c>
      <c r="F225" s="255" t="s">
        <v>1395</v>
      </c>
      <c r="G225" s="252"/>
      <c r="H225" s="256">
        <v>0.070000000000000007</v>
      </c>
      <c r="I225" s="257"/>
      <c r="J225" s="252"/>
      <c r="K225" s="252"/>
      <c r="L225" s="258"/>
      <c r="M225" s="259"/>
      <c r="N225" s="260"/>
      <c r="O225" s="260"/>
      <c r="P225" s="260"/>
      <c r="Q225" s="260"/>
      <c r="R225" s="260"/>
      <c r="S225" s="260"/>
      <c r="T225" s="26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2" t="s">
        <v>167</v>
      </c>
      <c r="AU225" s="262" t="s">
        <v>88</v>
      </c>
      <c r="AV225" s="13" t="s">
        <v>88</v>
      </c>
      <c r="AW225" s="13" t="s">
        <v>34</v>
      </c>
      <c r="AX225" s="13" t="s">
        <v>78</v>
      </c>
      <c r="AY225" s="262" t="s">
        <v>159</v>
      </c>
    </row>
    <row r="226" s="14" customFormat="1">
      <c r="A226" s="14"/>
      <c r="B226" s="263"/>
      <c r="C226" s="264"/>
      <c r="D226" s="253" t="s">
        <v>167</v>
      </c>
      <c r="E226" s="265" t="s">
        <v>1</v>
      </c>
      <c r="F226" s="266" t="s">
        <v>170</v>
      </c>
      <c r="G226" s="264"/>
      <c r="H226" s="267">
        <v>0.52400000000000002</v>
      </c>
      <c r="I226" s="268"/>
      <c r="J226" s="264"/>
      <c r="K226" s="264"/>
      <c r="L226" s="269"/>
      <c r="M226" s="270"/>
      <c r="N226" s="271"/>
      <c r="O226" s="271"/>
      <c r="P226" s="271"/>
      <c r="Q226" s="271"/>
      <c r="R226" s="271"/>
      <c r="S226" s="271"/>
      <c r="T226" s="27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3" t="s">
        <v>167</v>
      </c>
      <c r="AU226" s="273" t="s">
        <v>88</v>
      </c>
      <c r="AV226" s="14" t="s">
        <v>165</v>
      </c>
      <c r="AW226" s="14" t="s">
        <v>34</v>
      </c>
      <c r="AX226" s="14" t="s">
        <v>86</v>
      </c>
      <c r="AY226" s="273" t="s">
        <v>159</v>
      </c>
    </row>
    <row r="227" s="2" customFormat="1" ht="16.5" customHeight="1">
      <c r="A227" s="39"/>
      <c r="B227" s="40"/>
      <c r="C227" s="237" t="s">
        <v>259</v>
      </c>
      <c r="D227" s="237" t="s">
        <v>161</v>
      </c>
      <c r="E227" s="238" t="s">
        <v>330</v>
      </c>
      <c r="F227" s="239" t="s">
        <v>331</v>
      </c>
      <c r="G227" s="240" t="s">
        <v>173</v>
      </c>
      <c r="H227" s="241">
        <v>10</v>
      </c>
      <c r="I227" s="242"/>
      <c r="J227" s="243">
        <f>ROUND(I227*H227,2)</f>
        <v>0</v>
      </c>
      <c r="K227" s="244"/>
      <c r="L227" s="45"/>
      <c r="M227" s="245" t="s">
        <v>1</v>
      </c>
      <c r="N227" s="246" t="s">
        <v>43</v>
      </c>
      <c r="O227" s="92"/>
      <c r="P227" s="247">
        <f>O227*H227</f>
        <v>0</v>
      </c>
      <c r="Q227" s="247">
        <v>0.00048000000000000001</v>
      </c>
      <c r="R227" s="247">
        <f>Q227*H227</f>
        <v>0.0048000000000000004</v>
      </c>
      <c r="S227" s="247">
        <v>0</v>
      </c>
      <c r="T227" s="248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9" t="s">
        <v>165</v>
      </c>
      <c r="AT227" s="249" t="s">
        <v>161</v>
      </c>
      <c r="AU227" s="249" t="s">
        <v>88</v>
      </c>
      <c r="AY227" s="18" t="s">
        <v>159</v>
      </c>
      <c r="BE227" s="250">
        <f>IF(N227="základní",J227,0)</f>
        <v>0</v>
      </c>
      <c r="BF227" s="250">
        <f>IF(N227="snížená",J227,0)</f>
        <v>0</v>
      </c>
      <c r="BG227" s="250">
        <f>IF(N227="zákl. přenesená",J227,0)</f>
        <v>0</v>
      </c>
      <c r="BH227" s="250">
        <f>IF(N227="sníž. přenesená",J227,0)</f>
        <v>0</v>
      </c>
      <c r="BI227" s="250">
        <f>IF(N227="nulová",J227,0)</f>
        <v>0</v>
      </c>
      <c r="BJ227" s="18" t="s">
        <v>86</v>
      </c>
      <c r="BK227" s="250">
        <f>ROUND(I227*H227,2)</f>
        <v>0</v>
      </c>
      <c r="BL227" s="18" t="s">
        <v>165</v>
      </c>
      <c r="BM227" s="249" t="s">
        <v>332</v>
      </c>
    </row>
    <row r="228" s="2" customFormat="1" ht="16.5" customHeight="1">
      <c r="A228" s="39"/>
      <c r="B228" s="40"/>
      <c r="C228" s="274" t="s">
        <v>267</v>
      </c>
      <c r="D228" s="274" t="s">
        <v>188</v>
      </c>
      <c r="E228" s="275" t="s">
        <v>189</v>
      </c>
      <c r="F228" s="276" t="s">
        <v>190</v>
      </c>
      <c r="G228" s="277" t="s">
        <v>173</v>
      </c>
      <c r="H228" s="278">
        <v>9</v>
      </c>
      <c r="I228" s="279"/>
      <c r="J228" s="280">
        <f>ROUND(I228*H228,2)</f>
        <v>0</v>
      </c>
      <c r="K228" s="281"/>
      <c r="L228" s="282"/>
      <c r="M228" s="283" t="s">
        <v>1</v>
      </c>
      <c r="N228" s="284" t="s">
        <v>43</v>
      </c>
      <c r="O228" s="92"/>
      <c r="P228" s="247">
        <f>O228*H228</f>
        <v>0</v>
      </c>
      <c r="Q228" s="247">
        <v>0.012489999999999999</v>
      </c>
      <c r="R228" s="247">
        <f>Q228*H228</f>
        <v>0.11241</v>
      </c>
      <c r="S228" s="247">
        <v>0</v>
      </c>
      <c r="T228" s="248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9" t="s">
        <v>191</v>
      </c>
      <c r="AT228" s="249" t="s">
        <v>188</v>
      </c>
      <c r="AU228" s="249" t="s">
        <v>88</v>
      </c>
      <c r="AY228" s="18" t="s">
        <v>159</v>
      </c>
      <c r="BE228" s="250">
        <f>IF(N228="základní",J228,0)</f>
        <v>0</v>
      </c>
      <c r="BF228" s="250">
        <f>IF(N228="snížená",J228,0)</f>
        <v>0</v>
      </c>
      <c r="BG228" s="250">
        <f>IF(N228="zákl. přenesená",J228,0)</f>
        <v>0</v>
      </c>
      <c r="BH228" s="250">
        <f>IF(N228="sníž. přenesená",J228,0)</f>
        <v>0</v>
      </c>
      <c r="BI228" s="250">
        <f>IF(N228="nulová",J228,0)</f>
        <v>0</v>
      </c>
      <c r="BJ228" s="18" t="s">
        <v>86</v>
      </c>
      <c r="BK228" s="250">
        <f>ROUND(I228*H228,2)</f>
        <v>0</v>
      </c>
      <c r="BL228" s="18" t="s">
        <v>165</v>
      </c>
      <c r="BM228" s="249" t="s">
        <v>342</v>
      </c>
    </row>
    <row r="229" s="2" customFormat="1" ht="16.5" customHeight="1">
      <c r="A229" s="39"/>
      <c r="B229" s="40"/>
      <c r="C229" s="274" t="s">
        <v>271</v>
      </c>
      <c r="D229" s="274" t="s">
        <v>188</v>
      </c>
      <c r="E229" s="275" t="s">
        <v>344</v>
      </c>
      <c r="F229" s="276" t="s">
        <v>345</v>
      </c>
      <c r="G229" s="277" t="s">
        <v>173</v>
      </c>
      <c r="H229" s="278">
        <v>1</v>
      </c>
      <c r="I229" s="279"/>
      <c r="J229" s="280">
        <f>ROUND(I229*H229,2)</f>
        <v>0</v>
      </c>
      <c r="K229" s="281"/>
      <c r="L229" s="282"/>
      <c r="M229" s="283" t="s">
        <v>1</v>
      </c>
      <c r="N229" s="284" t="s">
        <v>43</v>
      </c>
      <c r="O229" s="92"/>
      <c r="P229" s="247">
        <f>O229*H229</f>
        <v>0</v>
      </c>
      <c r="Q229" s="247">
        <v>0.01272</v>
      </c>
      <c r="R229" s="247">
        <f>Q229*H229</f>
        <v>0.01272</v>
      </c>
      <c r="S229" s="247">
        <v>0</v>
      </c>
      <c r="T229" s="248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9" t="s">
        <v>191</v>
      </c>
      <c r="AT229" s="249" t="s">
        <v>188</v>
      </c>
      <c r="AU229" s="249" t="s">
        <v>88</v>
      </c>
      <c r="AY229" s="18" t="s">
        <v>159</v>
      </c>
      <c r="BE229" s="250">
        <f>IF(N229="základní",J229,0)</f>
        <v>0</v>
      </c>
      <c r="BF229" s="250">
        <f>IF(N229="snížená",J229,0)</f>
        <v>0</v>
      </c>
      <c r="BG229" s="250">
        <f>IF(N229="zákl. přenesená",J229,0)</f>
        <v>0</v>
      </c>
      <c r="BH229" s="250">
        <f>IF(N229="sníž. přenesená",J229,0)</f>
        <v>0</v>
      </c>
      <c r="BI229" s="250">
        <f>IF(N229="nulová",J229,0)</f>
        <v>0</v>
      </c>
      <c r="BJ229" s="18" t="s">
        <v>86</v>
      </c>
      <c r="BK229" s="250">
        <f>ROUND(I229*H229,2)</f>
        <v>0</v>
      </c>
      <c r="BL229" s="18" t="s">
        <v>165</v>
      </c>
      <c r="BM229" s="249" t="s">
        <v>1396</v>
      </c>
    </row>
    <row r="230" s="2" customFormat="1" ht="16.5" customHeight="1">
      <c r="A230" s="39"/>
      <c r="B230" s="40"/>
      <c r="C230" s="237" t="s">
        <v>279</v>
      </c>
      <c r="D230" s="237" t="s">
        <v>161</v>
      </c>
      <c r="E230" s="238" t="s">
        <v>348</v>
      </c>
      <c r="F230" s="239" t="s">
        <v>349</v>
      </c>
      <c r="G230" s="240" t="s">
        <v>173</v>
      </c>
      <c r="H230" s="241">
        <v>2</v>
      </c>
      <c r="I230" s="242"/>
      <c r="J230" s="243">
        <f>ROUND(I230*H230,2)</f>
        <v>0</v>
      </c>
      <c r="K230" s="244"/>
      <c r="L230" s="45"/>
      <c r="M230" s="245" t="s">
        <v>1</v>
      </c>
      <c r="N230" s="246" t="s">
        <v>43</v>
      </c>
      <c r="O230" s="92"/>
      <c r="P230" s="247">
        <f>O230*H230</f>
        <v>0</v>
      </c>
      <c r="Q230" s="247">
        <v>0.00096000000000000002</v>
      </c>
      <c r="R230" s="247">
        <f>Q230*H230</f>
        <v>0.0019200000000000001</v>
      </c>
      <c r="S230" s="247">
        <v>0</v>
      </c>
      <c r="T230" s="248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9" t="s">
        <v>165</v>
      </c>
      <c r="AT230" s="249" t="s">
        <v>161</v>
      </c>
      <c r="AU230" s="249" t="s">
        <v>88</v>
      </c>
      <c r="AY230" s="18" t="s">
        <v>159</v>
      </c>
      <c r="BE230" s="250">
        <f>IF(N230="základní",J230,0)</f>
        <v>0</v>
      </c>
      <c r="BF230" s="250">
        <f>IF(N230="snížená",J230,0)</f>
        <v>0</v>
      </c>
      <c r="BG230" s="250">
        <f>IF(N230="zákl. přenesená",J230,0)</f>
        <v>0</v>
      </c>
      <c r="BH230" s="250">
        <f>IF(N230="sníž. přenesená",J230,0)</f>
        <v>0</v>
      </c>
      <c r="BI230" s="250">
        <f>IF(N230="nulová",J230,0)</f>
        <v>0</v>
      </c>
      <c r="BJ230" s="18" t="s">
        <v>86</v>
      </c>
      <c r="BK230" s="250">
        <f>ROUND(I230*H230,2)</f>
        <v>0</v>
      </c>
      <c r="BL230" s="18" t="s">
        <v>165</v>
      </c>
      <c r="BM230" s="249" t="s">
        <v>350</v>
      </c>
    </row>
    <row r="231" s="2" customFormat="1" ht="16.5" customHeight="1">
      <c r="A231" s="39"/>
      <c r="B231" s="40"/>
      <c r="C231" s="274" t="s">
        <v>7</v>
      </c>
      <c r="D231" s="274" t="s">
        <v>188</v>
      </c>
      <c r="E231" s="275" t="s">
        <v>198</v>
      </c>
      <c r="F231" s="276" t="s">
        <v>199</v>
      </c>
      <c r="G231" s="277" t="s">
        <v>173</v>
      </c>
      <c r="H231" s="278">
        <v>2</v>
      </c>
      <c r="I231" s="279"/>
      <c r="J231" s="280">
        <f>ROUND(I231*H231,2)</f>
        <v>0</v>
      </c>
      <c r="K231" s="281"/>
      <c r="L231" s="282"/>
      <c r="M231" s="283" t="s">
        <v>1</v>
      </c>
      <c r="N231" s="284" t="s">
        <v>43</v>
      </c>
      <c r="O231" s="92"/>
      <c r="P231" s="247">
        <f>O231*H231</f>
        <v>0</v>
      </c>
      <c r="Q231" s="247">
        <v>0.017860000000000001</v>
      </c>
      <c r="R231" s="247">
        <f>Q231*H231</f>
        <v>0.035720000000000002</v>
      </c>
      <c r="S231" s="247">
        <v>0</v>
      </c>
      <c r="T231" s="248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9" t="s">
        <v>191</v>
      </c>
      <c r="AT231" s="249" t="s">
        <v>188</v>
      </c>
      <c r="AU231" s="249" t="s">
        <v>88</v>
      </c>
      <c r="AY231" s="18" t="s">
        <v>159</v>
      </c>
      <c r="BE231" s="250">
        <f>IF(N231="základní",J231,0)</f>
        <v>0</v>
      </c>
      <c r="BF231" s="250">
        <f>IF(N231="snížená",J231,0)</f>
        <v>0</v>
      </c>
      <c r="BG231" s="250">
        <f>IF(N231="zákl. přenesená",J231,0)</f>
        <v>0</v>
      </c>
      <c r="BH231" s="250">
        <f>IF(N231="sníž. přenesená",J231,0)</f>
        <v>0</v>
      </c>
      <c r="BI231" s="250">
        <f>IF(N231="nulová",J231,0)</f>
        <v>0</v>
      </c>
      <c r="BJ231" s="18" t="s">
        <v>86</v>
      </c>
      <c r="BK231" s="250">
        <f>ROUND(I231*H231,2)</f>
        <v>0</v>
      </c>
      <c r="BL231" s="18" t="s">
        <v>165</v>
      </c>
      <c r="BM231" s="249" t="s">
        <v>352</v>
      </c>
    </row>
    <row r="232" s="2" customFormat="1" ht="16.5" customHeight="1">
      <c r="A232" s="39"/>
      <c r="B232" s="40"/>
      <c r="C232" s="237" t="s">
        <v>289</v>
      </c>
      <c r="D232" s="237" t="s">
        <v>161</v>
      </c>
      <c r="E232" s="238" t="s">
        <v>1397</v>
      </c>
      <c r="F232" s="239" t="s">
        <v>1398</v>
      </c>
      <c r="G232" s="240" t="s">
        <v>173</v>
      </c>
      <c r="H232" s="241">
        <v>23</v>
      </c>
      <c r="I232" s="242"/>
      <c r="J232" s="243">
        <f>ROUND(I232*H232,2)</f>
        <v>0</v>
      </c>
      <c r="K232" s="244"/>
      <c r="L232" s="45"/>
      <c r="M232" s="245" t="s">
        <v>1</v>
      </c>
      <c r="N232" s="246" t="s">
        <v>43</v>
      </c>
      <c r="O232" s="92"/>
      <c r="P232" s="247">
        <f>O232*H232</f>
        <v>0</v>
      </c>
      <c r="Q232" s="247">
        <v>0.04684</v>
      </c>
      <c r="R232" s="247">
        <f>Q232*H232</f>
        <v>1.0773200000000001</v>
      </c>
      <c r="S232" s="247">
        <v>0</v>
      </c>
      <c r="T232" s="248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9" t="s">
        <v>165</v>
      </c>
      <c r="AT232" s="249" t="s">
        <v>161</v>
      </c>
      <c r="AU232" s="249" t="s">
        <v>88</v>
      </c>
      <c r="AY232" s="18" t="s">
        <v>159</v>
      </c>
      <c r="BE232" s="250">
        <f>IF(N232="základní",J232,0)</f>
        <v>0</v>
      </c>
      <c r="BF232" s="250">
        <f>IF(N232="snížená",J232,0)</f>
        <v>0</v>
      </c>
      <c r="BG232" s="250">
        <f>IF(N232="zákl. přenesená",J232,0)</f>
        <v>0</v>
      </c>
      <c r="BH232" s="250">
        <f>IF(N232="sníž. přenesená",J232,0)</f>
        <v>0</v>
      </c>
      <c r="BI232" s="250">
        <f>IF(N232="nulová",J232,0)</f>
        <v>0</v>
      </c>
      <c r="BJ232" s="18" t="s">
        <v>86</v>
      </c>
      <c r="BK232" s="250">
        <f>ROUND(I232*H232,2)</f>
        <v>0</v>
      </c>
      <c r="BL232" s="18" t="s">
        <v>165</v>
      </c>
      <c r="BM232" s="249" t="s">
        <v>1399</v>
      </c>
    </row>
    <row r="233" s="12" customFormat="1" ht="22.8" customHeight="1">
      <c r="A233" s="12"/>
      <c r="B233" s="221"/>
      <c r="C233" s="222"/>
      <c r="D233" s="223" t="s">
        <v>77</v>
      </c>
      <c r="E233" s="235" t="s">
        <v>203</v>
      </c>
      <c r="F233" s="235" t="s">
        <v>353</v>
      </c>
      <c r="G233" s="222"/>
      <c r="H233" s="222"/>
      <c r="I233" s="225"/>
      <c r="J233" s="236">
        <f>BK233</f>
        <v>0</v>
      </c>
      <c r="K233" s="222"/>
      <c r="L233" s="227"/>
      <c r="M233" s="228"/>
      <c r="N233" s="229"/>
      <c r="O233" s="229"/>
      <c r="P233" s="230">
        <f>SUM(P234:P293)</f>
        <v>0</v>
      </c>
      <c r="Q233" s="229"/>
      <c r="R233" s="230">
        <f>SUM(R234:R293)</f>
        <v>0.081181899999999987</v>
      </c>
      <c r="S233" s="229"/>
      <c r="T233" s="231">
        <f>SUM(T234:T293)</f>
        <v>103.46485999999999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32" t="s">
        <v>86</v>
      </c>
      <c r="AT233" s="233" t="s">
        <v>77</v>
      </c>
      <c r="AU233" s="233" t="s">
        <v>86</v>
      </c>
      <c r="AY233" s="232" t="s">
        <v>159</v>
      </c>
      <c r="BK233" s="234">
        <f>SUM(BK234:BK293)</f>
        <v>0</v>
      </c>
    </row>
    <row r="234" s="2" customFormat="1" ht="16.5" customHeight="1">
      <c r="A234" s="39"/>
      <c r="B234" s="40"/>
      <c r="C234" s="237" t="s">
        <v>294</v>
      </c>
      <c r="D234" s="237" t="s">
        <v>161</v>
      </c>
      <c r="E234" s="238" t="s">
        <v>355</v>
      </c>
      <c r="F234" s="239" t="s">
        <v>356</v>
      </c>
      <c r="G234" s="240" t="s">
        <v>357</v>
      </c>
      <c r="H234" s="241">
        <v>1</v>
      </c>
      <c r="I234" s="242"/>
      <c r="J234" s="243">
        <f>ROUND(I234*H234,2)</f>
        <v>0</v>
      </c>
      <c r="K234" s="244"/>
      <c r="L234" s="45"/>
      <c r="M234" s="245" t="s">
        <v>1</v>
      </c>
      <c r="N234" s="246" t="s">
        <v>43</v>
      </c>
      <c r="O234" s="92"/>
      <c r="P234" s="247">
        <f>O234*H234</f>
        <v>0</v>
      </c>
      <c r="Q234" s="247">
        <v>0</v>
      </c>
      <c r="R234" s="247">
        <f>Q234*H234</f>
        <v>0</v>
      </c>
      <c r="S234" s="247">
        <v>0</v>
      </c>
      <c r="T234" s="248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9" t="s">
        <v>165</v>
      </c>
      <c r="AT234" s="249" t="s">
        <v>161</v>
      </c>
      <c r="AU234" s="249" t="s">
        <v>88</v>
      </c>
      <c r="AY234" s="18" t="s">
        <v>159</v>
      </c>
      <c r="BE234" s="250">
        <f>IF(N234="základní",J234,0)</f>
        <v>0</v>
      </c>
      <c r="BF234" s="250">
        <f>IF(N234="snížená",J234,0)</f>
        <v>0</v>
      </c>
      <c r="BG234" s="250">
        <f>IF(N234="zákl. přenesená",J234,0)</f>
        <v>0</v>
      </c>
      <c r="BH234" s="250">
        <f>IF(N234="sníž. přenesená",J234,0)</f>
        <v>0</v>
      </c>
      <c r="BI234" s="250">
        <f>IF(N234="nulová",J234,0)</f>
        <v>0</v>
      </c>
      <c r="BJ234" s="18" t="s">
        <v>86</v>
      </c>
      <c r="BK234" s="250">
        <f>ROUND(I234*H234,2)</f>
        <v>0</v>
      </c>
      <c r="BL234" s="18" t="s">
        <v>165</v>
      </c>
      <c r="BM234" s="249" t="s">
        <v>358</v>
      </c>
    </row>
    <row r="235" s="2" customFormat="1" ht="16.5" customHeight="1">
      <c r="A235" s="39"/>
      <c r="B235" s="40"/>
      <c r="C235" s="237" t="s">
        <v>299</v>
      </c>
      <c r="D235" s="237" t="s">
        <v>161</v>
      </c>
      <c r="E235" s="238" t="s">
        <v>360</v>
      </c>
      <c r="F235" s="239" t="s">
        <v>1400</v>
      </c>
      <c r="G235" s="240" t="s">
        <v>173</v>
      </c>
      <c r="H235" s="241">
        <v>9</v>
      </c>
      <c r="I235" s="242"/>
      <c r="J235" s="243">
        <f>ROUND(I235*H235,2)</f>
        <v>0</v>
      </c>
      <c r="K235" s="244"/>
      <c r="L235" s="45"/>
      <c r="M235" s="245" t="s">
        <v>1</v>
      </c>
      <c r="N235" s="246" t="s">
        <v>43</v>
      </c>
      <c r="O235" s="92"/>
      <c r="P235" s="247">
        <f>O235*H235</f>
        <v>0</v>
      </c>
      <c r="Q235" s="247">
        <v>0</v>
      </c>
      <c r="R235" s="247">
        <f>Q235*H235</f>
        <v>0</v>
      </c>
      <c r="S235" s="247">
        <v>0</v>
      </c>
      <c r="T235" s="248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9" t="s">
        <v>362</v>
      </c>
      <c r="AT235" s="249" t="s">
        <v>161</v>
      </c>
      <c r="AU235" s="249" t="s">
        <v>88</v>
      </c>
      <c r="AY235" s="18" t="s">
        <v>159</v>
      </c>
      <c r="BE235" s="250">
        <f>IF(N235="základní",J235,0)</f>
        <v>0</v>
      </c>
      <c r="BF235" s="250">
        <f>IF(N235="snížená",J235,0)</f>
        <v>0</v>
      </c>
      <c r="BG235" s="250">
        <f>IF(N235="zákl. přenesená",J235,0)</f>
        <v>0</v>
      </c>
      <c r="BH235" s="250">
        <f>IF(N235="sníž. přenesená",J235,0)</f>
        <v>0</v>
      </c>
      <c r="BI235" s="250">
        <f>IF(N235="nulová",J235,0)</f>
        <v>0</v>
      </c>
      <c r="BJ235" s="18" t="s">
        <v>86</v>
      </c>
      <c r="BK235" s="250">
        <f>ROUND(I235*H235,2)</f>
        <v>0</v>
      </c>
      <c r="BL235" s="18" t="s">
        <v>362</v>
      </c>
      <c r="BM235" s="249" t="s">
        <v>363</v>
      </c>
    </row>
    <row r="236" s="2" customFormat="1" ht="16.5" customHeight="1">
      <c r="A236" s="39"/>
      <c r="B236" s="40"/>
      <c r="C236" s="237" t="s">
        <v>303</v>
      </c>
      <c r="D236" s="237" t="s">
        <v>161</v>
      </c>
      <c r="E236" s="238" t="s">
        <v>365</v>
      </c>
      <c r="F236" s="239" t="s">
        <v>366</v>
      </c>
      <c r="G236" s="240" t="s">
        <v>164</v>
      </c>
      <c r="H236" s="241">
        <v>477.06999999999999</v>
      </c>
      <c r="I236" s="242"/>
      <c r="J236" s="243">
        <f>ROUND(I236*H236,2)</f>
        <v>0</v>
      </c>
      <c r="K236" s="244"/>
      <c r="L236" s="45"/>
      <c r="M236" s="245" t="s">
        <v>1</v>
      </c>
      <c r="N236" s="246" t="s">
        <v>43</v>
      </c>
      <c r="O236" s="92"/>
      <c r="P236" s="247">
        <f>O236*H236</f>
        <v>0</v>
      </c>
      <c r="Q236" s="247">
        <v>0.00012999999999999999</v>
      </c>
      <c r="R236" s="247">
        <f>Q236*H236</f>
        <v>0.062019099999999994</v>
      </c>
      <c r="S236" s="247">
        <v>0</v>
      </c>
      <c r="T236" s="248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9" t="s">
        <v>165</v>
      </c>
      <c r="AT236" s="249" t="s">
        <v>161</v>
      </c>
      <c r="AU236" s="249" t="s">
        <v>88</v>
      </c>
      <c r="AY236" s="18" t="s">
        <v>159</v>
      </c>
      <c r="BE236" s="250">
        <f>IF(N236="základní",J236,0)</f>
        <v>0</v>
      </c>
      <c r="BF236" s="250">
        <f>IF(N236="snížená",J236,0)</f>
        <v>0</v>
      </c>
      <c r="BG236" s="250">
        <f>IF(N236="zákl. přenesená",J236,0)</f>
        <v>0</v>
      </c>
      <c r="BH236" s="250">
        <f>IF(N236="sníž. přenesená",J236,0)</f>
        <v>0</v>
      </c>
      <c r="BI236" s="250">
        <f>IF(N236="nulová",J236,0)</f>
        <v>0</v>
      </c>
      <c r="BJ236" s="18" t="s">
        <v>86</v>
      </c>
      <c r="BK236" s="250">
        <f>ROUND(I236*H236,2)</f>
        <v>0</v>
      </c>
      <c r="BL236" s="18" t="s">
        <v>165</v>
      </c>
      <c r="BM236" s="249" t="s">
        <v>367</v>
      </c>
    </row>
    <row r="237" s="13" customFormat="1">
      <c r="A237" s="13"/>
      <c r="B237" s="251"/>
      <c r="C237" s="252"/>
      <c r="D237" s="253" t="s">
        <v>167</v>
      </c>
      <c r="E237" s="254" t="s">
        <v>1</v>
      </c>
      <c r="F237" s="255" t="s">
        <v>1401</v>
      </c>
      <c r="G237" s="252"/>
      <c r="H237" s="256">
        <v>46.799999999999997</v>
      </c>
      <c r="I237" s="257"/>
      <c r="J237" s="252"/>
      <c r="K237" s="252"/>
      <c r="L237" s="258"/>
      <c r="M237" s="259"/>
      <c r="N237" s="260"/>
      <c r="O237" s="260"/>
      <c r="P237" s="260"/>
      <c r="Q237" s="260"/>
      <c r="R237" s="260"/>
      <c r="S237" s="260"/>
      <c r="T237" s="26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2" t="s">
        <v>167</v>
      </c>
      <c r="AU237" s="262" t="s">
        <v>88</v>
      </c>
      <c r="AV237" s="13" t="s">
        <v>88</v>
      </c>
      <c r="AW237" s="13" t="s">
        <v>34</v>
      </c>
      <c r="AX237" s="13" t="s">
        <v>78</v>
      </c>
      <c r="AY237" s="262" t="s">
        <v>159</v>
      </c>
    </row>
    <row r="238" s="13" customFormat="1">
      <c r="A238" s="13"/>
      <c r="B238" s="251"/>
      <c r="C238" s="252"/>
      <c r="D238" s="253" t="s">
        <v>167</v>
      </c>
      <c r="E238" s="254" t="s">
        <v>1</v>
      </c>
      <c r="F238" s="255" t="s">
        <v>1402</v>
      </c>
      <c r="G238" s="252"/>
      <c r="H238" s="256">
        <v>8.8499999999999996</v>
      </c>
      <c r="I238" s="257"/>
      <c r="J238" s="252"/>
      <c r="K238" s="252"/>
      <c r="L238" s="258"/>
      <c r="M238" s="259"/>
      <c r="N238" s="260"/>
      <c r="O238" s="260"/>
      <c r="P238" s="260"/>
      <c r="Q238" s="260"/>
      <c r="R238" s="260"/>
      <c r="S238" s="260"/>
      <c r="T238" s="26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2" t="s">
        <v>167</v>
      </c>
      <c r="AU238" s="262" t="s">
        <v>88</v>
      </c>
      <c r="AV238" s="13" t="s">
        <v>88</v>
      </c>
      <c r="AW238" s="13" t="s">
        <v>34</v>
      </c>
      <c r="AX238" s="13" t="s">
        <v>78</v>
      </c>
      <c r="AY238" s="262" t="s">
        <v>159</v>
      </c>
    </row>
    <row r="239" s="13" customFormat="1">
      <c r="A239" s="13"/>
      <c r="B239" s="251"/>
      <c r="C239" s="252"/>
      <c r="D239" s="253" t="s">
        <v>167</v>
      </c>
      <c r="E239" s="254" t="s">
        <v>1</v>
      </c>
      <c r="F239" s="255" t="s">
        <v>1403</v>
      </c>
      <c r="G239" s="252"/>
      <c r="H239" s="256">
        <v>16.579999999999998</v>
      </c>
      <c r="I239" s="257"/>
      <c r="J239" s="252"/>
      <c r="K239" s="252"/>
      <c r="L239" s="258"/>
      <c r="M239" s="259"/>
      <c r="N239" s="260"/>
      <c r="O239" s="260"/>
      <c r="P239" s="260"/>
      <c r="Q239" s="260"/>
      <c r="R239" s="260"/>
      <c r="S239" s="260"/>
      <c r="T239" s="26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2" t="s">
        <v>167</v>
      </c>
      <c r="AU239" s="262" t="s">
        <v>88</v>
      </c>
      <c r="AV239" s="13" t="s">
        <v>88</v>
      </c>
      <c r="AW239" s="13" t="s">
        <v>34</v>
      </c>
      <c r="AX239" s="13" t="s">
        <v>78</v>
      </c>
      <c r="AY239" s="262" t="s">
        <v>159</v>
      </c>
    </row>
    <row r="240" s="13" customFormat="1">
      <c r="A240" s="13"/>
      <c r="B240" s="251"/>
      <c r="C240" s="252"/>
      <c r="D240" s="253" t="s">
        <v>167</v>
      </c>
      <c r="E240" s="254" t="s">
        <v>1</v>
      </c>
      <c r="F240" s="255" t="s">
        <v>1404</v>
      </c>
      <c r="G240" s="252"/>
      <c r="H240" s="256">
        <v>15.74</v>
      </c>
      <c r="I240" s="257"/>
      <c r="J240" s="252"/>
      <c r="K240" s="252"/>
      <c r="L240" s="258"/>
      <c r="M240" s="259"/>
      <c r="N240" s="260"/>
      <c r="O240" s="260"/>
      <c r="P240" s="260"/>
      <c r="Q240" s="260"/>
      <c r="R240" s="260"/>
      <c r="S240" s="260"/>
      <c r="T240" s="26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2" t="s">
        <v>167</v>
      </c>
      <c r="AU240" s="262" t="s">
        <v>88</v>
      </c>
      <c r="AV240" s="13" t="s">
        <v>88</v>
      </c>
      <c r="AW240" s="13" t="s">
        <v>34</v>
      </c>
      <c r="AX240" s="13" t="s">
        <v>78</v>
      </c>
      <c r="AY240" s="262" t="s">
        <v>159</v>
      </c>
    </row>
    <row r="241" s="13" customFormat="1">
      <c r="A241" s="13"/>
      <c r="B241" s="251"/>
      <c r="C241" s="252"/>
      <c r="D241" s="253" t="s">
        <v>167</v>
      </c>
      <c r="E241" s="254" t="s">
        <v>1</v>
      </c>
      <c r="F241" s="255" t="s">
        <v>1405</v>
      </c>
      <c r="G241" s="252"/>
      <c r="H241" s="256">
        <v>5.9299999999999997</v>
      </c>
      <c r="I241" s="257"/>
      <c r="J241" s="252"/>
      <c r="K241" s="252"/>
      <c r="L241" s="258"/>
      <c r="M241" s="259"/>
      <c r="N241" s="260"/>
      <c r="O241" s="260"/>
      <c r="P241" s="260"/>
      <c r="Q241" s="260"/>
      <c r="R241" s="260"/>
      <c r="S241" s="260"/>
      <c r="T241" s="26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2" t="s">
        <v>167</v>
      </c>
      <c r="AU241" s="262" t="s">
        <v>88</v>
      </c>
      <c r="AV241" s="13" t="s">
        <v>88</v>
      </c>
      <c r="AW241" s="13" t="s">
        <v>34</v>
      </c>
      <c r="AX241" s="13" t="s">
        <v>78</v>
      </c>
      <c r="AY241" s="262" t="s">
        <v>159</v>
      </c>
    </row>
    <row r="242" s="13" customFormat="1">
      <c r="A242" s="13"/>
      <c r="B242" s="251"/>
      <c r="C242" s="252"/>
      <c r="D242" s="253" t="s">
        <v>167</v>
      </c>
      <c r="E242" s="254" t="s">
        <v>1</v>
      </c>
      <c r="F242" s="255" t="s">
        <v>1406</v>
      </c>
      <c r="G242" s="252"/>
      <c r="H242" s="256">
        <v>5.5199999999999996</v>
      </c>
      <c r="I242" s="257"/>
      <c r="J242" s="252"/>
      <c r="K242" s="252"/>
      <c r="L242" s="258"/>
      <c r="M242" s="259"/>
      <c r="N242" s="260"/>
      <c r="O242" s="260"/>
      <c r="P242" s="260"/>
      <c r="Q242" s="260"/>
      <c r="R242" s="260"/>
      <c r="S242" s="260"/>
      <c r="T242" s="26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2" t="s">
        <v>167</v>
      </c>
      <c r="AU242" s="262" t="s">
        <v>88</v>
      </c>
      <c r="AV242" s="13" t="s">
        <v>88</v>
      </c>
      <c r="AW242" s="13" t="s">
        <v>34</v>
      </c>
      <c r="AX242" s="13" t="s">
        <v>78</v>
      </c>
      <c r="AY242" s="262" t="s">
        <v>159</v>
      </c>
    </row>
    <row r="243" s="13" customFormat="1">
      <c r="A243" s="13"/>
      <c r="B243" s="251"/>
      <c r="C243" s="252"/>
      <c r="D243" s="253" t="s">
        <v>167</v>
      </c>
      <c r="E243" s="254" t="s">
        <v>1</v>
      </c>
      <c r="F243" s="255" t="s">
        <v>1407</v>
      </c>
      <c r="G243" s="252"/>
      <c r="H243" s="256">
        <v>12.960000000000001</v>
      </c>
      <c r="I243" s="257"/>
      <c r="J243" s="252"/>
      <c r="K243" s="252"/>
      <c r="L243" s="258"/>
      <c r="M243" s="259"/>
      <c r="N243" s="260"/>
      <c r="O243" s="260"/>
      <c r="P243" s="260"/>
      <c r="Q243" s="260"/>
      <c r="R243" s="260"/>
      <c r="S243" s="260"/>
      <c r="T243" s="26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2" t="s">
        <v>167</v>
      </c>
      <c r="AU243" s="262" t="s">
        <v>88</v>
      </c>
      <c r="AV243" s="13" t="s">
        <v>88</v>
      </c>
      <c r="AW243" s="13" t="s">
        <v>34</v>
      </c>
      <c r="AX243" s="13" t="s">
        <v>78</v>
      </c>
      <c r="AY243" s="262" t="s">
        <v>159</v>
      </c>
    </row>
    <row r="244" s="13" customFormat="1">
      <c r="A244" s="13"/>
      <c r="B244" s="251"/>
      <c r="C244" s="252"/>
      <c r="D244" s="253" t="s">
        <v>167</v>
      </c>
      <c r="E244" s="254" t="s">
        <v>1</v>
      </c>
      <c r="F244" s="255" t="s">
        <v>1408</v>
      </c>
      <c r="G244" s="252"/>
      <c r="H244" s="256">
        <v>27.489999999999998</v>
      </c>
      <c r="I244" s="257"/>
      <c r="J244" s="252"/>
      <c r="K244" s="252"/>
      <c r="L244" s="258"/>
      <c r="M244" s="259"/>
      <c r="N244" s="260"/>
      <c r="O244" s="260"/>
      <c r="P244" s="260"/>
      <c r="Q244" s="260"/>
      <c r="R244" s="260"/>
      <c r="S244" s="260"/>
      <c r="T244" s="26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2" t="s">
        <v>167</v>
      </c>
      <c r="AU244" s="262" t="s">
        <v>88</v>
      </c>
      <c r="AV244" s="13" t="s">
        <v>88</v>
      </c>
      <c r="AW244" s="13" t="s">
        <v>34</v>
      </c>
      <c r="AX244" s="13" t="s">
        <v>78</v>
      </c>
      <c r="AY244" s="262" t="s">
        <v>159</v>
      </c>
    </row>
    <row r="245" s="13" customFormat="1">
      <c r="A245" s="13"/>
      <c r="B245" s="251"/>
      <c r="C245" s="252"/>
      <c r="D245" s="253" t="s">
        <v>167</v>
      </c>
      <c r="E245" s="254" t="s">
        <v>1</v>
      </c>
      <c r="F245" s="255" t="s">
        <v>1409</v>
      </c>
      <c r="G245" s="252"/>
      <c r="H245" s="256">
        <v>25.32</v>
      </c>
      <c r="I245" s="257"/>
      <c r="J245" s="252"/>
      <c r="K245" s="252"/>
      <c r="L245" s="258"/>
      <c r="M245" s="259"/>
      <c r="N245" s="260"/>
      <c r="O245" s="260"/>
      <c r="P245" s="260"/>
      <c r="Q245" s="260"/>
      <c r="R245" s="260"/>
      <c r="S245" s="260"/>
      <c r="T245" s="26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2" t="s">
        <v>167</v>
      </c>
      <c r="AU245" s="262" t="s">
        <v>88</v>
      </c>
      <c r="AV245" s="13" t="s">
        <v>88</v>
      </c>
      <c r="AW245" s="13" t="s">
        <v>34</v>
      </c>
      <c r="AX245" s="13" t="s">
        <v>78</v>
      </c>
      <c r="AY245" s="262" t="s">
        <v>159</v>
      </c>
    </row>
    <row r="246" s="13" customFormat="1">
      <c r="A246" s="13"/>
      <c r="B246" s="251"/>
      <c r="C246" s="252"/>
      <c r="D246" s="253" t="s">
        <v>167</v>
      </c>
      <c r="E246" s="254" t="s">
        <v>1</v>
      </c>
      <c r="F246" s="255" t="s">
        <v>1410</v>
      </c>
      <c r="G246" s="252"/>
      <c r="H246" s="256">
        <v>16.510000000000002</v>
      </c>
      <c r="I246" s="257"/>
      <c r="J246" s="252"/>
      <c r="K246" s="252"/>
      <c r="L246" s="258"/>
      <c r="M246" s="259"/>
      <c r="N246" s="260"/>
      <c r="O246" s="260"/>
      <c r="P246" s="260"/>
      <c r="Q246" s="260"/>
      <c r="R246" s="260"/>
      <c r="S246" s="260"/>
      <c r="T246" s="26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2" t="s">
        <v>167</v>
      </c>
      <c r="AU246" s="262" t="s">
        <v>88</v>
      </c>
      <c r="AV246" s="13" t="s">
        <v>88</v>
      </c>
      <c r="AW246" s="13" t="s">
        <v>34</v>
      </c>
      <c r="AX246" s="13" t="s">
        <v>78</v>
      </c>
      <c r="AY246" s="262" t="s">
        <v>159</v>
      </c>
    </row>
    <row r="247" s="13" customFormat="1">
      <c r="A247" s="13"/>
      <c r="B247" s="251"/>
      <c r="C247" s="252"/>
      <c r="D247" s="253" t="s">
        <v>167</v>
      </c>
      <c r="E247" s="254" t="s">
        <v>1</v>
      </c>
      <c r="F247" s="255" t="s">
        <v>1411</v>
      </c>
      <c r="G247" s="252"/>
      <c r="H247" s="256">
        <v>36.399999999999999</v>
      </c>
      <c r="I247" s="257"/>
      <c r="J247" s="252"/>
      <c r="K247" s="252"/>
      <c r="L247" s="258"/>
      <c r="M247" s="259"/>
      <c r="N247" s="260"/>
      <c r="O247" s="260"/>
      <c r="P247" s="260"/>
      <c r="Q247" s="260"/>
      <c r="R247" s="260"/>
      <c r="S247" s="260"/>
      <c r="T247" s="26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2" t="s">
        <v>167</v>
      </c>
      <c r="AU247" s="262" t="s">
        <v>88</v>
      </c>
      <c r="AV247" s="13" t="s">
        <v>88</v>
      </c>
      <c r="AW247" s="13" t="s">
        <v>34</v>
      </c>
      <c r="AX247" s="13" t="s">
        <v>78</v>
      </c>
      <c r="AY247" s="262" t="s">
        <v>159</v>
      </c>
    </row>
    <row r="248" s="13" customFormat="1">
      <c r="A248" s="13"/>
      <c r="B248" s="251"/>
      <c r="C248" s="252"/>
      <c r="D248" s="253" t="s">
        <v>167</v>
      </c>
      <c r="E248" s="254" t="s">
        <v>1</v>
      </c>
      <c r="F248" s="255" t="s">
        <v>1412</v>
      </c>
      <c r="G248" s="252"/>
      <c r="H248" s="256">
        <v>7.9500000000000002</v>
      </c>
      <c r="I248" s="257"/>
      <c r="J248" s="252"/>
      <c r="K248" s="252"/>
      <c r="L248" s="258"/>
      <c r="M248" s="259"/>
      <c r="N248" s="260"/>
      <c r="O248" s="260"/>
      <c r="P248" s="260"/>
      <c r="Q248" s="260"/>
      <c r="R248" s="260"/>
      <c r="S248" s="260"/>
      <c r="T248" s="26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2" t="s">
        <v>167</v>
      </c>
      <c r="AU248" s="262" t="s">
        <v>88</v>
      </c>
      <c r="AV248" s="13" t="s">
        <v>88</v>
      </c>
      <c r="AW248" s="13" t="s">
        <v>34</v>
      </c>
      <c r="AX248" s="13" t="s">
        <v>78</v>
      </c>
      <c r="AY248" s="262" t="s">
        <v>159</v>
      </c>
    </row>
    <row r="249" s="13" customFormat="1">
      <c r="A249" s="13"/>
      <c r="B249" s="251"/>
      <c r="C249" s="252"/>
      <c r="D249" s="253" t="s">
        <v>167</v>
      </c>
      <c r="E249" s="254" t="s">
        <v>1</v>
      </c>
      <c r="F249" s="255" t="s">
        <v>1413</v>
      </c>
      <c r="G249" s="252"/>
      <c r="H249" s="256">
        <v>18</v>
      </c>
      <c r="I249" s="257"/>
      <c r="J249" s="252"/>
      <c r="K249" s="252"/>
      <c r="L249" s="258"/>
      <c r="M249" s="259"/>
      <c r="N249" s="260"/>
      <c r="O249" s="260"/>
      <c r="P249" s="260"/>
      <c r="Q249" s="260"/>
      <c r="R249" s="260"/>
      <c r="S249" s="260"/>
      <c r="T249" s="26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2" t="s">
        <v>167</v>
      </c>
      <c r="AU249" s="262" t="s">
        <v>88</v>
      </c>
      <c r="AV249" s="13" t="s">
        <v>88</v>
      </c>
      <c r="AW249" s="13" t="s">
        <v>34</v>
      </c>
      <c r="AX249" s="13" t="s">
        <v>78</v>
      </c>
      <c r="AY249" s="262" t="s">
        <v>159</v>
      </c>
    </row>
    <row r="250" s="13" customFormat="1">
      <c r="A250" s="13"/>
      <c r="B250" s="251"/>
      <c r="C250" s="252"/>
      <c r="D250" s="253" t="s">
        <v>167</v>
      </c>
      <c r="E250" s="254" t="s">
        <v>1</v>
      </c>
      <c r="F250" s="255" t="s">
        <v>1414</v>
      </c>
      <c r="G250" s="252"/>
      <c r="H250" s="256">
        <v>7.7199999999999998</v>
      </c>
      <c r="I250" s="257"/>
      <c r="J250" s="252"/>
      <c r="K250" s="252"/>
      <c r="L250" s="258"/>
      <c r="M250" s="259"/>
      <c r="N250" s="260"/>
      <c r="O250" s="260"/>
      <c r="P250" s="260"/>
      <c r="Q250" s="260"/>
      <c r="R250" s="260"/>
      <c r="S250" s="260"/>
      <c r="T250" s="26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2" t="s">
        <v>167</v>
      </c>
      <c r="AU250" s="262" t="s">
        <v>88</v>
      </c>
      <c r="AV250" s="13" t="s">
        <v>88</v>
      </c>
      <c r="AW250" s="13" t="s">
        <v>34</v>
      </c>
      <c r="AX250" s="13" t="s">
        <v>78</v>
      </c>
      <c r="AY250" s="262" t="s">
        <v>159</v>
      </c>
    </row>
    <row r="251" s="13" customFormat="1">
      <c r="A251" s="13"/>
      <c r="B251" s="251"/>
      <c r="C251" s="252"/>
      <c r="D251" s="253" t="s">
        <v>167</v>
      </c>
      <c r="E251" s="254" t="s">
        <v>1</v>
      </c>
      <c r="F251" s="255" t="s">
        <v>1415</v>
      </c>
      <c r="G251" s="252"/>
      <c r="H251" s="256">
        <v>2.1299999999999999</v>
      </c>
      <c r="I251" s="257"/>
      <c r="J251" s="252"/>
      <c r="K251" s="252"/>
      <c r="L251" s="258"/>
      <c r="M251" s="259"/>
      <c r="N251" s="260"/>
      <c r="O251" s="260"/>
      <c r="P251" s="260"/>
      <c r="Q251" s="260"/>
      <c r="R251" s="260"/>
      <c r="S251" s="260"/>
      <c r="T251" s="26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2" t="s">
        <v>167</v>
      </c>
      <c r="AU251" s="262" t="s">
        <v>88</v>
      </c>
      <c r="AV251" s="13" t="s">
        <v>88</v>
      </c>
      <c r="AW251" s="13" t="s">
        <v>34</v>
      </c>
      <c r="AX251" s="13" t="s">
        <v>78</v>
      </c>
      <c r="AY251" s="262" t="s">
        <v>159</v>
      </c>
    </row>
    <row r="252" s="13" customFormat="1">
      <c r="A252" s="13"/>
      <c r="B252" s="251"/>
      <c r="C252" s="252"/>
      <c r="D252" s="253" t="s">
        <v>167</v>
      </c>
      <c r="E252" s="254" t="s">
        <v>1</v>
      </c>
      <c r="F252" s="255" t="s">
        <v>1416</v>
      </c>
      <c r="G252" s="252"/>
      <c r="H252" s="256">
        <v>3.8999999999999999</v>
      </c>
      <c r="I252" s="257"/>
      <c r="J252" s="252"/>
      <c r="K252" s="252"/>
      <c r="L252" s="258"/>
      <c r="M252" s="259"/>
      <c r="N252" s="260"/>
      <c r="O252" s="260"/>
      <c r="P252" s="260"/>
      <c r="Q252" s="260"/>
      <c r="R252" s="260"/>
      <c r="S252" s="260"/>
      <c r="T252" s="26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2" t="s">
        <v>167</v>
      </c>
      <c r="AU252" s="262" t="s">
        <v>88</v>
      </c>
      <c r="AV252" s="13" t="s">
        <v>88</v>
      </c>
      <c r="AW252" s="13" t="s">
        <v>34</v>
      </c>
      <c r="AX252" s="13" t="s">
        <v>78</v>
      </c>
      <c r="AY252" s="262" t="s">
        <v>159</v>
      </c>
    </row>
    <row r="253" s="13" customFormat="1">
      <c r="A253" s="13"/>
      <c r="B253" s="251"/>
      <c r="C253" s="252"/>
      <c r="D253" s="253" t="s">
        <v>167</v>
      </c>
      <c r="E253" s="254" t="s">
        <v>1</v>
      </c>
      <c r="F253" s="255" t="s">
        <v>1417</v>
      </c>
      <c r="G253" s="252"/>
      <c r="H253" s="256">
        <v>1.1200000000000001</v>
      </c>
      <c r="I253" s="257"/>
      <c r="J253" s="252"/>
      <c r="K253" s="252"/>
      <c r="L253" s="258"/>
      <c r="M253" s="259"/>
      <c r="N253" s="260"/>
      <c r="O253" s="260"/>
      <c r="P253" s="260"/>
      <c r="Q253" s="260"/>
      <c r="R253" s="260"/>
      <c r="S253" s="260"/>
      <c r="T253" s="26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2" t="s">
        <v>167</v>
      </c>
      <c r="AU253" s="262" t="s">
        <v>88</v>
      </c>
      <c r="AV253" s="13" t="s">
        <v>88</v>
      </c>
      <c r="AW253" s="13" t="s">
        <v>34</v>
      </c>
      <c r="AX253" s="13" t="s">
        <v>78</v>
      </c>
      <c r="AY253" s="262" t="s">
        <v>159</v>
      </c>
    </row>
    <row r="254" s="13" customFormat="1">
      <c r="A254" s="13"/>
      <c r="B254" s="251"/>
      <c r="C254" s="252"/>
      <c r="D254" s="253" t="s">
        <v>167</v>
      </c>
      <c r="E254" s="254" t="s">
        <v>1</v>
      </c>
      <c r="F254" s="255" t="s">
        <v>1418</v>
      </c>
      <c r="G254" s="252"/>
      <c r="H254" s="256">
        <v>2.6800000000000002</v>
      </c>
      <c r="I254" s="257"/>
      <c r="J254" s="252"/>
      <c r="K254" s="252"/>
      <c r="L254" s="258"/>
      <c r="M254" s="259"/>
      <c r="N254" s="260"/>
      <c r="O254" s="260"/>
      <c r="P254" s="260"/>
      <c r="Q254" s="260"/>
      <c r="R254" s="260"/>
      <c r="S254" s="260"/>
      <c r="T254" s="26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2" t="s">
        <v>167</v>
      </c>
      <c r="AU254" s="262" t="s">
        <v>88</v>
      </c>
      <c r="AV254" s="13" t="s">
        <v>88</v>
      </c>
      <c r="AW254" s="13" t="s">
        <v>34</v>
      </c>
      <c r="AX254" s="13" t="s">
        <v>78</v>
      </c>
      <c r="AY254" s="262" t="s">
        <v>159</v>
      </c>
    </row>
    <row r="255" s="13" customFormat="1">
      <c r="A255" s="13"/>
      <c r="B255" s="251"/>
      <c r="C255" s="252"/>
      <c r="D255" s="253" t="s">
        <v>167</v>
      </c>
      <c r="E255" s="254" t="s">
        <v>1</v>
      </c>
      <c r="F255" s="255" t="s">
        <v>1419</v>
      </c>
      <c r="G255" s="252"/>
      <c r="H255" s="256">
        <v>2.4399999999999999</v>
      </c>
      <c r="I255" s="257"/>
      <c r="J255" s="252"/>
      <c r="K255" s="252"/>
      <c r="L255" s="258"/>
      <c r="M255" s="259"/>
      <c r="N255" s="260"/>
      <c r="O255" s="260"/>
      <c r="P255" s="260"/>
      <c r="Q255" s="260"/>
      <c r="R255" s="260"/>
      <c r="S255" s="260"/>
      <c r="T255" s="26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2" t="s">
        <v>167</v>
      </c>
      <c r="AU255" s="262" t="s">
        <v>88</v>
      </c>
      <c r="AV255" s="13" t="s">
        <v>88</v>
      </c>
      <c r="AW255" s="13" t="s">
        <v>34</v>
      </c>
      <c r="AX255" s="13" t="s">
        <v>78</v>
      </c>
      <c r="AY255" s="262" t="s">
        <v>159</v>
      </c>
    </row>
    <row r="256" s="13" customFormat="1">
      <c r="A256" s="13"/>
      <c r="B256" s="251"/>
      <c r="C256" s="252"/>
      <c r="D256" s="253" t="s">
        <v>167</v>
      </c>
      <c r="E256" s="254" t="s">
        <v>1</v>
      </c>
      <c r="F256" s="255" t="s">
        <v>1420</v>
      </c>
      <c r="G256" s="252"/>
      <c r="H256" s="256">
        <v>2.9700000000000002</v>
      </c>
      <c r="I256" s="257"/>
      <c r="J256" s="252"/>
      <c r="K256" s="252"/>
      <c r="L256" s="258"/>
      <c r="M256" s="259"/>
      <c r="N256" s="260"/>
      <c r="O256" s="260"/>
      <c r="P256" s="260"/>
      <c r="Q256" s="260"/>
      <c r="R256" s="260"/>
      <c r="S256" s="260"/>
      <c r="T256" s="26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2" t="s">
        <v>167</v>
      </c>
      <c r="AU256" s="262" t="s">
        <v>88</v>
      </c>
      <c r="AV256" s="13" t="s">
        <v>88</v>
      </c>
      <c r="AW256" s="13" t="s">
        <v>34</v>
      </c>
      <c r="AX256" s="13" t="s">
        <v>78</v>
      </c>
      <c r="AY256" s="262" t="s">
        <v>159</v>
      </c>
    </row>
    <row r="257" s="13" customFormat="1">
      <c r="A257" s="13"/>
      <c r="B257" s="251"/>
      <c r="C257" s="252"/>
      <c r="D257" s="253" t="s">
        <v>167</v>
      </c>
      <c r="E257" s="254" t="s">
        <v>1</v>
      </c>
      <c r="F257" s="255" t="s">
        <v>1421</v>
      </c>
      <c r="G257" s="252"/>
      <c r="H257" s="256">
        <v>1.1200000000000001</v>
      </c>
      <c r="I257" s="257"/>
      <c r="J257" s="252"/>
      <c r="K257" s="252"/>
      <c r="L257" s="258"/>
      <c r="M257" s="259"/>
      <c r="N257" s="260"/>
      <c r="O257" s="260"/>
      <c r="P257" s="260"/>
      <c r="Q257" s="260"/>
      <c r="R257" s="260"/>
      <c r="S257" s="260"/>
      <c r="T257" s="26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2" t="s">
        <v>167</v>
      </c>
      <c r="AU257" s="262" t="s">
        <v>88</v>
      </c>
      <c r="AV257" s="13" t="s">
        <v>88</v>
      </c>
      <c r="AW257" s="13" t="s">
        <v>34</v>
      </c>
      <c r="AX257" s="13" t="s">
        <v>78</v>
      </c>
      <c r="AY257" s="262" t="s">
        <v>159</v>
      </c>
    </row>
    <row r="258" s="13" customFormat="1">
      <c r="A258" s="13"/>
      <c r="B258" s="251"/>
      <c r="C258" s="252"/>
      <c r="D258" s="253" t="s">
        <v>167</v>
      </c>
      <c r="E258" s="254" t="s">
        <v>1</v>
      </c>
      <c r="F258" s="255" t="s">
        <v>1422</v>
      </c>
      <c r="G258" s="252"/>
      <c r="H258" s="256">
        <v>1.1200000000000001</v>
      </c>
      <c r="I258" s="257"/>
      <c r="J258" s="252"/>
      <c r="K258" s="252"/>
      <c r="L258" s="258"/>
      <c r="M258" s="259"/>
      <c r="N258" s="260"/>
      <c r="O258" s="260"/>
      <c r="P258" s="260"/>
      <c r="Q258" s="260"/>
      <c r="R258" s="260"/>
      <c r="S258" s="260"/>
      <c r="T258" s="26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2" t="s">
        <v>167</v>
      </c>
      <c r="AU258" s="262" t="s">
        <v>88</v>
      </c>
      <c r="AV258" s="13" t="s">
        <v>88</v>
      </c>
      <c r="AW258" s="13" t="s">
        <v>34</v>
      </c>
      <c r="AX258" s="13" t="s">
        <v>78</v>
      </c>
      <c r="AY258" s="262" t="s">
        <v>159</v>
      </c>
    </row>
    <row r="259" s="13" customFormat="1">
      <c r="A259" s="13"/>
      <c r="B259" s="251"/>
      <c r="C259" s="252"/>
      <c r="D259" s="253" t="s">
        <v>167</v>
      </c>
      <c r="E259" s="254" t="s">
        <v>1</v>
      </c>
      <c r="F259" s="255" t="s">
        <v>1423</v>
      </c>
      <c r="G259" s="252"/>
      <c r="H259" s="256">
        <v>18.57</v>
      </c>
      <c r="I259" s="257"/>
      <c r="J259" s="252"/>
      <c r="K259" s="252"/>
      <c r="L259" s="258"/>
      <c r="M259" s="259"/>
      <c r="N259" s="260"/>
      <c r="O259" s="260"/>
      <c r="P259" s="260"/>
      <c r="Q259" s="260"/>
      <c r="R259" s="260"/>
      <c r="S259" s="260"/>
      <c r="T259" s="26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2" t="s">
        <v>167</v>
      </c>
      <c r="AU259" s="262" t="s">
        <v>88</v>
      </c>
      <c r="AV259" s="13" t="s">
        <v>88</v>
      </c>
      <c r="AW259" s="13" t="s">
        <v>34</v>
      </c>
      <c r="AX259" s="13" t="s">
        <v>78</v>
      </c>
      <c r="AY259" s="262" t="s">
        <v>159</v>
      </c>
    </row>
    <row r="260" s="13" customFormat="1">
      <c r="A260" s="13"/>
      <c r="B260" s="251"/>
      <c r="C260" s="252"/>
      <c r="D260" s="253" t="s">
        <v>167</v>
      </c>
      <c r="E260" s="254" t="s">
        <v>1</v>
      </c>
      <c r="F260" s="255" t="s">
        <v>1424</v>
      </c>
      <c r="G260" s="252"/>
      <c r="H260" s="256">
        <v>15.869999999999999</v>
      </c>
      <c r="I260" s="257"/>
      <c r="J260" s="252"/>
      <c r="K260" s="252"/>
      <c r="L260" s="258"/>
      <c r="M260" s="259"/>
      <c r="N260" s="260"/>
      <c r="O260" s="260"/>
      <c r="P260" s="260"/>
      <c r="Q260" s="260"/>
      <c r="R260" s="260"/>
      <c r="S260" s="260"/>
      <c r="T260" s="26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2" t="s">
        <v>167</v>
      </c>
      <c r="AU260" s="262" t="s">
        <v>88</v>
      </c>
      <c r="AV260" s="13" t="s">
        <v>88</v>
      </c>
      <c r="AW260" s="13" t="s">
        <v>34</v>
      </c>
      <c r="AX260" s="13" t="s">
        <v>78</v>
      </c>
      <c r="AY260" s="262" t="s">
        <v>159</v>
      </c>
    </row>
    <row r="261" s="13" customFormat="1">
      <c r="A261" s="13"/>
      <c r="B261" s="251"/>
      <c r="C261" s="252"/>
      <c r="D261" s="253" t="s">
        <v>167</v>
      </c>
      <c r="E261" s="254" t="s">
        <v>1</v>
      </c>
      <c r="F261" s="255" t="s">
        <v>1425</v>
      </c>
      <c r="G261" s="252"/>
      <c r="H261" s="256">
        <v>9.9000000000000004</v>
      </c>
      <c r="I261" s="257"/>
      <c r="J261" s="252"/>
      <c r="K261" s="252"/>
      <c r="L261" s="258"/>
      <c r="M261" s="259"/>
      <c r="N261" s="260"/>
      <c r="O261" s="260"/>
      <c r="P261" s="260"/>
      <c r="Q261" s="260"/>
      <c r="R261" s="260"/>
      <c r="S261" s="260"/>
      <c r="T261" s="26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2" t="s">
        <v>167</v>
      </c>
      <c r="AU261" s="262" t="s">
        <v>88</v>
      </c>
      <c r="AV261" s="13" t="s">
        <v>88</v>
      </c>
      <c r="AW261" s="13" t="s">
        <v>34</v>
      </c>
      <c r="AX261" s="13" t="s">
        <v>78</v>
      </c>
      <c r="AY261" s="262" t="s">
        <v>159</v>
      </c>
    </row>
    <row r="262" s="13" customFormat="1">
      <c r="A262" s="13"/>
      <c r="B262" s="251"/>
      <c r="C262" s="252"/>
      <c r="D262" s="253" t="s">
        <v>167</v>
      </c>
      <c r="E262" s="254" t="s">
        <v>1</v>
      </c>
      <c r="F262" s="255" t="s">
        <v>1426</v>
      </c>
      <c r="G262" s="252"/>
      <c r="H262" s="256">
        <v>14.07</v>
      </c>
      <c r="I262" s="257"/>
      <c r="J262" s="252"/>
      <c r="K262" s="252"/>
      <c r="L262" s="258"/>
      <c r="M262" s="259"/>
      <c r="N262" s="260"/>
      <c r="O262" s="260"/>
      <c r="P262" s="260"/>
      <c r="Q262" s="260"/>
      <c r="R262" s="260"/>
      <c r="S262" s="260"/>
      <c r="T262" s="26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2" t="s">
        <v>167</v>
      </c>
      <c r="AU262" s="262" t="s">
        <v>88</v>
      </c>
      <c r="AV262" s="13" t="s">
        <v>88</v>
      </c>
      <c r="AW262" s="13" t="s">
        <v>34</v>
      </c>
      <c r="AX262" s="13" t="s">
        <v>78</v>
      </c>
      <c r="AY262" s="262" t="s">
        <v>159</v>
      </c>
    </row>
    <row r="263" s="13" customFormat="1">
      <c r="A263" s="13"/>
      <c r="B263" s="251"/>
      <c r="C263" s="252"/>
      <c r="D263" s="253" t="s">
        <v>167</v>
      </c>
      <c r="E263" s="254" t="s">
        <v>1</v>
      </c>
      <c r="F263" s="255" t="s">
        <v>1427</v>
      </c>
      <c r="G263" s="252"/>
      <c r="H263" s="256">
        <v>12.9</v>
      </c>
      <c r="I263" s="257"/>
      <c r="J263" s="252"/>
      <c r="K263" s="252"/>
      <c r="L263" s="258"/>
      <c r="M263" s="259"/>
      <c r="N263" s="260"/>
      <c r="O263" s="260"/>
      <c r="P263" s="260"/>
      <c r="Q263" s="260"/>
      <c r="R263" s="260"/>
      <c r="S263" s="260"/>
      <c r="T263" s="26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2" t="s">
        <v>167</v>
      </c>
      <c r="AU263" s="262" t="s">
        <v>88</v>
      </c>
      <c r="AV263" s="13" t="s">
        <v>88</v>
      </c>
      <c r="AW263" s="13" t="s">
        <v>34</v>
      </c>
      <c r="AX263" s="13" t="s">
        <v>78</v>
      </c>
      <c r="AY263" s="262" t="s">
        <v>159</v>
      </c>
    </row>
    <row r="264" s="13" customFormat="1">
      <c r="A264" s="13"/>
      <c r="B264" s="251"/>
      <c r="C264" s="252"/>
      <c r="D264" s="253" t="s">
        <v>167</v>
      </c>
      <c r="E264" s="254" t="s">
        <v>1</v>
      </c>
      <c r="F264" s="255" t="s">
        <v>1428</v>
      </c>
      <c r="G264" s="252"/>
      <c r="H264" s="256">
        <v>12.859999999999999</v>
      </c>
      <c r="I264" s="257"/>
      <c r="J264" s="252"/>
      <c r="K264" s="252"/>
      <c r="L264" s="258"/>
      <c r="M264" s="259"/>
      <c r="N264" s="260"/>
      <c r="O264" s="260"/>
      <c r="P264" s="260"/>
      <c r="Q264" s="260"/>
      <c r="R264" s="260"/>
      <c r="S264" s="260"/>
      <c r="T264" s="26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2" t="s">
        <v>167</v>
      </c>
      <c r="AU264" s="262" t="s">
        <v>88</v>
      </c>
      <c r="AV264" s="13" t="s">
        <v>88</v>
      </c>
      <c r="AW264" s="13" t="s">
        <v>34</v>
      </c>
      <c r="AX264" s="13" t="s">
        <v>78</v>
      </c>
      <c r="AY264" s="262" t="s">
        <v>159</v>
      </c>
    </row>
    <row r="265" s="13" customFormat="1">
      <c r="A265" s="13"/>
      <c r="B265" s="251"/>
      <c r="C265" s="252"/>
      <c r="D265" s="253" t="s">
        <v>167</v>
      </c>
      <c r="E265" s="254" t="s">
        <v>1</v>
      </c>
      <c r="F265" s="255" t="s">
        <v>1429</v>
      </c>
      <c r="G265" s="252"/>
      <c r="H265" s="256">
        <v>12.970000000000001</v>
      </c>
      <c r="I265" s="257"/>
      <c r="J265" s="252"/>
      <c r="K265" s="252"/>
      <c r="L265" s="258"/>
      <c r="M265" s="259"/>
      <c r="N265" s="260"/>
      <c r="O265" s="260"/>
      <c r="P265" s="260"/>
      <c r="Q265" s="260"/>
      <c r="R265" s="260"/>
      <c r="S265" s="260"/>
      <c r="T265" s="26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2" t="s">
        <v>167</v>
      </c>
      <c r="AU265" s="262" t="s">
        <v>88</v>
      </c>
      <c r="AV265" s="13" t="s">
        <v>88</v>
      </c>
      <c r="AW265" s="13" t="s">
        <v>34</v>
      </c>
      <c r="AX265" s="13" t="s">
        <v>78</v>
      </c>
      <c r="AY265" s="262" t="s">
        <v>159</v>
      </c>
    </row>
    <row r="266" s="13" customFormat="1">
      <c r="A266" s="13"/>
      <c r="B266" s="251"/>
      <c r="C266" s="252"/>
      <c r="D266" s="253" t="s">
        <v>167</v>
      </c>
      <c r="E266" s="254" t="s">
        <v>1</v>
      </c>
      <c r="F266" s="255" t="s">
        <v>1430</v>
      </c>
      <c r="G266" s="252"/>
      <c r="H266" s="256">
        <v>3.0099999999999998</v>
      </c>
      <c r="I266" s="257"/>
      <c r="J266" s="252"/>
      <c r="K266" s="252"/>
      <c r="L266" s="258"/>
      <c r="M266" s="259"/>
      <c r="N266" s="260"/>
      <c r="O266" s="260"/>
      <c r="P266" s="260"/>
      <c r="Q266" s="260"/>
      <c r="R266" s="260"/>
      <c r="S266" s="260"/>
      <c r="T266" s="26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2" t="s">
        <v>167</v>
      </c>
      <c r="AU266" s="262" t="s">
        <v>88</v>
      </c>
      <c r="AV266" s="13" t="s">
        <v>88</v>
      </c>
      <c r="AW266" s="13" t="s">
        <v>34</v>
      </c>
      <c r="AX266" s="13" t="s">
        <v>78</v>
      </c>
      <c r="AY266" s="262" t="s">
        <v>159</v>
      </c>
    </row>
    <row r="267" s="13" customFormat="1">
      <c r="A267" s="13"/>
      <c r="B267" s="251"/>
      <c r="C267" s="252"/>
      <c r="D267" s="253" t="s">
        <v>167</v>
      </c>
      <c r="E267" s="254" t="s">
        <v>1</v>
      </c>
      <c r="F267" s="255" t="s">
        <v>1431</v>
      </c>
      <c r="G267" s="252"/>
      <c r="H267" s="256">
        <v>18.039999999999999</v>
      </c>
      <c r="I267" s="257"/>
      <c r="J267" s="252"/>
      <c r="K267" s="252"/>
      <c r="L267" s="258"/>
      <c r="M267" s="259"/>
      <c r="N267" s="260"/>
      <c r="O267" s="260"/>
      <c r="P267" s="260"/>
      <c r="Q267" s="260"/>
      <c r="R267" s="260"/>
      <c r="S267" s="260"/>
      <c r="T267" s="26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2" t="s">
        <v>167</v>
      </c>
      <c r="AU267" s="262" t="s">
        <v>88</v>
      </c>
      <c r="AV267" s="13" t="s">
        <v>88</v>
      </c>
      <c r="AW267" s="13" t="s">
        <v>34</v>
      </c>
      <c r="AX267" s="13" t="s">
        <v>78</v>
      </c>
      <c r="AY267" s="262" t="s">
        <v>159</v>
      </c>
    </row>
    <row r="268" s="13" customFormat="1">
      <c r="A268" s="13"/>
      <c r="B268" s="251"/>
      <c r="C268" s="252"/>
      <c r="D268" s="253" t="s">
        <v>167</v>
      </c>
      <c r="E268" s="254" t="s">
        <v>1</v>
      </c>
      <c r="F268" s="255" t="s">
        <v>1432</v>
      </c>
      <c r="G268" s="252"/>
      <c r="H268" s="256">
        <v>17.449999999999999</v>
      </c>
      <c r="I268" s="257"/>
      <c r="J268" s="252"/>
      <c r="K268" s="252"/>
      <c r="L268" s="258"/>
      <c r="M268" s="259"/>
      <c r="N268" s="260"/>
      <c r="O268" s="260"/>
      <c r="P268" s="260"/>
      <c r="Q268" s="260"/>
      <c r="R268" s="260"/>
      <c r="S268" s="260"/>
      <c r="T268" s="26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2" t="s">
        <v>167</v>
      </c>
      <c r="AU268" s="262" t="s">
        <v>88</v>
      </c>
      <c r="AV268" s="13" t="s">
        <v>88</v>
      </c>
      <c r="AW268" s="13" t="s">
        <v>34</v>
      </c>
      <c r="AX268" s="13" t="s">
        <v>78</v>
      </c>
      <c r="AY268" s="262" t="s">
        <v>159</v>
      </c>
    </row>
    <row r="269" s="13" customFormat="1">
      <c r="A269" s="13"/>
      <c r="B269" s="251"/>
      <c r="C269" s="252"/>
      <c r="D269" s="253" t="s">
        <v>167</v>
      </c>
      <c r="E269" s="254" t="s">
        <v>1</v>
      </c>
      <c r="F269" s="255" t="s">
        <v>1433</v>
      </c>
      <c r="G269" s="252"/>
      <c r="H269" s="256">
        <v>17.77</v>
      </c>
      <c r="I269" s="257"/>
      <c r="J269" s="252"/>
      <c r="K269" s="252"/>
      <c r="L269" s="258"/>
      <c r="M269" s="259"/>
      <c r="N269" s="260"/>
      <c r="O269" s="260"/>
      <c r="P269" s="260"/>
      <c r="Q269" s="260"/>
      <c r="R269" s="260"/>
      <c r="S269" s="260"/>
      <c r="T269" s="26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2" t="s">
        <v>167</v>
      </c>
      <c r="AU269" s="262" t="s">
        <v>88</v>
      </c>
      <c r="AV269" s="13" t="s">
        <v>88</v>
      </c>
      <c r="AW269" s="13" t="s">
        <v>34</v>
      </c>
      <c r="AX269" s="13" t="s">
        <v>78</v>
      </c>
      <c r="AY269" s="262" t="s">
        <v>159</v>
      </c>
    </row>
    <row r="270" s="13" customFormat="1">
      <c r="A270" s="13"/>
      <c r="B270" s="251"/>
      <c r="C270" s="252"/>
      <c r="D270" s="253" t="s">
        <v>167</v>
      </c>
      <c r="E270" s="254" t="s">
        <v>1</v>
      </c>
      <c r="F270" s="255" t="s">
        <v>1434</v>
      </c>
      <c r="G270" s="252"/>
      <c r="H270" s="256">
        <v>17.800000000000001</v>
      </c>
      <c r="I270" s="257"/>
      <c r="J270" s="252"/>
      <c r="K270" s="252"/>
      <c r="L270" s="258"/>
      <c r="M270" s="259"/>
      <c r="N270" s="260"/>
      <c r="O270" s="260"/>
      <c r="P270" s="260"/>
      <c r="Q270" s="260"/>
      <c r="R270" s="260"/>
      <c r="S270" s="260"/>
      <c r="T270" s="26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2" t="s">
        <v>167</v>
      </c>
      <c r="AU270" s="262" t="s">
        <v>88</v>
      </c>
      <c r="AV270" s="13" t="s">
        <v>88</v>
      </c>
      <c r="AW270" s="13" t="s">
        <v>34</v>
      </c>
      <c r="AX270" s="13" t="s">
        <v>78</v>
      </c>
      <c r="AY270" s="262" t="s">
        <v>159</v>
      </c>
    </row>
    <row r="271" s="13" customFormat="1">
      <c r="A271" s="13"/>
      <c r="B271" s="251"/>
      <c r="C271" s="252"/>
      <c r="D271" s="253" t="s">
        <v>167</v>
      </c>
      <c r="E271" s="254" t="s">
        <v>1</v>
      </c>
      <c r="F271" s="255" t="s">
        <v>1435</v>
      </c>
      <c r="G271" s="252"/>
      <c r="H271" s="256">
        <v>21.559999999999999</v>
      </c>
      <c r="I271" s="257"/>
      <c r="J271" s="252"/>
      <c r="K271" s="252"/>
      <c r="L271" s="258"/>
      <c r="M271" s="259"/>
      <c r="N271" s="260"/>
      <c r="O271" s="260"/>
      <c r="P271" s="260"/>
      <c r="Q271" s="260"/>
      <c r="R271" s="260"/>
      <c r="S271" s="260"/>
      <c r="T271" s="26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2" t="s">
        <v>167</v>
      </c>
      <c r="AU271" s="262" t="s">
        <v>88</v>
      </c>
      <c r="AV271" s="13" t="s">
        <v>88</v>
      </c>
      <c r="AW271" s="13" t="s">
        <v>34</v>
      </c>
      <c r="AX271" s="13" t="s">
        <v>78</v>
      </c>
      <c r="AY271" s="262" t="s">
        <v>159</v>
      </c>
    </row>
    <row r="272" s="13" customFormat="1">
      <c r="A272" s="13"/>
      <c r="B272" s="251"/>
      <c r="C272" s="252"/>
      <c r="D272" s="253" t="s">
        <v>167</v>
      </c>
      <c r="E272" s="254" t="s">
        <v>1</v>
      </c>
      <c r="F272" s="255" t="s">
        <v>1436</v>
      </c>
      <c r="G272" s="252"/>
      <c r="H272" s="256">
        <v>15.050000000000001</v>
      </c>
      <c r="I272" s="257"/>
      <c r="J272" s="252"/>
      <c r="K272" s="252"/>
      <c r="L272" s="258"/>
      <c r="M272" s="259"/>
      <c r="N272" s="260"/>
      <c r="O272" s="260"/>
      <c r="P272" s="260"/>
      <c r="Q272" s="260"/>
      <c r="R272" s="260"/>
      <c r="S272" s="260"/>
      <c r="T272" s="26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2" t="s">
        <v>167</v>
      </c>
      <c r="AU272" s="262" t="s">
        <v>88</v>
      </c>
      <c r="AV272" s="13" t="s">
        <v>88</v>
      </c>
      <c r="AW272" s="13" t="s">
        <v>34</v>
      </c>
      <c r="AX272" s="13" t="s">
        <v>78</v>
      </c>
      <c r="AY272" s="262" t="s">
        <v>159</v>
      </c>
    </row>
    <row r="273" s="14" customFormat="1">
      <c r="A273" s="14"/>
      <c r="B273" s="263"/>
      <c r="C273" s="264"/>
      <c r="D273" s="253" t="s">
        <v>167</v>
      </c>
      <c r="E273" s="265" t="s">
        <v>1</v>
      </c>
      <c r="F273" s="266" t="s">
        <v>170</v>
      </c>
      <c r="G273" s="264"/>
      <c r="H273" s="267">
        <v>477.06999999999999</v>
      </c>
      <c r="I273" s="268"/>
      <c r="J273" s="264"/>
      <c r="K273" s="264"/>
      <c r="L273" s="269"/>
      <c r="M273" s="270"/>
      <c r="N273" s="271"/>
      <c r="O273" s="271"/>
      <c r="P273" s="271"/>
      <c r="Q273" s="271"/>
      <c r="R273" s="271"/>
      <c r="S273" s="271"/>
      <c r="T273" s="27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73" t="s">
        <v>167</v>
      </c>
      <c r="AU273" s="273" t="s">
        <v>88</v>
      </c>
      <c r="AV273" s="14" t="s">
        <v>165</v>
      </c>
      <c r="AW273" s="14" t="s">
        <v>34</v>
      </c>
      <c r="AX273" s="14" t="s">
        <v>86</v>
      </c>
      <c r="AY273" s="273" t="s">
        <v>159</v>
      </c>
    </row>
    <row r="274" s="2" customFormat="1" ht="16.5" customHeight="1">
      <c r="A274" s="39"/>
      <c r="B274" s="40"/>
      <c r="C274" s="237" t="s">
        <v>307</v>
      </c>
      <c r="D274" s="237" t="s">
        <v>161</v>
      </c>
      <c r="E274" s="238" t="s">
        <v>392</v>
      </c>
      <c r="F274" s="239" t="s">
        <v>393</v>
      </c>
      <c r="G274" s="240" t="s">
        <v>164</v>
      </c>
      <c r="H274" s="241">
        <v>477.06999999999999</v>
      </c>
      <c r="I274" s="242"/>
      <c r="J274" s="243">
        <f>ROUND(I274*H274,2)</f>
        <v>0</v>
      </c>
      <c r="K274" s="244"/>
      <c r="L274" s="45"/>
      <c r="M274" s="245" t="s">
        <v>1</v>
      </c>
      <c r="N274" s="246" t="s">
        <v>43</v>
      </c>
      <c r="O274" s="92"/>
      <c r="P274" s="247">
        <f>O274*H274</f>
        <v>0</v>
      </c>
      <c r="Q274" s="247">
        <v>4.0000000000000003E-05</v>
      </c>
      <c r="R274" s="247">
        <f>Q274*H274</f>
        <v>0.0190828</v>
      </c>
      <c r="S274" s="247">
        <v>0</v>
      </c>
      <c r="T274" s="248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9" t="s">
        <v>165</v>
      </c>
      <c r="AT274" s="249" t="s">
        <v>161</v>
      </c>
      <c r="AU274" s="249" t="s">
        <v>88</v>
      </c>
      <c r="AY274" s="18" t="s">
        <v>159</v>
      </c>
      <c r="BE274" s="250">
        <f>IF(N274="základní",J274,0)</f>
        <v>0</v>
      </c>
      <c r="BF274" s="250">
        <f>IF(N274="snížená",J274,0)</f>
        <v>0</v>
      </c>
      <c r="BG274" s="250">
        <f>IF(N274="zákl. přenesená",J274,0)</f>
        <v>0</v>
      </c>
      <c r="BH274" s="250">
        <f>IF(N274="sníž. přenesená",J274,0)</f>
        <v>0</v>
      </c>
      <c r="BI274" s="250">
        <f>IF(N274="nulová",J274,0)</f>
        <v>0</v>
      </c>
      <c r="BJ274" s="18" t="s">
        <v>86</v>
      </c>
      <c r="BK274" s="250">
        <f>ROUND(I274*H274,2)</f>
        <v>0</v>
      </c>
      <c r="BL274" s="18" t="s">
        <v>165</v>
      </c>
      <c r="BM274" s="249" t="s">
        <v>394</v>
      </c>
    </row>
    <row r="275" s="2" customFormat="1" ht="21.75" customHeight="1">
      <c r="A275" s="39"/>
      <c r="B275" s="40"/>
      <c r="C275" s="237" t="s">
        <v>311</v>
      </c>
      <c r="D275" s="237" t="s">
        <v>161</v>
      </c>
      <c r="E275" s="238" t="s">
        <v>396</v>
      </c>
      <c r="F275" s="239" t="s">
        <v>397</v>
      </c>
      <c r="G275" s="240" t="s">
        <v>357</v>
      </c>
      <c r="H275" s="241">
        <v>1</v>
      </c>
      <c r="I275" s="242"/>
      <c r="J275" s="243">
        <f>ROUND(I275*H275,2)</f>
        <v>0</v>
      </c>
      <c r="K275" s="244"/>
      <c r="L275" s="45"/>
      <c r="M275" s="245" t="s">
        <v>1</v>
      </c>
      <c r="N275" s="246" t="s">
        <v>43</v>
      </c>
      <c r="O275" s="92"/>
      <c r="P275" s="247">
        <f>O275*H275</f>
        <v>0</v>
      </c>
      <c r="Q275" s="247">
        <v>4.0000000000000003E-05</v>
      </c>
      <c r="R275" s="247">
        <f>Q275*H275</f>
        <v>4.0000000000000003E-05</v>
      </c>
      <c r="S275" s="247">
        <v>0</v>
      </c>
      <c r="T275" s="248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9" t="s">
        <v>165</v>
      </c>
      <c r="AT275" s="249" t="s">
        <v>161</v>
      </c>
      <c r="AU275" s="249" t="s">
        <v>88</v>
      </c>
      <c r="AY275" s="18" t="s">
        <v>159</v>
      </c>
      <c r="BE275" s="250">
        <f>IF(N275="základní",J275,0)</f>
        <v>0</v>
      </c>
      <c r="BF275" s="250">
        <f>IF(N275="snížená",J275,0)</f>
        <v>0</v>
      </c>
      <c r="BG275" s="250">
        <f>IF(N275="zákl. přenesená",J275,0)</f>
        <v>0</v>
      </c>
      <c r="BH275" s="250">
        <f>IF(N275="sníž. přenesená",J275,0)</f>
        <v>0</v>
      </c>
      <c r="BI275" s="250">
        <f>IF(N275="nulová",J275,0)</f>
        <v>0</v>
      </c>
      <c r="BJ275" s="18" t="s">
        <v>86</v>
      </c>
      <c r="BK275" s="250">
        <f>ROUND(I275*H275,2)</f>
        <v>0</v>
      </c>
      <c r="BL275" s="18" t="s">
        <v>165</v>
      </c>
      <c r="BM275" s="249" t="s">
        <v>398</v>
      </c>
    </row>
    <row r="276" s="2" customFormat="1">
      <c r="A276" s="39"/>
      <c r="B276" s="40"/>
      <c r="C276" s="41"/>
      <c r="D276" s="253" t="s">
        <v>399</v>
      </c>
      <c r="E276" s="41"/>
      <c r="F276" s="285" t="s">
        <v>400</v>
      </c>
      <c r="G276" s="41"/>
      <c r="H276" s="41"/>
      <c r="I276" s="145"/>
      <c r="J276" s="41"/>
      <c r="K276" s="41"/>
      <c r="L276" s="45"/>
      <c r="M276" s="286"/>
      <c r="N276" s="287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399</v>
      </c>
      <c r="AU276" s="18" t="s">
        <v>88</v>
      </c>
    </row>
    <row r="277" s="2" customFormat="1" ht="21.75" customHeight="1">
      <c r="A277" s="39"/>
      <c r="B277" s="40"/>
      <c r="C277" s="237" t="s">
        <v>315</v>
      </c>
      <c r="D277" s="237" t="s">
        <v>161</v>
      </c>
      <c r="E277" s="238" t="s">
        <v>402</v>
      </c>
      <c r="F277" s="239" t="s">
        <v>403</v>
      </c>
      <c r="G277" s="240" t="s">
        <v>357</v>
      </c>
      <c r="H277" s="241">
        <v>1</v>
      </c>
      <c r="I277" s="242"/>
      <c r="J277" s="243">
        <f>ROUND(I277*H277,2)</f>
        <v>0</v>
      </c>
      <c r="K277" s="244"/>
      <c r="L277" s="45"/>
      <c r="M277" s="245" t="s">
        <v>1</v>
      </c>
      <c r="N277" s="246" t="s">
        <v>43</v>
      </c>
      <c r="O277" s="92"/>
      <c r="P277" s="247">
        <f>O277*H277</f>
        <v>0</v>
      </c>
      <c r="Q277" s="247">
        <v>4.0000000000000003E-05</v>
      </c>
      <c r="R277" s="247">
        <f>Q277*H277</f>
        <v>4.0000000000000003E-05</v>
      </c>
      <c r="S277" s="247">
        <v>0</v>
      </c>
      <c r="T277" s="248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9" t="s">
        <v>165</v>
      </c>
      <c r="AT277" s="249" t="s">
        <v>161</v>
      </c>
      <c r="AU277" s="249" t="s">
        <v>88</v>
      </c>
      <c r="AY277" s="18" t="s">
        <v>159</v>
      </c>
      <c r="BE277" s="250">
        <f>IF(N277="základní",J277,0)</f>
        <v>0</v>
      </c>
      <c r="BF277" s="250">
        <f>IF(N277="snížená",J277,0)</f>
        <v>0</v>
      </c>
      <c r="BG277" s="250">
        <f>IF(N277="zákl. přenesená",J277,0)</f>
        <v>0</v>
      </c>
      <c r="BH277" s="250">
        <f>IF(N277="sníž. přenesená",J277,0)</f>
        <v>0</v>
      </c>
      <c r="BI277" s="250">
        <f>IF(N277="nulová",J277,0)</f>
        <v>0</v>
      </c>
      <c r="BJ277" s="18" t="s">
        <v>86</v>
      </c>
      <c r="BK277" s="250">
        <f>ROUND(I277*H277,2)</f>
        <v>0</v>
      </c>
      <c r="BL277" s="18" t="s">
        <v>165</v>
      </c>
      <c r="BM277" s="249" t="s">
        <v>404</v>
      </c>
    </row>
    <row r="278" s="2" customFormat="1">
      <c r="A278" s="39"/>
      <c r="B278" s="40"/>
      <c r="C278" s="41"/>
      <c r="D278" s="253" t="s">
        <v>399</v>
      </c>
      <c r="E278" s="41"/>
      <c r="F278" s="285" t="s">
        <v>405</v>
      </c>
      <c r="G278" s="41"/>
      <c r="H278" s="41"/>
      <c r="I278" s="145"/>
      <c r="J278" s="41"/>
      <c r="K278" s="41"/>
      <c r="L278" s="45"/>
      <c r="M278" s="286"/>
      <c r="N278" s="287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399</v>
      </c>
      <c r="AU278" s="18" t="s">
        <v>88</v>
      </c>
    </row>
    <row r="279" s="2" customFormat="1" ht="16.5" customHeight="1">
      <c r="A279" s="39"/>
      <c r="B279" s="40"/>
      <c r="C279" s="237" t="s">
        <v>323</v>
      </c>
      <c r="D279" s="237" t="s">
        <v>161</v>
      </c>
      <c r="E279" s="238" t="s">
        <v>407</v>
      </c>
      <c r="F279" s="239" t="s">
        <v>408</v>
      </c>
      <c r="G279" s="240" t="s">
        <v>164</v>
      </c>
      <c r="H279" s="241">
        <v>206.91</v>
      </c>
      <c r="I279" s="242"/>
      <c r="J279" s="243">
        <f>ROUND(I279*H279,2)</f>
        <v>0</v>
      </c>
      <c r="K279" s="244"/>
      <c r="L279" s="45"/>
      <c r="M279" s="245" t="s">
        <v>1</v>
      </c>
      <c r="N279" s="246" t="s">
        <v>43</v>
      </c>
      <c r="O279" s="92"/>
      <c r="P279" s="247">
        <f>O279*H279</f>
        <v>0</v>
      </c>
      <c r="Q279" s="247">
        <v>0</v>
      </c>
      <c r="R279" s="247">
        <f>Q279*H279</f>
        <v>0</v>
      </c>
      <c r="S279" s="247">
        <v>0.26100000000000001</v>
      </c>
      <c r="T279" s="248">
        <f>S279*H279</f>
        <v>54.003509999999999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9" t="s">
        <v>165</v>
      </c>
      <c r="AT279" s="249" t="s">
        <v>161</v>
      </c>
      <c r="AU279" s="249" t="s">
        <v>88</v>
      </c>
      <c r="AY279" s="18" t="s">
        <v>159</v>
      </c>
      <c r="BE279" s="250">
        <f>IF(N279="základní",J279,0)</f>
        <v>0</v>
      </c>
      <c r="BF279" s="250">
        <f>IF(N279="snížená",J279,0)</f>
        <v>0</v>
      </c>
      <c r="BG279" s="250">
        <f>IF(N279="zákl. přenesená",J279,0)</f>
        <v>0</v>
      </c>
      <c r="BH279" s="250">
        <f>IF(N279="sníž. přenesená",J279,0)</f>
        <v>0</v>
      </c>
      <c r="BI279" s="250">
        <f>IF(N279="nulová",J279,0)</f>
        <v>0</v>
      </c>
      <c r="BJ279" s="18" t="s">
        <v>86</v>
      </c>
      <c r="BK279" s="250">
        <f>ROUND(I279*H279,2)</f>
        <v>0</v>
      </c>
      <c r="BL279" s="18" t="s">
        <v>165</v>
      </c>
      <c r="BM279" s="249" t="s">
        <v>409</v>
      </c>
    </row>
    <row r="280" s="13" customFormat="1">
      <c r="A280" s="13"/>
      <c r="B280" s="251"/>
      <c r="C280" s="252"/>
      <c r="D280" s="253" t="s">
        <v>167</v>
      </c>
      <c r="E280" s="254" t="s">
        <v>1</v>
      </c>
      <c r="F280" s="255" t="s">
        <v>1437</v>
      </c>
      <c r="G280" s="252"/>
      <c r="H280" s="256">
        <v>20.129999999999999</v>
      </c>
      <c r="I280" s="257"/>
      <c r="J280" s="252"/>
      <c r="K280" s="252"/>
      <c r="L280" s="258"/>
      <c r="M280" s="259"/>
      <c r="N280" s="260"/>
      <c r="O280" s="260"/>
      <c r="P280" s="260"/>
      <c r="Q280" s="260"/>
      <c r="R280" s="260"/>
      <c r="S280" s="260"/>
      <c r="T280" s="26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2" t="s">
        <v>167</v>
      </c>
      <c r="AU280" s="262" t="s">
        <v>88</v>
      </c>
      <c r="AV280" s="13" t="s">
        <v>88</v>
      </c>
      <c r="AW280" s="13" t="s">
        <v>34</v>
      </c>
      <c r="AX280" s="13" t="s">
        <v>78</v>
      </c>
      <c r="AY280" s="262" t="s">
        <v>159</v>
      </c>
    </row>
    <row r="281" s="13" customFormat="1">
      <c r="A281" s="13"/>
      <c r="B281" s="251"/>
      <c r="C281" s="252"/>
      <c r="D281" s="253" t="s">
        <v>167</v>
      </c>
      <c r="E281" s="254" t="s">
        <v>1</v>
      </c>
      <c r="F281" s="255" t="s">
        <v>1438</v>
      </c>
      <c r="G281" s="252"/>
      <c r="H281" s="256">
        <v>39.104999999999997</v>
      </c>
      <c r="I281" s="257"/>
      <c r="J281" s="252"/>
      <c r="K281" s="252"/>
      <c r="L281" s="258"/>
      <c r="M281" s="259"/>
      <c r="N281" s="260"/>
      <c r="O281" s="260"/>
      <c r="P281" s="260"/>
      <c r="Q281" s="260"/>
      <c r="R281" s="260"/>
      <c r="S281" s="260"/>
      <c r="T281" s="26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2" t="s">
        <v>167</v>
      </c>
      <c r="AU281" s="262" t="s">
        <v>88</v>
      </c>
      <c r="AV281" s="13" t="s">
        <v>88</v>
      </c>
      <c r="AW281" s="13" t="s">
        <v>34</v>
      </c>
      <c r="AX281" s="13" t="s">
        <v>78</v>
      </c>
      <c r="AY281" s="262" t="s">
        <v>159</v>
      </c>
    </row>
    <row r="282" s="13" customFormat="1">
      <c r="A282" s="13"/>
      <c r="B282" s="251"/>
      <c r="C282" s="252"/>
      <c r="D282" s="253" t="s">
        <v>167</v>
      </c>
      <c r="E282" s="254" t="s">
        <v>1</v>
      </c>
      <c r="F282" s="255" t="s">
        <v>1439</v>
      </c>
      <c r="G282" s="252"/>
      <c r="H282" s="256">
        <v>24.09</v>
      </c>
      <c r="I282" s="257"/>
      <c r="J282" s="252"/>
      <c r="K282" s="252"/>
      <c r="L282" s="258"/>
      <c r="M282" s="259"/>
      <c r="N282" s="260"/>
      <c r="O282" s="260"/>
      <c r="P282" s="260"/>
      <c r="Q282" s="260"/>
      <c r="R282" s="260"/>
      <c r="S282" s="260"/>
      <c r="T282" s="26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2" t="s">
        <v>167</v>
      </c>
      <c r="AU282" s="262" t="s">
        <v>88</v>
      </c>
      <c r="AV282" s="13" t="s">
        <v>88</v>
      </c>
      <c r="AW282" s="13" t="s">
        <v>34</v>
      </c>
      <c r="AX282" s="13" t="s">
        <v>78</v>
      </c>
      <c r="AY282" s="262" t="s">
        <v>159</v>
      </c>
    </row>
    <row r="283" s="13" customFormat="1">
      <c r="A283" s="13"/>
      <c r="B283" s="251"/>
      <c r="C283" s="252"/>
      <c r="D283" s="253" t="s">
        <v>167</v>
      </c>
      <c r="E283" s="254" t="s">
        <v>1</v>
      </c>
      <c r="F283" s="255" t="s">
        <v>1440</v>
      </c>
      <c r="G283" s="252"/>
      <c r="H283" s="256">
        <v>30.359999999999999</v>
      </c>
      <c r="I283" s="257"/>
      <c r="J283" s="252"/>
      <c r="K283" s="252"/>
      <c r="L283" s="258"/>
      <c r="M283" s="259"/>
      <c r="N283" s="260"/>
      <c r="O283" s="260"/>
      <c r="P283" s="260"/>
      <c r="Q283" s="260"/>
      <c r="R283" s="260"/>
      <c r="S283" s="260"/>
      <c r="T283" s="26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2" t="s">
        <v>167</v>
      </c>
      <c r="AU283" s="262" t="s">
        <v>88</v>
      </c>
      <c r="AV283" s="13" t="s">
        <v>88</v>
      </c>
      <c r="AW283" s="13" t="s">
        <v>34</v>
      </c>
      <c r="AX283" s="13" t="s">
        <v>78</v>
      </c>
      <c r="AY283" s="262" t="s">
        <v>159</v>
      </c>
    </row>
    <row r="284" s="13" customFormat="1">
      <c r="A284" s="13"/>
      <c r="B284" s="251"/>
      <c r="C284" s="252"/>
      <c r="D284" s="253" t="s">
        <v>167</v>
      </c>
      <c r="E284" s="254" t="s">
        <v>1</v>
      </c>
      <c r="F284" s="255" t="s">
        <v>1441</v>
      </c>
      <c r="G284" s="252"/>
      <c r="H284" s="256">
        <v>18.809999999999999</v>
      </c>
      <c r="I284" s="257"/>
      <c r="J284" s="252"/>
      <c r="K284" s="252"/>
      <c r="L284" s="258"/>
      <c r="M284" s="259"/>
      <c r="N284" s="260"/>
      <c r="O284" s="260"/>
      <c r="P284" s="260"/>
      <c r="Q284" s="260"/>
      <c r="R284" s="260"/>
      <c r="S284" s="260"/>
      <c r="T284" s="26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2" t="s">
        <v>167</v>
      </c>
      <c r="AU284" s="262" t="s">
        <v>88</v>
      </c>
      <c r="AV284" s="13" t="s">
        <v>88</v>
      </c>
      <c r="AW284" s="13" t="s">
        <v>34</v>
      </c>
      <c r="AX284" s="13" t="s">
        <v>78</v>
      </c>
      <c r="AY284" s="262" t="s">
        <v>159</v>
      </c>
    </row>
    <row r="285" s="13" customFormat="1">
      <c r="A285" s="13"/>
      <c r="B285" s="251"/>
      <c r="C285" s="252"/>
      <c r="D285" s="253" t="s">
        <v>167</v>
      </c>
      <c r="E285" s="254" t="s">
        <v>1</v>
      </c>
      <c r="F285" s="255" t="s">
        <v>1442</v>
      </c>
      <c r="G285" s="252"/>
      <c r="H285" s="256">
        <v>14.85</v>
      </c>
      <c r="I285" s="257"/>
      <c r="J285" s="252"/>
      <c r="K285" s="252"/>
      <c r="L285" s="258"/>
      <c r="M285" s="259"/>
      <c r="N285" s="260"/>
      <c r="O285" s="260"/>
      <c r="P285" s="260"/>
      <c r="Q285" s="260"/>
      <c r="R285" s="260"/>
      <c r="S285" s="260"/>
      <c r="T285" s="26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2" t="s">
        <v>167</v>
      </c>
      <c r="AU285" s="262" t="s">
        <v>88</v>
      </c>
      <c r="AV285" s="13" t="s">
        <v>88</v>
      </c>
      <c r="AW285" s="13" t="s">
        <v>34</v>
      </c>
      <c r="AX285" s="13" t="s">
        <v>78</v>
      </c>
      <c r="AY285" s="262" t="s">
        <v>159</v>
      </c>
    </row>
    <row r="286" s="13" customFormat="1">
      <c r="A286" s="13"/>
      <c r="B286" s="251"/>
      <c r="C286" s="252"/>
      <c r="D286" s="253" t="s">
        <v>167</v>
      </c>
      <c r="E286" s="254" t="s">
        <v>1</v>
      </c>
      <c r="F286" s="255" t="s">
        <v>1443</v>
      </c>
      <c r="G286" s="252"/>
      <c r="H286" s="256">
        <v>30.524999999999999</v>
      </c>
      <c r="I286" s="257"/>
      <c r="J286" s="252"/>
      <c r="K286" s="252"/>
      <c r="L286" s="258"/>
      <c r="M286" s="259"/>
      <c r="N286" s="260"/>
      <c r="O286" s="260"/>
      <c r="P286" s="260"/>
      <c r="Q286" s="260"/>
      <c r="R286" s="260"/>
      <c r="S286" s="260"/>
      <c r="T286" s="26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2" t="s">
        <v>167</v>
      </c>
      <c r="AU286" s="262" t="s">
        <v>88</v>
      </c>
      <c r="AV286" s="13" t="s">
        <v>88</v>
      </c>
      <c r="AW286" s="13" t="s">
        <v>34</v>
      </c>
      <c r="AX286" s="13" t="s">
        <v>78</v>
      </c>
      <c r="AY286" s="262" t="s">
        <v>159</v>
      </c>
    </row>
    <row r="287" s="13" customFormat="1">
      <c r="A287" s="13"/>
      <c r="B287" s="251"/>
      <c r="C287" s="252"/>
      <c r="D287" s="253" t="s">
        <v>167</v>
      </c>
      <c r="E287" s="254" t="s">
        <v>1</v>
      </c>
      <c r="F287" s="255" t="s">
        <v>1444</v>
      </c>
      <c r="G287" s="252"/>
      <c r="H287" s="256">
        <v>29.039999999999999</v>
      </c>
      <c r="I287" s="257"/>
      <c r="J287" s="252"/>
      <c r="K287" s="252"/>
      <c r="L287" s="258"/>
      <c r="M287" s="259"/>
      <c r="N287" s="260"/>
      <c r="O287" s="260"/>
      <c r="P287" s="260"/>
      <c r="Q287" s="260"/>
      <c r="R287" s="260"/>
      <c r="S287" s="260"/>
      <c r="T287" s="26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2" t="s">
        <v>167</v>
      </c>
      <c r="AU287" s="262" t="s">
        <v>88</v>
      </c>
      <c r="AV287" s="13" t="s">
        <v>88</v>
      </c>
      <c r="AW287" s="13" t="s">
        <v>34</v>
      </c>
      <c r="AX287" s="13" t="s">
        <v>78</v>
      </c>
      <c r="AY287" s="262" t="s">
        <v>159</v>
      </c>
    </row>
    <row r="288" s="14" customFormat="1">
      <c r="A288" s="14"/>
      <c r="B288" s="263"/>
      <c r="C288" s="264"/>
      <c r="D288" s="253" t="s">
        <v>167</v>
      </c>
      <c r="E288" s="265" t="s">
        <v>1</v>
      </c>
      <c r="F288" s="266" t="s">
        <v>170</v>
      </c>
      <c r="G288" s="264"/>
      <c r="H288" s="267">
        <v>206.91</v>
      </c>
      <c r="I288" s="268"/>
      <c r="J288" s="264"/>
      <c r="K288" s="264"/>
      <c r="L288" s="269"/>
      <c r="M288" s="270"/>
      <c r="N288" s="271"/>
      <c r="O288" s="271"/>
      <c r="P288" s="271"/>
      <c r="Q288" s="271"/>
      <c r="R288" s="271"/>
      <c r="S288" s="271"/>
      <c r="T288" s="27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73" t="s">
        <v>167</v>
      </c>
      <c r="AU288" s="273" t="s">
        <v>88</v>
      </c>
      <c r="AV288" s="14" t="s">
        <v>165</v>
      </c>
      <c r="AW288" s="14" t="s">
        <v>34</v>
      </c>
      <c r="AX288" s="14" t="s">
        <v>86</v>
      </c>
      <c r="AY288" s="273" t="s">
        <v>159</v>
      </c>
    </row>
    <row r="289" s="2" customFormat="1" ht="16.5" customHeight="1">
      <c r="A289" s="39"/>
      <c r="B289" s="40"/>
      <c r="C289" s="237" t="s">
        <v>329</v>
      </c>
      <c r="D289" s="237" t="s">
        <v>161</v>
      </c>
      <c r="E289" s="238" t="s">
        <v>415</v>
      </c>
      <c r="F289" s="239" t="s">
        <v>416</v>
      </c>
      <c r="G289" s="240" t="s">
        <v>206</v>
      </c>
      <c r="H289" s="241">
        <v>1</v>
      </c>
      <c r="I289" s="242"/>
      <c r="J289" s="243">
        <f>ROUND(I289*H289,2)</f>
        <v>0</v>
      </c>
      <c r="K289" s="244"/>
      <c r="L289" s="45"/>
      <c r="M289" s="245" t="s">
        <v>1</v>
      </c>
      <c r="N289" s="246" t="s">
        <v>43</v>
      </c>
      <c r="O289" s="92"/>
      <c r="P289" s="247">
        <f>O289*H289</f>
        <v>0</v>
      </c>
      <c r="Q289" s="247">
        <v>0</v>
      </c>
      <c r="R289" s="247">
        <f>Q289*H289</f>
        <v>0</v>
      </c>
      <c r="S289" s="247">
        <v>1.8</v>
      </c>
      <c r="T289" s="248">
        <f>S289*H289</f>
        <v>1.8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9" t="s">
        <v>165</v>
      </c>
      <c r="AT289" s="249" t="s">
        <v>161</v>
      </c>
      <c r="AU289" s="249" t="s">
        <v>88</v>
      </c>
      <c r="AY289" s="18" t="s">
        <v>159</v>
      </c>
      <c r="BE289" s="250">
        <f>IF(N289="základní",J289,0)</f>
        <v>0</v>
      </c>
      <c r="BF289" s="250">
        <f>IF(N289="snížená",J289,0)</f>
        <v>0</v>
      </c>
      <c r="BG289" s="250">
        <f>IF(N289="zákl. přenesená",J289,0)</f>
        <v>0</v>
      </c>
      <c r="BH289" s="250">
        <f>IF(N289="sníž. přenesená",J289,0)</f>
        <v>0</v>
      </c>
      <c r="BI289" s="250">
        <f>IF(N289="nulová",J289,0)</f>
        <v>0</v>
      </c>
      <c r="BJ289" s="18" t="s">
        <v>86</v>
      </c>
      <c r="BK289" s="250">
        <f>ROUND(I289*H289,2)</f>
        <v>0</v>
      </c>
      <c r="BL289" s="18" t="s">
        <v>165</v>
      </c>
      <c r="BM289" s="249" t="s">
        <v>417</v>
      </c>
    </row>
    <row r="290" s="2" customFormat="1" ht="16.5" customHeight="1">
      <c r="A290" s="39"/>
      <c r="B290" s="40"/>
      <c r="C290" s="237" t="s">
        <v>333</v>
      </c>
      <c r="D290" s="237" t="s">
        <v>161</v>
      </c>
      <c r="E290" s="238" t="s">
        <v>419</v>
      </c>
      <c r="F290" s="239" t="s">
        <v>420</v>
      </c>
      <c r="G290" s="240" t="s">
        <v>164</v>
      </c>
      <c r="H290" s="241">
        <v>477.06999999999999</v>
      </c>
      <c r="I290" s="242"/>
      <c r="J290" s="243">
        <f>ROUND(I290*H290,2)</f>
        <v>0</v>
      </c>
      <c r="K290" s="244"/>
      <c r="L290" s="45"/>
      <c r="M290" s="245" t="s">
        <v>1</v>
      </c>
      <c r="N290" s="246" t="s">
        <v>43</v>
      </c>
      <c r="O290" s="92"/>
      <c r="P290" s="247">
        <f>O290*H290</f>
        <v>0</v>
      </c>
      <c r="Q290" s="247">
        <v>0</v>
      </c>
      <c r="R290" s="247">
        <f>Q290*H290</f>
        <v>0</v>
      </c>
      <c r="S290" s="247">
        <v>0.035000000000000003</v>
      </c>
      <c r="T290" s="248">
        <f>S290*H290</f>
        <v>16.69745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9" t="s">
        <v>165</v>
      </c>
      <c r="AT290" s="249" t="s">
        <v>161</v>
      </c>
      <c r="AU290" s="249" t="s">
        <v>88</v>
      </c>
      <c r="AY290" s="18" t="s">
        <v>159</v>
      </c>
      <c r="BE290" s="250">
        <f>IF(N290="základní",J290,0)</f>
        <v>0</v>
      </c>
      <c r="BF290" s="250">
        <f>IF(N290="snížená",J290,0)</f>
        <v>0</v>
      </c>
      <c r="BG290" s="250">
        <f>IF(N290="zákl. přenesená",J290,0)</f>
        <v>0</v>
      </c>
      <c r="BH290" s="250">
        <f>IF(N290="sníž. přenesená",J290,0)</f>
        <v>0</v>
      </c>
      <c r="BI290" s="250">
        <f>IF(N290="nulová",J290,0)</f>
        <v>0</v>
      </c>
      <c r="BJ290" s="18" t="s">
        <v>86</v>
      </c>
      <c r="BK290" s="250">
        <f>ROUND(I290*H290,2)</f>
        <v>0</v>
      </c>
      <c r="BL290" s="18" t="s">
        <v>165</v>
      </c>
      <c r="BM290" s="249" t="s">
        <v>421</v>
      </c>
    </row>
    <row r="291" s="2" customFormat="1" ht="16.5" customHeight="1">
      <c r="A291" s="39"/>
      <c r="B291" s="40"/>
      <c r="C291" s="237" t="s">
        <v>337</v>
      </c>
      <c r="D291" s="237" t="s">
        <v>161</v>
      </c>
      <c r="E291" s="238" t="s">
        <v>431</v>
      </c>
      <c r="F291" s="239" t="s">
        <v>432</v>
      </c>
      <c r="G291" s="240" t="s">
        <v>164</v>
      </c>
      <c r="H291" s="241">
        <v>1254.435</v>
      </c>
      <c r="I291" s="242"/>
      <c r="J291" s="243">
        <f>ROUND(I291*H291,2)</f>
        <v>0</v>
      </c>
      <c r="K291" s="244"/>
      <c r="L291" s="45"/>
      <c r="M291" s="245" t="s">
        <v>1</v>
      </c>
      <c r="N291" s="246" t="s">
        <v>43</v>
      </c>
      <c r="O291" s="92"/>
      <c r="P291" s="247">
        <f>O291*H291</f>
        <v>0</v>
      </c>
      <c r="Q291" s="247">
        <v>0</v>
      </c>
      <c r="R291" s="247">
        <f>Q291*H291</f>
        <v>0</v>
      </c>
      <c r="S291" s="247">
        <v>0.02</v>
      </c>
      <c r="T291" s="248">
        <f>S291*H291</f>
        <v>25.088699999999999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9" t="s">
        <v>165</v>
      </c>
      <c r="AT291" s="249" t="s">
        <v>161</v>
      </c>
      <c r="AU291" s="249" t="s">
        <v>88</v>
      </c>
      <c r="AY291" s="18" t="s">
        <v>159</v>
      </c>
      <c r="BE291" s="250">
        <f>IF(N291="základní",J291,0)</f>
        <v>0</v>
      </c>
      <c r="BF291" s="250">
        <f>IF(N291="snížená",J291,0)</f>
        <v>0</v>
      </c>
      <c r="BG291" s="250">
        <f>IF(N291="zákl. přenesená",J291,0)</f>
        <v>0</v>
      </c>
      <c r="BH291" s="250">
        <f>IF(N291="sníž. přenesená",J291,0)</f>
        <v>0</v>
      </c>
      <c r="BI291" s="250">
        <f>IF(N291="nulová",J291,0)</f>
        <v>0</v>
      </c>
      <c r="BJ291" s="18" t="s">
        <v>86</v>
      </c>
      <c r="BK291" s="250">
        <f>ROUND(I291*H291,2)</f>
        <v>0</v>
      </c>
      <c r="BL291" s="18" t="s">
        <v>165</v>
      </c>
      <c r="BM291" s="249" t="s">
        <v>433</v>
      </c>
    </row>
    <row r="292" s="2" customFormat="1" ht="16.5" customHeight="1">
      <c r="A292" s="39"/>
      <c r="B292" s="40"/>
      <c r="C292" s="237" t="s">
        <v>341</v>
      </c>
      <c r="D292" s="237" t="s">
        <v>161</v>
      </c>
      <c r="E292" s="238" t="s">
        <v>435</v>
      </c>
      <c r="F292" s="239" t="s">
        <v>436</v>
      </c>
      <c r="G292" s="240" t="s">
        <v>164</v>
      </c>
      <c r="H292" s="241">
        <v>85.400000000000006</v>
      </c>
      <c r="I292" s="242"/>
      <c r="J292" s="243">
        <f>ROUND(I292*H292,2)</f>
        <v>0</v>
      </c>
      <c r="K292" s="244"/>
      <c r="L292" s="45"/>
      <c r="M292" s="245" t="s">
        <v>1</v>
      </c>
      <c r="N292" s="246" t="s">
        <v>43</v>
      </c>
      <c r="O292" s="92"/>
      <c r="P292" s="247">
        <f>O292*H292</f>
        <v>0</v>
      </c>
      <c r="Q292" s="247">
        <v>0</v>
      </c>
      <c r="R292" s="247">
        <f>Q292*H292</f>
        <v>0</v>
      </c>
      <c r="S292" s="247">
        <v>0.068000000000000005</v>
      </c>
      <c r="T292" s="248">
        <f>S292*H292</f>
        <v>5.8072000000000008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9" t="s">
        <v>165</v>
      </c>
      <c r="AT292" s="249" t="s">
        <v>161</v>
      </c>
      <c r="AU292" s="249" t="s">
        <v>88</v>
      </c>
      <c r="AY292" s="18" t="s">
        <v>159</v>
      </c>
      <c r="BE292" s="250">
        <f>IF(N292="základní",J292,0)</f>
        <v>0</v>
      </c>
      <c r="BF292" s="250">
        <f>IF(N292="snížená",J292,0)</f>
        <v>0</v>
      </c>
      <c r="BG292" s="250">
        <f>IF(N292="zákl. přenesená",J292,0)</f>
        <v>0</v>
      </c>
      <c r="BH292" s="250">
        <f>IF(N292="sníž. přenesená",J292,0)</f>
        <v>0</v>
      </c>
      <c r="BI292" s="250">
        <f>IF(N292="nulová",J292,0)</f>
        <v>0</v>
      </c>
      <c r="BJ292" s="18" t="s">
        <v>86</v>
      </c>
      <c r="BK292" s="250">
        <f>ROUND(I292*H292,2)</f>
        <v>0</v>
      </c>
      <c r="BL292" s="18" t="s">
        <v>165</v>
      </c>
      <c r="BM292" s="249" t="s">
        <v>437</v>
      </c>
    </row>
    <row r="293" s="2" customFormat="1" ht="16.5" customHeight="1">
      <c r="A293" s="39"/>
      <c r="B293" s="40"/>
      <c r="C293" s="237" t="s">
        <v>343</v>
      </c>
      <c r="D293" s="237" t="s">
        <v>161</v>
      </c>
      <c r="E293" s="238" t="s">
        <v>439</v>
      </c>
      <c r="F293" s="239" t="s">
        <v>440</v>
      </c>
      <c r="G293" s="240" t="s">
        <v>357</v>
      </c>
      <c r="H293" s="241">
        <v>1</v>
      </c>
      <c r="I293" s="242"/>
      <c r="J293" s="243">
        <f>ROUND(I293*H293,2)</f>
        <v>0</v>
      </c>
      <c r="K293" s="244"/>
      <c r="L293" s="45"/>
      <c r="M293" s="245" t="s">
        <v>1</v>
      </c>
      <c r="N293" s="246" t="s">
        <v>43</v>
      </c>
      <c r="O293" s="92"/>
      <c r="P293" s="247">
        <f>O293*H293</f>
        <v>0</v>
      </c>
      <c r="Q293" s="247">
        <v>0</v>
      </c>
      <c r="R293" s="247">
        <f>Q293*H293</f>
        <v>0</v>
      </c>
      <c r="S293" s="247">
        <v>0.068000000000000005</v>
      </c>
      <c r="T293" s="248">
        <f>S293*H293</f>
        <v>0.068000000000000005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9" t="s">
        <v>165</v>
      </c>
      <c r="AT293" s="249" t="s">
        <v>161</v>
      </c>
      <c r="AU293" s="249" t="s">
        <v>88</v>
      </c>
      <c r="AY293" s="18" t="s">
        <v>159</v>
      </c>
      <c r="BE293" s="250">
        <f>IF(N293="základní",J293,0)</f>
        <v>0</v>
      </c>
      <c r="BF293" s="250">
        <f>IF(N293="snížená",J293,0)</f>
        <v>0</v>
      </c>
      <c r="BG293" s="250">
        <f>IF(N293="zákl. přenesená",J293,0)</f>
        <v>0</v>
      </c>
      <c r="BH293" s="250">
        <f>IF(N293="sníž. přenesená",J293,0)</f>
        <v>0</v>
      </c>
      <c r="BI293" s="250">
        <f>IF(N293="nulová",J293,0)</f>
        <v>0</v>
      </c>
      <c r="BJ293" s="18" t="s">
        <v>86</v>
      </c>
      <c r="BK293" s="250">
        <f>ROUND(I293*H293,2)</f>
        <v>0</v>
      </c>
      <c r="BL293" s="18" t="s">
        <v>165</v>
      </c>
      <c r="BM293" s="249" t="s">
        <v>441</v>
      </c>
    </row>
    <row r="294" s="12" customFormat="1" ht="22.8" customHeight="1">
      <c r="A294" s="12"/>
      <c r="B294" s="221"/>
      <c r="C294" s="222"/>
      <c r="D294" s="223" t="s">
        <v>77</v>
      </c>
      <c r="E294" s="235" t="s">
        <v>442</v>
      </c>
      <c r="F294" s="235" t="s">
        <v>443</v>
      </c>
      <c r="G294" s="222"/>
      <c r="H294" s="222"/>
      <c r="I294" s="225"/>
      <c r="J294" s="236">
        <f>BK294</f>
        <v>0</v>
      </c>
      <c r="K294" s="222"/>
      <c r="L294" s="227"/>
      <c r="M294" s="228"/>
      <c r="N294" s="229"/>
      <c r="O294" s="229"/>
      <c r="P294" s="230">
        <f>SUM(P295:P305)</f>
        <v>0</v>
      </c>
      <c r="Q294" s="229"/>
      <c r="R294" s="230">
        <f>SUM(R295:R305)</f>
        <v>0</v>
      </c>
      <c r="S294" s="229"/>
      <c r="T294" s="231">
        <f>SUM(T295:T305)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32" t="s">
        <v>86</v>
      </c>
      <c r="AT294" s="233" t="s">
        <v>77</v>
      </c>
      <c r="AU294" s="233" t="s">
        <v>86</v>
      </c>
      <c r="AY294" s="232" t="s">
        <v>159</v>
      </c>
      <c r="BK294" s="234">
        <f>SUM(BK295:BK305)</f>
        <v>0</v>
      </c>
    </row>
    <row r="295" s="2" customFormat="1" ht="16.5" customHeight="1">
      <c r="A295" s="39"/>
      <c r="B295" s="40"/>
      <c r="C295" s="237" t="s">
        <v>347</v>
      </c>
      <c r="D295" s="237" t="s">
        <v>161</v>
      </c>
      <c r="E295" s="238" t="s">
        <v>445</v>
      </c>
      <c r="F295" s="239" t="s">
        <v>446</v>
      </c>
      <c r="G295" s="240" t="s">
        <v>447</v>
      </c>
      <c r="H295" s="241">
        <v>127.15000000000001</v>
      </c>
      <c r="I295" s="242"/>
      <c r="J295" s="243">
        <f>ROUND(I295*H295,2)</f>
        <v>0</v>
      </c>
      <c r="K295" s="244"/>
      <c r="L295" s="45"/>
      <c r="M295" s="245" t="s">
        <v>1</v>
      </c>
      <c r="N295" s="246" t="s">
        <v>43</v>
      </c>
      <c r="O295" s="92"/>
      <c r="P295" s="247">
        <f>O295*H295</f>
        <v>0</v>
      </c>
      <c r="Q295" s="247">
        <v>0</v>
      </c>
      <c r="R295" s="247">
        <f>Q295*H295</f>
        <v>0</v>
      </c>
      <c r="S295" s="247">
        <v>0</v>
      </c>
      <c r="T295" s="248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9" t="s">
        <v>165</v>
      </c>
      <c r="AT295" s="249" t="s">
        <v>161</v>
      </c>
      <c r="AU295" s="249" t="s">
        <v>88</v>
      </c>
      <c r="AY295" s="18" t="s">
        <v>159</v>
      </c>
      <c r="BE295" s="250">
        <f>IF(N295="základní",J295,0)</f>
        <v>0</v>
      </c>
      <c r="BF295" s="250">
        <f>IF(N295="snížená",J295,0)</f>
        <v>0</v>
      </c>
      <c r="BG295" s="250">
        <f>IF(N295="zákl. přenesená",J295,0)</f>
        <v>0</v>
      </c>
      <c r="BH295" s="250">
        <f>IF(N295="sníž. přenesená",J295,0)</f>
        <v>0</v>
      </c>
      <c r="BI295" s="250">
        <f>IF(N295="nulová",J295,0)</f>
        <v>0</v>
      </c>
      <c r="BJ295" s="18" t="s">
        <v>86</v>
      </c>
      <c r="BK295" s="250">
        <f>ROUND(I295*H295,2)</f>
        <v>0</v>
      </c>
      <c r="BL295" s="18" t="s">
        <v>165</v>
      </c>
      <c r="BM295" s="249" t="s">
        <v>448</v>
      </c>
    </row>
    <row r="296" s="2" customFormat="1" ht="16.5" customHeight="1">
      <c r="A296" s="39"/>
      <c r="B296" s="40"/>
      <c r="C296" s="237" t="s">
        <v>351</v>
      </c>
      <c r="D296" s="237" t="s">
        <v>161</v>
      </c>
      <c r="E296" s="238" t="s">
        <v>450</v>
      </c>
      <c r="F296" s="239" t="s">
        <v>451</v>
      </c>
      <c r="G296" s="240" t="s">
        <v>447</v>
      </c>
      <c r="H296" s="241">
        <v>127.15000000000001</v>
      </c>
      <c r="I296" s="242"/>
      <c r="J296" s="243">
        <f>ROUND(I296*H296,2)</f>
        <v>0</v>
      </c>
      <c r="K296" s="244"/>
      <c r="L296" s="45"/>
      <c r="M296" s="245" t="s">
        <v>1</v>
      </c>
      <c r="N296" s="246" t="s">
        <v>43</v>
      </c>
      <c r="O296" s="92"/>
      <c r="P296" s="247">
        <f>O296*H296</f>
        <v>0</v>
      </c>
      <c r="Q296" s="247">
        <v>0</v>
      </c>
      <c r="R296" s="247">
        <f>Q296*H296</f>
        <v>0</v>
      </c>
      <c r="S296" s="247">
        <v>0</v>
      </c>
      <c r="T296" s="248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9" t="s">
        <v>165</v>
      </c>
      <c r="AT296" s="249" t="s">
        <v>161</v>
      </c>
      <c r="AU296" s="249" t="s">
        <v>88</v>
      </c>
      <c r="AY296" s="18" t="s">
        <v>159</v>
      </c>
      <c r="BE296" s="250">
        <f>IF(N296="základní",J296,0)</f>
        <v>0</v>
      </c>
      <c r="BF296" s="250">
        <f>IF(N296="snížená",J296,0)</f>
        <v>0</v>
      </c>
      <c r="BG296" s="250">
        <f>IF(N296="zákl. přenesená",J296,0)</f>
        <v>0</v>
      </c>
      <c r="BH296" s="250">
        <f>IF(N296="sníž. přenesená",J296,0)</f>
        <v>0</v>
      </c>
      <c r="BI296" s="250">
        <f>IF(N296="nulová",J296,0)</f>
        <v>0</v>
      </c>
      <c r="BJ296" s="18" t="s">
        <v>86</v>
      </c>
      <c r="BK296" s="250">
        <f>ROUND(I296*H296,2)</f>
        <v>0</v>
      </c>
      <c r="BL296" s="18" t="s">
        <v>165</v>
      </c>
      <c r="BM296" s="249" t="s">
        <v>452</v>
      </c>
    </row>
    <row r="297" s="2" customFormat="1" ht="16.5" customHeight="1">
      <c r="A297" s="39"/>
      <c r="B297" s="40"/>
      <c r="C297" s="237" t="s">
        <v>354</v>
      </c>
      <c r="D297" s="237" t="s">
        <v>161</v>
      </c>
      <c r="E297" s="238" t="s">
        <v>454</v>
      </c>
      <c r="F297" s="239" t="s">
        <v>455</v>
      </c>
      <c r="G297" s="240" t="s">
        <v>447</v>
      </c>
      <c r="H297" s="241">
        <v>2415.8499999999999</v>
      </c>
      <c r="I297" s="242"/>
      <c r="J297" s="243">
        <f>ROUND(I297*H297,2)</f>
        <v>0</v>
      </c>
      <c r="K297" s="244"/>
      <c r="L297" s="45"/>
      <c r="M297" s="245" t="s">
        <v>1</v>
      </c>
      <c r="N297" s="246" t="s">
        <v>43</v>
      </c>
      <c r="O297" s="92"/>
      <c r="P297" s="247">
        <f>O297*H297</f>
        <v>0</v>
      </c>
      <c r="Q297" s="247">
        <v>0</v>
      </c>
      <c r="R297" s="247">
        <f>Q297*H297</f>
        <v>0</v>
      </c>
      <c r="S297" s="247">
        <v>0</v>
      </c>
      <c r="T297" s="248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9" t="s">
        <v>165</v>
      </c>
      <c r="AT297" s="249" t="s">
        <v>161</v>
      </c>
      <c r="AU297" s="249" t="s">
        <v>88</v>
      </c>
      <c r="AY297" s="18" t="s">
        <v>159</v>
      </c>
      <c r="BE297" s="250">
        <f>IF(N297="základní",J297,0)</f>
        <v>0</v>
      </c>
      <c r="BF297" s="250">
        <f>IF(N297="snížená",J297,0)</f>
        <v>0</v>
      </c>
      <c r="BG297" s="250">
        <f>IF(N297="zákl. přenesená",J297,0)</f>
        <v>0</v>
      </c>
      <c r="BH297" s="250">
        <f>IF(N297="sníž. přenesená",J297,0)</f>
        <v>0</v>
      </c>
      <c r="BI297" s="250">
        <f>IF(N297="nulová",J297,0)</f>
        <v>0</v>
      </c>
      <c r="BJ297" s="18" t="s">
        <v>86</v>
      </c>
      <c r="BK297" s="250">
        <f>ROUND(I297*H297,2)</f>
        <v>0</v>
      </c>
      <c r="BL297" s="18" t="s">
        <v>165</v>
      </c>
      <c r="BM297" s="249" t="s">
        <v>456</v>
      </c>
    </row>
    <row r="298" s="13" customFormat="1">
      <c r="A298" s="13"/>
      <c r="B298" s="251"/>
      <c r="C298" s="252"/>
      <c r="D298" s="253" t="s">
        <v>167</v>
      </c>
      <c r="E298" s="252"/>
      <c r="F298" s="255" t="s">
        <v>1445</v>
      </c>
      <c r="G298" s="252"/>
      <c r="H298" s="256">
        <v>2415.8499999999999</v>
      </c>
      <c r="I298" s="257"/>
      <c r="J298" s="252"/>
      <c r="K298" s="252"/>
      <c r="L298" s="258"/>
      <c r="M298" s="259"/>
      <c r="N298" s="260"/>
      <c r="O298" s="260"/>
      <c r="P298" s="260"/>
      <c r="Q298" s="260"/>
      <c r="R298" s="260"/>
      <c r="S298" s="260"/>
      <c r="T298" s="26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2" t="s">
        <v>167</v>
      </c>
      <c r="AU298" s="262" t="s">
        <v>88</v>
      </c>
      <c r="AV298" s="13" t="s">
        <v>88</v>
      </c>
      <c r="AW298" s="13" t="s">
        <v>4</v>
      </c>
      <c r="AX298" s="13" t="s">
        <v>86</v>
      </c>
      <c r="AY298" s="262" t="s">
        <v>159</v>
      </c>
    </row>
    <row r="299" s="2" customFormat="1" ht="16.5" customHeight="1">
      <c r="A299" s="39"/>
      <c r="B299" s="40"/>
      <c r="C299" s="237" t="s">
        <v>359</v>
      </c>
      <c r="D299" s="237" t="s">
        <v>161</v>
      </c>
      <c r="E299" s="238" t="s">
        <v>459</v>
      </c>
      <c r="F299" s="239" t="s">
        <v>460</v>
      </c>
      <c r="G299" s="240" t="s">
        <v>447</v>
      </c>
      <c r="H299" s="241">
        <v>39.639000000000003</v>
      </c>
      <c r="I299" s="242"/>
      <c r="J299" s="243">
        <f>ROUND(I299*H299,2)</f>
        <v>0</v>
      </c>
      <c r="K299" s="244"/>
      <c r="L299" s="45"/>
      <c r="M299" s="245" t="s">
        <v>1</v>
      </c>
      <c r="N299" s="246" t="s">
        <v>43</v>
      </c>
      <c r="O299" s="92"/>
      <c r="P299" s="247">
        <f>O299*H299</f>
        <v>0</v>
      </c>
      <c r="Q299" s="247">
        <v>0</v>
      </c>
      <c r="R299" s="247">
        <f>Q299*H299</f>
        <v>0</v>
      </c>
      <c r="S299" s="247">
        <v>0</v>
      </c>
      <c r="T299" s="248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9" t="s">
        <v>165</v>
      </c>
      <c r="AT299" s="249" t="s">
        <v>161</v>
      </c>
      <c r="AU299" s="249" t="s">
        <v>88</v>
      </c>
      <c r="AY299" s="18" t="s">
        <v>159</v>
      </c>
      <c r="BE299" s="250">
        <f>IF(N299="základní",J299,0)</f>
        <v>0</v>
      </c>
      <c r="BF299" s="250">
        <f>IF(N299="snížená",J299,0)</f>
        <v>0</v>
      </c>
      <c r="BG299" s="250">
        <f>IF(N299="zákl. přenesená",J299,0)</f>
        <v>0</v>
      </c>
      <c r="BH299" s="250">
        <f>IF(N299="sníž. přenesená",J299,0)</f>
        <v>0</v>
      </c>
      <c r="BI299" s="250">
        <f>IF(N299="nulová",J299,0)</f>
        <v>0</v>
      </c>
      <c r="BJ299" s="18" t="s">
        <v>86</v>
      </c>
      <c r="BK299" s="250">
        <f>ROUND(I299*H299,2)</f>
        <v>0</v>
      </c>
      <c r="BL299" s="18" t="s">
        <v>165</v>
      </c>
      <c r="BM299" s="249" t="s">
        <v>461</v>
      </c>
    </row>
    <row r="300" s="13" customFormat="1">
      <c r="A300" s="13"/>
      <c r="B300" s="251"/>
      <c r="C300" s="252"/>
      <c r="D300" s="253" t="s">
        <v>167</v>
      </c>
      <c r="E300" s="254" t="s">
        <v>1</v>
      </c>
      <c r="F300" s="255" t="s">
        <v>1446</v>
      </c>
      <c r="G300" s="252"/>
      <c r="H300" s="256">
        <v>39.639000000000003</v>
      </c>
      <c r="I300" s="257"/>
      <c r="J300" s="252"/>
      <c r="K300" s="252"/>
      <c r="L300" s="258"/>
      <c r="M300" s="259"/>
      <c r="N300" s="260"/>
      <c r="O300" s="260"/>
      <c r="P300" s="260"/>
      <c r="Q300" s="260"/>
      <c r="R300" s="260"/>
      <c r="S300" s="260"/>
      <c r="T300" s="26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2" t="s">
        <v>167</v>
      </c>
      <c r="AU300" s="262" t="s">
        <v>88</v>
      </c>
      <c r="AV300" s="13" t="s">
        <v>88</v>
      </c>
      <c r="AW300" s="13" t="s">
        <v>34</v>
      </c>
      <c r="AX300" s="13" t="s">
        <v>86</v>
      </c>
      <c r="AY300" s="262" t="s">
        <v>159</v>
      </c>
    </row>
    <row r="301" s="2" customFormat="1" ht="16.5" customHeight="1">
      <c r="A301" s="39"/>
      <c r="B301" s="40"/>
      <c r="C301" s="237" t="s">
        <v>364</v>
      </c>
      <c r="D301" s="237" t="s">
        <v>161</v>
      </c>
      <c r="E301" s="238" t="s">
        <v>464</v>
      </c>
      <c r="F301" s="239" t="s">
        <v>465</v>
      </c>
      <c r="G301" s="240" t="s">
        <v>447</v>
      </c>
      <c r="H301" s="241">
        <v>0.81100000000000005</v>
      </c>
      <c r="I301" s="242"/>
      <c r="J301" s="243">
        <f>ROUND(I301*H301,2)</f>
        <v>0</v>
      </c>
      <c r="K301" s="244"/>
      <c r="L301" s="45"/>
      <c r="M301" s="245" t="s">
        <v>1</v>
      </c>
      <c r="N301" s="246" t="s">
        <v>43</v>
      </c>
      <c r="O301" s="92"/>
      <c r="P301" s="247">
        <f>O301*H301</f>
        <v>0</v>
      </c>
      <c r="Q301" s="247">
        <v>0</v>
      </c>
      <c r="R301" s="247">
        <f>Q301*H301</f>
        <v>0</v>
      </c>
      <c r="S301" s="247">
        <v>0</v>
      </c>
      <c r="T301" s="248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9" t="s">
        <v>165</v>
      </c>
      <c r="AT301" s="249" t="s">
        <v>161</v>
      </c>
      <c r="AU301" s="249" t="s">
        <v>88</v>
      </c>
      <c r="AY301" s="18" t="s">
        <v>159</v>
      </c>
      <c r="BE301" s="250">
        <f>IF(N301="základní",J301,0)</f>
        <v>0</v>
      </c>
      <c r="BF301" s="250">
        <f>IF(N301="snížená",J301,0)</f>
        <v>0</v>
      </c>
      <c r="BG301" s="250">
        <f>IF(N301="zákl. přenesená",J301,0)</f>
        <v>0</v>
      </c>
      <c r="BH301" s="250">
        <f>IF(N301="sníž. přenesená",J301,0)</f>
        <v>0</v>
      </c>
      <c r="BI301" s="250">
        <f>IF(N301="nulová",J301,0)</f>
        <v>0</v>
      </c>
      <c r="BJ301" s="18" t="s">
        <v>86</v>
      </c>
      <c r="BK301" s="250">
        <f>ROUND(I301*H301,2)</f>
        <v>0</v>
      </c>
      <c r="BL301" s="18" t="s">
        <v>165</v>
      </c>
      <c r="BM301" s="249" t="s">
        <v>466</v>
      </c>
    </row>
    <row r="302" s="2" customFormat="1" ht="21.75" customHeight="1">
      <c r="A302" s="39"/>
      <c r="B302" s="40"/>
      <c r="C302" s="237" t="s">
        <v>391</v>
      </c>
      <c r="D302" s="237" t="s">
        <v>161</v>
      </c>
      <c r="E302" s="238" t="s">
        <v>468</v>
      </c>
      <c r="F302" s="239" t="s">
        <v>469</v>
      </c>
      <c r="G302" s="240" t="s">
        <v>447</v>
      </c>
      <c r="H302" s="241">
        <v>61.610999999999997</v>
      </c>
      <c r="I302" s="242"/>
      <c r="J302" s="243">
        <f>ROUND(I302*H302,2)</f>
        <v>0</v>
      </c>
      <c r="K302" s="244"/>
      <c r="L302" s="45"/>
      <c r="M302" s="245" t="s">
        <v>1</v>
      </c>
      <c r="N302" s="246" t="s">
        <v>43</v>
      </c>
      <c r="O302" s="92"/>
      <c r="P302" s="247">
        <f>O302*H302</f>
        <v>0</v>
      </c>
      <c r="Q302" s="247">
        <v>0</v>
      </c>
      <c r="R302" s="247">
        <f>Q302*H302</f>
        <v>0</v>
      </c>
      <c r="S302" s="247">
        <v>0</v>
      </c>
      <c r="T302" s="248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9" t="s">
        <v>165</v>
      </c>
      <c r="AT302" s="249" t="s">
        <v>161</v>
      </c>
      <c r="AU302" s="249" t="s">
        <v>88</v>
      </c>
      <c r="AY302" s="18" t="s">
        <v>159</v>
      </c>
      <c r="BE302" s="250">
        <f>IF(N302="základní",J302,0)</f>
        <v>0</v>
      </c>
      <c r="BF302" s="250">
        <f>IF(N302="snížená",J302,0)</f>
        <v>0</v>
      </c>
      <c r="BG302" s="250">
        <f>IF(N302="zákl. přenesená",J302,0)</f>
        <v>0</v>
      </c>
      <c r="BH302" s="250">
        <f>IF(N302="sníž. přenesená",J302,0)</f>
        <v>0</v>
      </c>
      <c r="BI302" s="250">
        <f>IF(N302="nulová",J302,0)</f>
        <v>0</v>
      </c>
      <c r="BJ302" s="18" t="s">
        <v>86</v>
      </c>
      <c r="BK302" s="250">
        <f>ROUND(I302*H302,2)</f>
        <v>0</v>
      </c>
      <c r="BL302" s="18" t="s">
        <v>165</v>
      </c>
      <c r="BM302" s="249" t="s">
        <v>470</v>
      </c>
    </row>
    <row r="303" s="13" customFormat="1">
      <c r="A303" s="13"/>
      <c r="B303" s="251"/>
      <c r="C303" s="252"/>
      <c r="D303" s="253" t="s">
        <v>167</v>
      </c>
      <c r="E303" s="254" t="s">
        <v>1</v>
      </c>
      <c r="F303" s="255" t="s">
        <v>1447</v>
      </c>
      <c r="G303" s="252"/>
      <c r="H303" s="256">
        <v>61.610999999999997</v>
      </c>
      <c r="I303" s="257"/>
      <c r="J303" s="252"/>
      <c r="K303" s="252"/>
      <c r="L303" s="258"/>
      <c r="M303" s="259"/>
      <c r="N303" s="260"/>
      <c r="O303" s="260"/>
      <c r="P303" s="260"/>
      <c r="Q303" s="260"/>
      <c r="R303" s="260"/>
      <c r="S303" s="260"/>
      <c r="T303" s="26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2" t="s">
        <v>167</v>
      </c>
      <c r="AU303" s="262" t="s">
        <v>88</v>
      </c>
      <c r="AV303" s="13" t="s">
        <v>88</v>
      </c>
      <c r="AW303" s="13" t="s">
        <v>34</v>
      </c>
      <c r="AX303" s="13" t="s">
        <v>86</v>
      </c>
      <c r="AY303" s="262" t="s">
        <v>159</v>
      </c>
    </row>
    <row r="304" s="2" customFormat="1" ht="16.5" customHeight="1">
      <c r="A304" s="39"/>
      <c r="B304" s="40"/>
      <c r="C304" s="237" t="s">
        <v>395</v>
      </c>
      <c r="D304" s="237" t="s">
        <v>161</v>
      </c>
      <c r="E304" s="238" t="s">
        <v>473</v>
      </c>
      <c r="F304" s="239" t="s">
        <v>474</v>
      </c>
      <c r="G304" s="240" t="s">
        <v>447</v>
      </c>
      <c r="H304" s="241">
        <v>25.088999999999999</v>
      </c>
      <c r="I304" s="242"/>
      <c r="J304" s="243">
        <f>ROUND(I304*H304,2)</f>
        <v>0</v>
      </c>
      <c r="K304" s="244"/>
      <c r="L304" s="45"/>
      <c r="M304" s="245" t="s">
        <v>1</v>
      </c>
      <c r="N304" s="246" t="s">
        <v>43</v>
      </c>
      <c r="O304" s="92"/>
      <c r="P304" s="247">
        <f>O304*H304</f>
        <v>0</v>
      </c>
      <c r="Q304" s="247">
        <v>0</v>
      </c>
      <c r="R304" s="247">
        <f>Q304*H304</f>
        <v>0</v>
      </c>
      <c r="S304" s="247">
        <v>0</v>
      </c>
      <c r="T304" s="248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9" t="s">
        <v>165</v>
      </c>
      <c r="AT304" s="249" t="s">
        <v>161</v>
      </c>
      <c r="AU304" s="249" t="s">
        <v>88</v>
      </c>
      <c r="AY304" s="18" t="s">
        <v>159</v>
      </c>
      <c r="BE304" s="250">
        <f>IF(N304="základní",J304,0)</f>
        <v>0</v>
      </c>
      <c r="BF304" s="250">
        <f>IF(N304="snížená",J304,0)</f>
        <v>0</v>
      </c>
      <c r="BG304" s="250">
        <f>IF(N304="zákl. přenesená",J304,0)</f>
        <v>0</v>
      </c>
      <c r="BH304" s="250">
        <f>IF(N304="sníž. přenesená",J304,0)</f>
        <v>0</v>
      </c>
      <c r="BI304" s="250">
        <f>IF(N304="nulová",J304,0)</f>
        <v>0</v>
      </c>
      <c r="BJ304" s="18" t="s">
        <v>86</v>
      </c>
      <c r="BK304" s="250">
        <f>ROUND(I304*H304,2)</f>
        <v>0</v>
      </c>
      <c r="BL304" s="18" t="s">
        <v>165</v>
      </c>
      <c r="BM304" s="249" t="s">
        <v>475</v>
      </c>
    </row>
    <row r="305" s="13" customFormat="1">
      <c r="A305" s="13"/>
      <c r="B305" s="251"/>
      <c r="C305" s="252"/>
      <c r="D305" s="253" t="s">
        <v>167</v>
      </c>
      <c r="E305" s="254" t="s">
        <v>1</v>
      </c>
      <c r="F305" s="255" t="s">
        <v>1448</v>
      </c>
      <c r="G305" s="252"/>
      <c r="H305" s="256">
        <v>25.088999999999999</v>
      </c>
      <c r="I305" s="257"/>
      <c r="J305" s="252"/>
      <c r="K305" s="252"/>
      <c r="L305" s="258"/>
      <c r="M305" s="259"/>
      <c r="N305" s="260"/>
      <c r="O305" s="260"/>
      <c r="P305" s="260"/>
      <c r="Q305" s="260"/>
      <c r="R305" s="260"/>
      <c r="S305" s="260"/>
      <c r="T305" s="26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62" t="s">
        <v>167</v>
      </c>
      <c r="AU305" s="262" t="s">
        <v>88</v>
      </c>
      <c r="AV305" s="13" t="s">
        <v>88</v>
      </c>
      <c r="AW305" s="13" t="s">
        <v>34</v>
      </c>
      <c r="AX305" s="13" t="s">
        <v>86</v>
      </c>
      <c r="AY305" s="262" t="s">
        <v>159</v>
      </c>
    </row>
    <row r="306" s="12" customFormat="1" ht="22.8" customHeight="1">
      <c r="A306" s="12"/>
      <c r="B306" s="221"/>
      <c r="C306" s="222"/>
      <c r="D306" s="223" t="s">
        <v>77</v>
      </c>
      <c r="E306" s="235" t="s">
        <v>476</v>
      </c>
      <c r="F306" s="235" t="s">
        <v>477</v>
      </c>
      <c r="G306" s="222"/>
      <c r="H306" s="222"/>
      <c r="I306" s="225"/>
      <c r="J306" s="236">
        <f>BK306</f>
        <v>0</v>
      </c>
      <c r="K306" s="222"/>
      <c r="L306" s="227"/>
      <c r="M306" s="228"/>
      <c r="N306" s="229"/>
      <c r="O306" s="229"/>
      <c r="P306" s="230">
        <f>P307</f>
        <v>0</v>
      </c>
      <c r="Q306" s="229"/>
      <c r="R306" s="230">
        <f>R307</f>
        <v>0</v>
      </c>
      <c r="S306" s="229"/>
      <c r="T306" s="231">
        <f>T307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32" t="s">
        <v>86</v>
      </c>
      <c r="AT306" s="233" t="s">
        <v>77</v>
      </c>
      <c r="AU306" s="233" t="s">
        <v>86</v>
      </c>
      <c r="AY306" s="232" t="s">
        <v>159</v>
      </c>
      <c r="BK306" s="234">
        <f>BK307</f>
        <v>0</v>
      </c>
    </row>
    <row r="307" s="2" customFormat="1" ht="16.5" customHeight="1">
      <c r="A307" s="39"/>
      <c r="B307" s="40"/>
      <c r="C307" s="237" t="s">
        <v>401</v>
      </c>
      <c r="D307" s="237" t="s">
        <v>161</v>
      </c>
      <c r="E307" s="238" t="s">
        <v>479</v>
      </c>
      <c r="F307" s="239" t="s">
        <v>480</v>
      </c>
      <c r="G307" s="240" t="s">
        <v>447</v>
      </c>
      <c r="H307" s="241">
        <v>67.141999999999996</v>
      </c>
      <c r="I307" s="242"/>
      <c r="J307" s="243">
        <f>ROUND(I307*H307,2)</f>
        <v>0</v>
      </c>
      <c r="K307" s="244"/>
      <c r="L307" s="45"/>
      <c r="M307" s="245" t="s">
        <v>1</v>
      </c>
      <c r="N307" s="246" t="s">
        <v>43</v>
      </c>
      <c r="O307" s="92"/>
      <c r="P307" s="247">
        <f>O307*H307</f>
        <v>0</v>
      </c>
      <c r="Q307" s="247">
        <v>0</v>
      </c>
      <c r="R307" s="247">
        <f>Q307*H307</f>
        <v>0</v>
      </c>
      <c r="S307" s="247">
        <v>0</v>
      </c>
      <c r="T307" s="248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9" t="s">
        <v>165</v>
      </c>
      <c r="AT307" s="249" t="s">
        <v>161</v>
      </c>
      <c r="AU307" s="249" t="s">
        <v>88</v>
      </c>
      <c r="AY307" s="18" t="s">
        <v>159</v>
      </c>
      <c r="BE307" s="250">
        <f>IF(N307="základní",J307,0)</f>
        <v>0</v>
      </c>
      <c r="BF307" s="250">
        <f>IF(N307="snížená",J307,0)</f>
        <v>0</v>
      </c>
      <c r="BG307" s="250">
        <f>IF(N307="zákl. přenesená",J307,0)</f>
        <v>0</v>
      </c>
      <c r="BH307" s="250">
        <f>IF(N307="sníž. přenesená",J307,0)</f>
        <v>0</v>
      </c>
      <c r="BI307" s="250">
        <f>IF(N307="nulová",J307,0)</f>
        <v>0</v>
      </c>
      <c r="BJ307" s="18" t="s">
        <v>86</v>
      </c>
      <c r="BK307" s="250">
        <f>ROUND(I307*H307,2)</f>
        <v>0</v>
      </c>
      <c r="BL307" s="18" t="s">
        <v>165</v>
      </c>
      <c r="BM307" s="249" t="s">
        <v>481</v>
      </c>
    </row>
    <row r="308" s="12" customFormat="1" ht="25.92" customHeight="1">
      <c r="A308" s="12"/>
      <c r="B308" s="221"/>
      <c r="C308" s="222"/>
      <c r="D308" s="223" t="s">
        <v>77</v>
      </c>
      <c r="E308" s="224" t="s">
        <v>482</v>
      </c>
      <c r="F308" s="224" t="s">
        <v>483</v>
      </c>
      <c r="G308" s="222"/>
      <c r="H308" s="222"/>
      <c r="I308" s="225"/>
      <c r="J308" s="226">
        <f>BK308</f>
        <v>0</v>
      </c>
      <c r="K308" s="222"/>
      <c r="L308" s="227"/>
      <c r="M308" s="228"/>
      <c r="N308" s="229"/>
      <c r="O308" s="229"/>
      <c r="P308" s="230">
        <f>P309+P343+P362+P382+P416+P420+P428+P442+P446+P459+P463+P557+P588+P595+P622+P629+P702+P724+P727+P737</f>
        <v>0</v>
      </c>
      <c r="Q308" s="229"/>
      <c r="R308" s="230">
        <f>R309+R343+R362+R382+R416+R420+R428+R442+R446+R459+R463+R557+R588+R595+R622+R629+R702+R724+R727+R737</f>
        <v>25.759635209999999</v>
      </c>
      <c r="S308" s="229"/>
      <c r="T308" s="231">
        <f>T309+T343+T362+T382+T416+T420+T428+T442+T446+T459+T463+T557+T588+T595+T622+T629+T702+T724+T727+T737</f>
        <v>23.68477485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32" t="s">
        <v>88</v>
      </c>
      <c r="AT308" s="233" t="s">
        <v>77</v>
      </c>
      <c r="AU308" s="233" t="s">
        <v>78</v>
      </c>
      <c r="AY308" s="232" t="s">
        <v>159</v>
      </c>
      <c r="BK308" s="234">
        <f>BK309+BK343+BK362+BK382+BK416+BK420+BK428+BK442+BK446+BK459+BK463+BK557+BK588+BK595+BK622+BK629+BK702+BK724+BK727+BK737</f>
        <v>0</v>
      </c>
    </row>
    <row r="309" s="12" customFormat="1" ht="22.8" customHeight="1">
      <c r="A309" s="12"/>
      <c r="B309" s="221"/>
      <c r="C309" s="222"/>
      <c r="D309" s="223" t="s">
        <v>77</v>
      </c>
      <c r="E309" s="235" t="s">
        <v>484</v>
      </c>
      <c r="F309" s="235" t="s">
        <v>485</v>
      </c>
      <c r="G309" s="222"/>
      <c r="H309" s="222"/>
      <c r="I309" s="225"/>
      <c r="J309" s="236">
        <f>BK309</f>
        <v>0</v>
      </c>
      <c r="K309" s="222"/>
      <c r="L309" s="227"/>
      <c r="M309" s="228"/>
      <c r="N309" s="229"/>
      <c r="O309" s="229"/>
      <c r="P309" s="230">
        <f>SUM(P310:P342)</f>
        <v>0</v>
      </c>
      <c r="Q309" s="229"/>
      <c r="R309" s="230">
        <f>SUM(R310:R342)</f>
        <v>0.082682000000000005</v>
      </c>
      <c r="S309" s="229"/>
      <c r="T309" s="231">
        <f>SUM(T310:T342)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32" t="s">
        <v>88</v>
      </c>
      <c r="AT309" s="233" t="s">
        <v>77</v>
      </c>
      <c r="AU309" s="233" t="s">
        <v>86</v>
      </c>
      <c r="AY309" s="232" t="s">
        <v>159</v>
      </c>
      <c r="BK309" s="234">
        <f>SUM(BK310:BK342)</f>
        <v>0</v>
      </c>
    </row>
    <row r="310" s="2" customFormat="1" ht="16.5" customHeight="1">
      <c r="A310" s="39"/>
      <c r="B310" s="40"/>
      <c r="C310" s="237" t="s">
        <v>406</v>
      </c>
      <c r="D310" s="237" t="s">
        <v>161</v>
      </c>
      <c r="E310" s="238" t="s">
        <v>487</v>
      </c>
      <c r="F310" s="239" t="s">
        <v>488</v>
      </c>
      <c r="G310" s="240" t="s">
        <v>164</v>
      </c>
      <c r="H310" s="241">
        <v>17.48</v>
      </c>
      <c r="I310" s="242"/>
      <c r="J310" s="243">
        <f>ROUND(I310*H310,2)</f>
        <v>0</v>
      </c>
      <c r="K310" s="244"/>
      <c r="L310" s="45"/>
      <c r="M310" s="245" t="s">
        <v>1</v>
      </c>
      <c r="N310" s="246" t="s">
        <v>43</v>
      </c>
      <c r="O310" s="92"/>
      <c r="P310" s="247">
        <f>O310*H310</f>
        <v>0</v>
      </c>
      <c r="Q310" s="247">
        <v>0</v>
      </c>
      <c r="R310" s="247">
        <f>Q310*H310</f>
        <v>0</v>
      </c>
      <c r="S310" s="247">
        <v>0</v>
      </c>
      <c r="T310" s="248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9" t="s">
        <v>249</v>
      </c>
      <c r="AT310" s="249" t="s">
        <v>161</v>
      </c>
      <c r="AU310" s="249" t="s">
        <v>88</v>
      </c>
      <c r="AY310" s="18" t="s">
        <v>159</v>
      </c>
      <c r="BE310" s="250">
        <f>IF(N310="základní",J310,0)</f>
        <v>0</v>
      </c>
      <c r="BF310" s="250">
        <f>IF(N310="snížená",J310,0)</f>
        <v>0</v>
      </c>
      <c r="BG310" s="250">
        <f>IF(N310="zákl. přenesená",J310,0)</f>
        <v>0</v>
      </c>
      <c r="BH310" s="250">
        <f>IF(N310="sníž. přenesená",J310,0)</f>
        <v>0</v>
      </c>
      <c r="BI310" s="250">
        <f>IF(N310="nulová",J310,0)</f>
        <v>0</v>
      </c>
      <c r="BJ310" s="18" t="s">
        <v>86</v>
      </c>
      <c r="BK310" s="250">
        <f>ROUND(I310*H310,2)</f>
        <v>0</v>
      </c>
      <c r="BL310" s="18" t="s">
        <v>249</v>
      </c>
      <c r="BM310" s="249" t="s">
        <v>489</v>
      </c>
    </row>
    <row r="311" s="13" customFormat="1">
      <c r="A311" s="13"/>
      <c r="B311" s="251"/>
      <c r="C311" s="252"/>
      <c r="D311" s="253" t="s">
        <v>167</v>
      </c>
      <c r="E311" s="254" t="s">
        <v>1</v>
      </c>
      <c r="F311" s="255" t="s">
        <v>1415</v>
      </c>
      <c r="G311" s="252"/>
      <c r="H311" s="256">
        <v>2.1299999999999999</v>
      </c>
      <c r="I311" s="257"/>
      <c r="J311" s="252"/>
      <c r="K311" s="252"/>
      <c r="L311" s="258"/>
      <c r="M311" s="259"/>
      <c r="N311" s="260"/>
      <c r="O311" s="260"/>
      <c r="P311" s="260"/>
      <c r="Q311" s="260"/>
      <c r="R311" s="260"/>
      <c r="S311" s="260"/>
      <c r="T311" s="26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62" t="s">
        <v>167</v>
      </c>
      <c r="AU311" s="262" t="s">
        <v>88</v>
      </c>
      <c r="AV311" s="13" t="s">
        <v>88</v>
      </c>
      <c r="AW311" s="13" t="s">
        <v>34</v>
      </c>
      <c r="AX311" s="13" t="s">
        <v>78</v>
      </c>
      <c r="AY311" s="262" t="s">
        <v>159</v>
      </c>
    </row>
    <row r="312" s="13" customFormat="1">
      <c r="A312" s="13"/>
      <c r="B312" s="251"/>
      <c r="C312" s="252"/>
      <c r="D312" s="253" t="s">
        <v>167</v>
      </c>
      <c r="E312" s="254" t="s">
        <v>1</v>
      </c>
      <c r="F312" s="255" t="s">
        <v>1416</v>
      </c>
      <c r="G312" s="252"/>
      <c r="H312" s="256">
        <v>3.8999999999999999</v>
      </c>
      <c r="I312" s="257"/>
      <c r="J312" s="252"/>
      <c r="K312" s="252"/>
      <c r="L312" s="258"/>
      <c r="M312" s="259"/>
      <c r="N312" s="260"/>
      <c r="O312" s="260"/>
      <c r="P312" s="260"/>
      <c r="Q312" s="260"/>
      <c r="R312" s="260"/>
      <c r="S312" s="260"/>
      <c r="T312" s="26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2" t="s">
        <v>167</v>
      </c>
      <c r="AU312" s="262" t="s">
        <v>88</v>
      </c>
      <c r="AV312" s="13" t="s">
        <v>88</v>
      </c>
      <c r="AW312" s="13" t="s">
        <v>34</v>
      </c>
      <c r="AX312" s="13" t="s">
        <v>78</v>
      </c>
      <c r="AY312" s="262" t="s">
        <v>159</v>
      </c>
    </row>
    <row r="313" s="13" customFormat="1">
      <c r="A313" s="13"/>
      <c r="B313" s="251"/>
      <c r="C313" s="252"/>
      <c r="D313" s="253" t="s">
        <v>167</v>
      </c>
      <c r="E313" s="254" t="s">
        <v>1</v>
      </c>
      <c r="F313" s="255" t="s">
        <v>1417</v>
      </c>
      <c r="G313" s="252"/>
      <c r="H313" s="256">
        <v>1.1200000000000001</v>
      </c>
      <c r="I313" s="257"/>
      <c r="J313" s="252"/>
      <c r="K313" s="252"/>
      <c r="L313" s="258"/>
      <c r="M313" s="259"/>
      <c r="N313" s="260"/>
      <c r="O313" s="260"/>
      <c r="P313" s="260"/>
      <c r="Q313" s="260"/>
      <c r="R313" s="260"/>
      <c r="S313" s="260"/>
      <c r="T313" s="26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2" t="s">
        <v>167</v>
      </c>
      <c r="AU313" s="262" t="s">
        <v>88</v>
      </c>
      <c r="AV313" s="13" t="s">
        <v>88</v>
      </c>
      <c r="AW313" s="13" t="s">
        <v>34</v>
      </c>
      <c r="AX313" s="13" t="s">
        <v>78</v>
      </c>
      <c r="AY313" s="262" t="s">
        <v>159</v>
      </c>
    </row>
    <row r="314" s="13" customFormat="1">
      <c r="A314" s="13"/>
      <c r="B314" s="251"/>
      <c r="C314" s="252"/>
      <c r="D314" s="253" t="s">
        <v>167</v>
      </c>
      <c r="E314" s="254" t="s">
        <v>1</v>
      </c>
      <c r="F314" s="255" t="s">
        <v>1418</v>
      </c>
      <c r="G314" s="252"/>
      <c r="H314" s="256">
        <v>2.6800000000000002</v>
      </c>
      <c r="I314" s="257"/>
      <c r="J314" s="252"/>
      <c r="K314" s="252"/>
      <c r="L314" s="258"/>
      <c r="M314" s="259"/>
      <c r="N314" s="260"/>
      <c r="O314" s="260"/>
      <c r="P314" s="260"/>
      <c r="Q314" s="260"/>
      <c r="R314" s="260"/>
      <c r="S314" s="260"/>
      <c r="T314" s="26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62" t="s">
        <v>167</v>
      </c>
      <c r="AU314" s="262" t="s">
        <v>88</v>
      </c>
      <c r="AV314" s="13" t="s">
        <v>88</v>
      </c>
      <c r="AW314" s="13" t="s">
        <v>34</v>
      </c>
      <c r="AX314" s="13" t="s">
        <v>78</v>
      </c>
      <c r="AY314" s="262" t="s">
        <v>159</v>
      </c>
    </row>
    <row r="315" s="13" customFormat="1">
      <c r="A315" s="13"/>
      <c r="B315" s="251"/>
      <c r="C315" s="252"/>
      <c r="D315" s="253" t="s">
        <v>167</v>
      </c>
      <c r="E315" s="254" t="s">
        <v>1</v>
      </c>
      <c r="F315" s="255" t="s">
        <v>1419</v>
      </c>
      <c r="G315" s="252"/>
      <c r="H315" s="256">
        <v>2.4399999999999999</v>
      </c>
      <c r="I315" s="257"/>
      <c r="J315" s="252"/>
      <c r="K315" s="252"/>
      <c r="L315" s="258"/>
      <c r="M315" s="259"/>
      <c r="N315" s="260"/>
      <c r="O315" s="260"/>
      <c r="P315" s="260"/>
      <c r="Q315" s="260"/>
      <c r="R315" s="260"/>
      <c r="S315" s="260"/>
      <c r="T315" s="26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2" t="s">
        <v>167</v>
      </c>
      <c r="AU315" s="262" t="s">
        <v>88</v>
      </c>
      <c r="AV315" s="13" t="s">
        <v>88</v>
      </c>
      <c r="AW315" s="13" t="s">
        <v>34</v>
      </c>
      <c r="AX315" s="13" t="s">
        <v>78</v>
      </c>
      <c r="AY315" s="262" t="s">
        <v>159</v>
      </c>
    </row>
    <row r="316" s="13" customFormat="1">
      <c r="A316" s="13"/>
      <c r="B316" s="251"/>
      <c r="C316" s="252"/>
      <c r="D316" s="253" t="s">
        <v>167</v>
      </c>
      <c r="E316" s="254" t="s">
        <v>1</v>
      </c>
      <c r="F316" s="255" t="s">
        <v>1420</v>
      </c>
      <c r="G316" s="252"/>
      <c r="H316" s="256">
        <v>2.9700000000000002</v>
      </c>
      <c r="I316" s="257"/>
      <c r="J316" s="252"/>
      <c r="K316" s="252"/>
      <c r="L316" s="258"/>
      <c r="M316" s="259"/>
      <c r="N316" s="260"/>
      <c r="O316" s="260"/>
      <c r="P316" s="260"/>
      <c r="Q316" s="260"/>
      <c r="R316" s="260"/>
      <c r="S316" s="260"/>
      <c r="T316" s="26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2" t="s">
        <v>167</v>
      </c>
      <c r="AU316" s="262" t="s">
        <v>88</v>
      </c>
      <c r="AV316" s="13" t="s">
        <v>88</v>
      </c>
      <c r="AW316" s="13" t="s">
        <v>34</v>
      </c>
      <c r="AX316" s="13" t="s">
        <v>78</v>
      </c>
      <c r="AY316" s="262" t="s">
        <v>159</v>
      </c>
    </row>
    <row r="317" s="13" customFormat="1">
      <c r="A317" s="13"/>
      <c r="B317" s="251"/>
      <c r="C317" s="252"/>
      <c r="D317" s="253" t="s">
        <v>167</v>
      </c>
      <c r="E317" s="254" t="s">
        <v>1</v>
      </c>
      <c r="F317" s="255" t="s">
        <v>1421</v>
      </c>
      <c r="G317" s="252"/>
      <c r="H317" s="256">
        <v>1.1200000000000001</v>
      </c>
      <c r="I317" s="257"/>
      <c r="J317" s="252"/>
      <c r="K317" s="252"/>
      <c r="L317" s="258"/>
      <c r="M317" s="259"/>
      <c r="N317" s="260"/>
      <c r="O317" s="260"/>
      <c r="P317" s="260"/>
      <c r="Q317" s="260"/>
      <c r="R317" s="260"/>
      <c r="S317" s="260"/>
      <c r="T317" s="26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2" t="s">
        <v>167</v>
      </c>
      <c r="AU317" s="262" t="s">
        <v>88</v>
      </c>
      <c r="AV317" s="13" t="s">
        <v>88</v>
      </c>
      <c r="AW317" s="13" t="s">
        <v>34</v>
      </c>
      <c r="AX317" s="13" t="s">
        <v>78</v>
      </c>
      <c r="AY317" s="262" t="s">
        <v>159</v>
      </c>
    </row>
    <row r="318" s="13" customFormat="1">
      <c r="A318" s="13"/>
      <c r="B318" s="251"/>
      <c r="C318" s="252"/>
      <c r="D318" s="253" t="s">
        <v>167</v>
      </c>
      <c r="E318" s="254" t="s">
        <v>1</v>
      </c>
      <c r="F318" s="255" t="s">
        <v>1422</v>
      </c>
      <c r="G318" s="252"/>
      <c r="H318" s="256">
        <v>1.1200000000000001</v>
      </c>
      <c r="I318" s="257"/>
      <c r="J318" s="252"/>
      <c r="K318" s="252"/>
      <c r="L318" s="258"/>
      <c r="M318" s="259"/>
      <c r="N318" s="260"/>
      <c r="O318" s="260"/>
      <c r="P318" s="260"/>
      <c r="Q318" s="260"/>
      <c r="R318" s="260"/>
      <c r="S318" s="260"/>
      <c r="T318" s="26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2" t="s">
        <v>167</v>
      </c>
      <c r="AU318" s="262" t="s">
        <v>88</v>
      </c>
      <c r="AV318" s="13" t="s">
        <v>88</v>
      </c>
      <c r="AW318" s="13" t="s">
        <v>34</v>
      </c>
      <c r="AX318" s="13" t="s">
        <v>78</v>
      </c>
      <c r="AY318" s="262" t="s">
        <v>159</v>
      </c>
    </row>
    <row r="319" s="14" customFormat="1">
      <c r="A319" s="14"/>
      <c r="B319" s="263"/>
      <c r="C319" s="264"/>
      <c r="D319" s="253" t="s">
        <v>167</v>
      </c>
      <c r="E319" s="265" t="s">
        <v>1</v>
      </c>
      <c r="F319" s="266" t="s">
        <v>170</v>
      </c>
      <c r="G319" s="264"/>
      <c r="H319" s="267">
        <v>17.48</v>
      </c>
      <c r="I319" s="268"/>
      <c r="J319" s="264"/>
      <c r="K319" s="264"/>
      <c r="L319" s="269"/>
      <c r="M319" s="270"/>
      <c r="N319" s="271"/>
      <c r="O319" s="271"/>
      <c r="P319" s="271"/>
      <c r="Q319" s="271"/>
      <c r="R319" s="271"/>
      <c r="S319" s="271"/>
      <c r="T319" s="27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73" t="s">
        <v>167</v>
      </c>
      <c r="AU319" s="273" t="s">
        <v>88</v>
      </c>
      <c r="AV319" s="14" t="s">
        <v>165</v>
      </c>
      <c r="AW319" s="14" t="s">
        <v>34</v>
      </c>
      <c r="AX319" s="14" t="s">
        <v>86</v>
      </c>
      <c r="AY319" s="273" t="s">
        <v>159</v>
      </c>
    </row>
    <row r="320" s="2" customFormat="1" ht="16.5" customHeight="1">
      <c r="A320" s="39"/>
      <c r="B320" s="40"/>
      <c r="C320" s="274" t="s">
        <v>414</v>
      </c>
      <c r="D320" s="274" t="s">
        <v>188</v>
      </c>
      <c r="E320" s="275" t="s">
        <v>491</v>
      </c>
      <c r="F320" s="276" t="s">
        <v>492</v>
      </c>
      <c r="G320" s="277" t="s">
        <v>493</v>
      </c>
      <c r="H320" s="278">
        <v>5.2439999999999998</v>
      </c>
      <c r="I320" s="279"/>
      <c r="J320" s="280">
        <f>ROUND(I320*H320,2)</f>
        <v>0</v>
      </c>
      <c r="K320" s="281"/>
      <c r="L320" s="282"/>
      <c r="M320" s="283" t="s">
        <v>1</v>
      </c>
      <c r="N320" s="284" t="s">
        <v>43</v>
      </c>
      <c r="O320" s="92"/>
      <c r="P320" s="247">
        <f>O320*H320</f>
        <v>0</v>
      </c>
      <c r="Q320" s="247">
        <v>0.001</v>
      </c>
      <c r="R320" s="247">
        <f>Q320*H320</f>
        <v>0.0052439999999999995</v>
      </c>
      <c r="S320" s="247">
        <v>0</v>
      </c>
      <c r="T320" s="248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9" t="s">
        <v>337</v>
      </c>
      <c r="AT320" s="249" t="s">
        <v>188</v>
      </c>
      <c r="AU320" s="249" t="s">
        <v>88</v>
      </c>
      <c r="AY320" s="18" t="s">
        <v>159</v>
      </c>
      <c r="BE320" s="250">
        <f>IF(N320="základní",J320,0)</f>
        <v>0</v>
      </c>
      <c r="BF320" s="250">
        <f>IF(N320="snížená",J320,0)</f>
        <v>0</v>
      </c>
      <c r="BG320" s="250">
        <f>IF(N320="zákl. přenesená",J320,0)</f>
        <v>0</v>
      </c>
      <c r="BH320" s="250">
        <f>IF(N320="sníž. přenesená",J320,0)</f>
        <v>0</v>
      </c>
      <c r="BI320" s="250">
        <f>IF(N320="nulová",J320,0)</f>
        <v>0</v>
      </c>
      <c r="BJ320" s="18" t="s">
        <v>86</v>
      </c>
      <c r="BK320" s="250">
        <f>ROUND(I320*H320,2)</f>
        <v>0</v>
      </c>
      <c r="BL320" s="18" t="s">
        <v>249</v>
      </c>
      <c r="BM320" s="249" t="s">
        <v>494</v>
      </c>
    </row>
    <row r="321" s="13" customFormat="1">
      <c r="A321" s="13"/>
      <c r="B321" s="251"/>
      <c r="C321" s="252"/>
      <c r="D321" s="253" t="s">
        <v>167</v>
      </c>
      <c r="E321" s="252"/>
      <c r="F321" s="255" t="s">
        <v>1449</v>
      </c>
      <c r="G321" s="252"/>
      <c r="H321" s="256">
        <v>5.2439999999999998</v>
      </c>
      <c r="I321" s="257"/>
      <c r="J321" s="252"/>
      <c r="K321" s="252"/>
      <c r="L321" s="258"/>
      <c r="M321" s="259"/>
      <c r="N321" s="260"/>
      <c r="O321" s="260"/>
      <c r="P321" s="260"/>
      <c r="Q321" s="260"/>
      <c r="R321" s="260"/>
      <c r="S321" s="260"/>
      <c r="T321" s="26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62" t="s">
        <v>167</v>
      </c>
      <c r="AU321" s="262" t="s">
        <v>88</v>
      </c>
      <c r="AV321" s="13" t="s">
        <v>88</v>
      </c>
      <c r="AW321" s="13" t="s">
        <v>4</v>
      </c>
      <c r="AX321" s="13" t="s">
        <v>86</v>
      </c>
      <c r="AY321" s="262" t="s">
        <v>159</v>
      </c>
    </row>
    <row r="322" s="2" customFormat="1" ht="16.5" customHeight="1">
      <c r="A322" s="39"/>
      <c r="B322" s="40"/>
      <c r="C322" s="237" t="s">
        <v>418</v>
      </c>
      <c r="D322" s="237" t="s">
        <v>161</v>
      </c>
      <c r="E322" s="238" t="s">
        <v>497</v>
      </c>
      <c r="F322" s="239" t="s">
        <v>498</v>
      </c>
      <c r="G322" s="240" t="s">
        <v>164</v>
      </c>
      <c r="H322" s="241">
        <v>17.48</v>
      </c>
      <c r="I322" s="242"/>
      <c r="J322" s="243">
        <f>ROUND(I322*H322,2)</f>
        <v>0</v>
      </c>
      <c r="K322" s="244"/>
      <c r="L322" s="45"/>
      <c r="M322" s="245" t="s">
        <v>1</v>
      </c>
      <c r="N322" s="246" t="s">
        <v>43</v>
      </c>
      <c r="O322" s="92"/>
      <c r="P322" s="247">
        <f>O322*H322</f>
        <v>0</v>
      </c>
      <c r="Q322" s="247">
        <v>0</v>
      </c>
      <c r="R322" s="247">
        <f>Q322*H322</f>
        <v>0</v>
      </c>
      <c r="S322" s="247">
        <v>0</v>
      </c>
      <c r="T322" s="248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9" t="s">
        <v>249</v>
      </c>
      <c r="AT322" s="249" t="s">
        <v>161</v>
      </c>
      <c r="AU322" s="249" t="s">
        <v>88</v>
      </c>
      <c r="AY322" s="18" t="s">
        <v>159</v>
      </c>
      <c r="BE322" s="250">
        <f>IF(N322="základní",J322,0)</f>
        <v>0</v>
      </c>
      <c r="BF322" s="250">
        <f>IF(N322="snížená",J322,0)</f>
        <v>0</v>
      </c>
      <c r="BG322" s="250">
        <f>IF(N322="zákl. přenesená",J322,0)</f>
        <v>0</v>
      </c>
      <c r="BH322" s="250">
        <f>IF(N322="sníž. přenesená",J322,0)</f>
        <v>0</v>
      </c>
      <c r="BI322" s="250">
        <f>IF(N322="nulová",J322,0)</f>
        <v>0</v>
      </c>
      <c r="BJ322" s="18" t="s">
        <v>86</v>
      </c>
      <c r="BK322" s="250">
        <f>ROUND(I322*H322,2)</f>
        <v>0</v>
      </c>
      <c r="BL322" s="18" t="s">
        <v>249</v>
      </c>
      <c r="BM322" s="249" t="s">
        <v>499</v>
      </c>
    </row>
    <row r="323" s="2" customFormat="1" ht="16.5" customHeight="1">
      <c r="A323" s="39"/>
      <c r="B323" s="40"/>
      <c r="C323" s="274" t="s">
        <v>423</v>
      </c>
      <c r="D323" s="274" t="s">
        <v>188</v>
      </c>
      <c r="E323" s="275" t="s">
        <v>501</v>
      </c>
      <c r="F323" s="276" t="s">
        <v>502</v>
      </c>
      <c r="G323" s="277" t="s">
        <v>503</v>
      </c>
      <c r="H323" s="278">
        <v>52.439999999999998</v>
      </c>
      <c r="I323" s="279"/>
      <c r="J323" s="280">
        <f>ROUND(I323*H323,2)</f>
        <v>0</v>
      </c>
      <c r="K323" s="281"/>
      <c r="L323" s="282"/>
      <c r="M323" s="283" t="s">
        <v>1</v>
      </c>
      <c r="N323" s="284" t="s">
        <v>43</v>
      </c>
      <c r="O323" s="92"/>
      <c r="P323" s="247">
        <f>O323*H323</f>
        <v>0</v>
      </c>
      <c r="Q323" s="247">
        <v>0.001</v>
      </c>
      <c r="R323" s="247">
        <f>Q323*H323</f>
        <v>0.05244</v>
      </c>
      <c r="S323" s="247">
        <v>0</v>
      </c>
      <c r="T323" s="248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9" t="s">
        <v>337</v>
      </c>
      <c r="AT323" s="249" t="s">
        <v>188</v>
      </c>
      <c r="AU323" s="249" t="s">
        <v>88</v>
      </c>
      <c r="AY323" s="18" t="s">
        <v>159</v>
      </c>
      <c r="BE323" s="250">
        <f>IF(N323="základní",J323,0)</f>
        <v>0</v>
      </c>
      <c r="BF323" s="250">
        <f>IF(N323="snížená",J323,0)</f>
        <v>0</v>
      </c>
      <c r="BG323" s="250">
        <f>IF(N323="zákl. přenesená",J323,0)</f>
        <v>0</v>
      </c>
      <c r="BH323" s="250">
        <f>IF(N323="sníž. přenesená",J323,0)</f>
        <v>0</v>
      </c>
      <c r="BI323" s="250">
        <f>IF(N323="nulová",J323,0)</f>
        <v>0</v>
      </c>
      <c r="BJ323" s="18" t="s">
        <v>86</v>
      </c>
      <c r="BK323" s="250">
        <f>ROUND(I323*H323,2)</f>
        <v>0</v>
      </c>
      <c r="BL323" s="18" t="s">
        <v>249</v>
      </c>
      <c r="BM323" s="249" t="s">
        <v>504</v>
      </c>
    </row>
    <row r="324" s="2" customFormat="1">
      <c r="A324" s="39"/>
      <c r="B324" s="40"/>
      <c r="C324" s="41"/>
      <c r="D324" s="253" t="s">
        <v>399</v>
      </c>
      <c r="E324" s="41"/>
      <c r="F324" s="285" t="s">
        <v>505</v>
      </c>
      <c r="G324" s="41"/>
      <c r="H324" s="41"/>
      <c r="I324" s="145"/>
      <c r="J324" s="41"/>
      <c r="K324" s="41"/>
      <c r="L324" s="45"/>
      <c r="M324" s="286"/>
      <c r="N324" s="287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399</v>
      </c>
      <c r="AU324" s="18" t="s">
        <v>88</v>
      </c>
    </row>
    <row r="325" s="13" customFormat="1">
      <c r="A325" s="13"/>
      <c r="B325" s="251"/>
      <c r="C325" s="252"/>
      <c r="D325" s="253" t="s">
        <v>167</v>
      </c>
      <c r="E325" s="252"/>
      <c r="F325" s="255" t="s">
        <v>1450</v>
      </c>
      <c r="G325" s="252"/>
      <c r="H325" s="256">
        <v>52.439999999999998</v>
      </c>
      <c r="I325" s="257"/>
      <c r="J325" s="252"/>
      <c r="K325" s="252"/>
      <c r="L325" s="258"/>
      <c r="M325" s="259"/>
      <c r="N325" s="260"/>
      <c r="O325" s="260"/>
      <c r="P325" s="260"/>
      <c r="Q325" s="260"/>
      <c r="R325" s="260"/>
      <c r="S325" s="260"/>
      <c r="T325" s="26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62" t="s">
        <v>167</v>
      </c>
      <c r="AU325" s="262" t="s">
        <v>88</v>
      </c>
      <c r="AV325" s="13" t="s">
        <v>88</v>
      </c>
      <c r="AW325" s="13" t="s">
        <v>4</v>
      </c>
      <c r="AX325" s="13" t="s">
        <v>86</v>
      </c>
      <c r="AY325" s="262" t="s">
        <v>159</v>
      </c>
    </row>
    <row r="326" s="2" customFormat="1" ht="16.5" customHeight="1">
      <c r="A326" s="39"/>
      <c r="B326" s="40"/>
      <c r="C326" s="237" t="s">
        <v>430</v>
      </c>
      <c r="D326" s="237" t="s">
        <v>161</v>
      </c>
      <c r="E326" s="238" t="s">
        <v>508</v>
      </c>
      <c r="F326" s="239" t="s">
        <v>509</v>
      </c>
      <c r="G326" s="240" t="s">
        <v>164</v>
      </c>
      <c r="H326" s="241">
        <v>7.5750000000000002</v>
      </c>
      <c r="I326" s="242"/>
      <c r="J326" s="243">
        <f>ROUND(I326*H326,2)</f>
        <v>0</v>
      </c>
      <c r="K326" s="244"/>
      <c r="L326" s="45"/>
      <c r="M326" s="245" t="s">
        <v>1</v>
      </c>
      <c r="N326" s="246" t="s">
        <v>43</v>
      </c>
      <c r="O326" s="92"/>
      <c r="P326" s="247">
        <f>O326*H326</f>
        <v>0</v>
      </c>
      <c r="Q326" s="247">
        <v>0</v>
      </c>
      <c r="R326" s="247">
        <f>Q326*H326</f>
        <v>0</v>
      </c>
      <c r="S326" s="247">
        <v>0</v>
      </c>
      <c r="T326" s="248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9" t="s">
        <v>249</v>
      </c>
      <c r="AT326" s="249" t="s">
        <v>161</v>
      </c>
      <c r="AU326" s="249" t="s">
        <v>88</v>
      </c>
      <c r="AY326" s="18" t="s">
        <v>159</v>
      </c>
      <c r="BE326" s="250">
        <f>IF(N326="základní",J326,0)</f>
        <v>0</v>
      </c>
      <c r="BF326" s="250">
        <f>IF(N326="snížená",J326,0)</f>
        <v>0</v>
      </c>
      <c r="BG326" s="250">
        <f>IF(N326="zákl. přenesená",J326,0)</f>
        <v>0</v>
      </c>
      <c r="BH326" s="250">
        <f>IF(N326="sníž. přenesená",J326,0)</f>
        <v>0</v>
      </c>
      <c r="BI326" s="250">
        <f>IF(N326="nulová",J326,0)</f>
        <v>0</v>
      </c>
      <c r="BJ326" s="18" t="s">
        <v>86</v>
      </c>
      <c r="BK326" s="250">
        <f>ROUND(I326*H326,2)</f>
        <v>0</v>
      </c>
      <c r="BL326" s="18" t="s">
        <v>249</v>
      </c>
      <c r="BM326" s="249" t="s">
        <v>510</v>
      </c>
    </row>
    <row r="327" s="13" customFormat="1">
      <c r="A327" s="13"/>
      <c r="B327" s="251"/>
      <c r="C327" s="252"/>
      <c r="D327" s="253" t="s">
        <v>167</v>
      </c>
      <c r="E327" s="254" t="s">
        <v>1</v>
      </c>
      <c r="F327" s="255" t="s">
        <v>1451</v>
      </c>
      <c r="G327" s="252"/>
      <c r="H327" s="256">
        <v>0.98999999999999999</v>
      </c>
      <c r="I327" s="257"/>
      <c r="J327" s="252"/>
      <c r="K327" s="252"/>
      <c r="L327" s="258"/>
      <c r="M327" s="259"/>
      <c r="N327" s="260"/>
      <c r="O327" s="260"/>
      <c r="P327" s="260"/>
      <c r="Q327" s="260"/>
      <c r="R327" s="260"/>
      <c r="S327" s="260"/>
      <c r="T327" s="26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62" t="s">
        <v>167</v>
      </c>
      <c r="AU327" s="262" t="s">
        <v>88</v>
      </c>
      <c r="AV327" s="13" t="s">
        <v>88</v>
      </c>
      <c r="AW327" s="13" t="s">
        <v>34</v>
      </c>
      <c r="AX327" s="13" t="s">
        <v>78</v>
      </c>
      <c r="AY327" s="262" t="s">
        <v>159</v>
      </c>
    </row>
    <row r="328" s="13" customFormat="1">
      <c r="A328" s="13"/>
      <c r="B328" s="251"/>
      <c r="C328" s="252"/>
      <c r="D328" s="253" t="s">
        <v>167</v>
      </c>
      <c r="E328" s="254" t="s">
        <v>1</v>
      </c>
      <c r="F328" s="255" t="s">
        <v>1452</v>
      </c>
      <c r="G328" s="252"/>
      <c r="H328" s="256">
        <v>1.23</v>
      </c>
      <c r="I328" s="257"/>
      <c r="J328" s="252"/>
      <c r="K328" s="252"/>
      <c r="L328" s="258"/>
      <c r="M328" s="259"/>
      <c r="N328" s="260"/>
      <c r="O328" s="260"/>
      <c r="P328" s="260"/>
      <c r="Q328" s="260"/>
      <c r="R328" s="260"/>
      <c r="S328" s="260"/>
      <c r="T328" s="26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2" t="s">
        <v>167</v>
      </c>
      <c r="AU328" s="262" t="s">
        <v>88</v>
      </c>
      <c r="AV328" s="13" t="s">
        <v>88</v>
      </c>
      <c r="AW328" s="13" t="s">
        <v>34</v>
      </c>
      <c r="AX328" s="13" t="s">
        <v>78</v>
      </c>
      <c r="AY328" s="262" t="s">
        <v>159</v>
      </c>
    </row>
    <row r="329" s="13" customFormat="1">
      <c r="A329" s="13"/>
      <c r="B329" s="251"/>
      <c r="C329" s="252"/>
      <c r="D329" s="253" t="s">
        <v>167</v>
      </c>
      <c r="E329" s="254" t="s">
        <v>1</v>
      </c>
      <c r="F329" s="255" t="s">
        <v>1453</v>
      </c>
      <c r="G329" s="252"/>
      <c r="H329" s="256">
        <v>0.66000000000000003</v>
      </c>
      <c r="I329" s="257"/>
      <c r="J329" s="252"/>
      <c r="K329" s="252"/>
      <c r="L329" s="258"/>
      <c r="M329" s="259"/>
      <c r="N329" s="260"/>
      <c r="O329" s="260"/>
      <c r="P329" s="260"/>
      <c r="Q329" s="260"/>
      <c r="R329" s="260"/>
      <c r="S329" s="260"/>
      <c r="T329" s="26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2" t="s">
        <v>167</v>
      </c>
      <c r="AU329" s="262" t="s">
        <v>88</v>
      </c>
      <c r="AV329" s="13" t="s">
        <v>88</v>
      </c>
      <c r="AW329" s="13" t="s">
        <v>34</v>
      </c>
      <c r="AX329" s="13" t="s">
        <v>78</v>
      </c>
      <c r="AY329" s="262" t="s">
        <v>159</v>
      </c>
    </row>
    <row r="330" s="13" customFormat="1">
      <c r="A330" s="13"/>
      <c r="B330" s="251"/>
      <c r="C330" s="252"/>
      <c r="D330" s="253" t="s">
        <v>167</v>
      </c>
      <c r="E330" s="254" t="s">
        <v>1</v>
      </c>
      <c r="F330" s="255" t="s">
        <v>1454</v>
      </c>
      <c r="G330" s="252"/>
      <c r="H330" s="256">
        <v>1.1850000000000001</v>
      </c>
      <c r="I330" s="257"/>
      <c r="J330" s="252"/>
      <c r="K330" s="252"/>
      <c r="L330" s="258"/>
      <c r="M330" s="259"/>
      <c r="N330" s="260"/>
      <c r="O330" s="260"/>
      <c r="P330" s="260"/>
      <c r="Q330" s="260"/>
      <c r="R330" s="260"/>
      <c r="S330" s="260"/>
      <c r="T330" s="26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2" t="s">
        <v>167</v>
      </c>
      <c r="AU330" s="262" t="s">
        <v>88</v>
      </c>
      <c r="AV330" s="13" t="s">
        <v>88</v>
      </c>
      <c r="AW330" s="13" t="s">
        <v>34</v>
      </c>
      <c r="AX330" s="13" t="s">
        <v>78</v>
      </c>
      <c r="AY330" s="262" t="s">
        <v>159</v>
      </c>
    </row>
    <row r="331" s="13" customFormat="1">
      <c r="A331" s="13"/>
      <c r="B331" s="251"/>
      <c r="C331" s="252"/>
      <c r="D331" s="253" t="s">
        <v>167</v>
      </c>
      <c r="E331" s="254" t="s">
        <v>1</v>
      </c>
      <c r="F331" s="255" t="s">
        <v>1455</v>
      </c>
      <c r="G331" s="252"/>
      <c r="H331" s="256">
        <v>1.05</v>
      </c>
      <c r="I331" s="257"/>
      <c r="J331" s="252"/>
      <c r="K331" s="252"/>
      <c r="L331" s="258"/>
      <c r="M331" s="259"/>
      <c r="N331" s="260"/>
      <c r="O331" s="260"/>
      <c r="P331" s="260"/>
      <c r="Q331" s="260"/>
      <c r="R331" s="260"/>
      <c r="S331" s="260"/>
      <c r="T331" s="26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62" t="s">
        <v>167</v>
      </c>
      <c r="AU331" s="262" t="s">
        <v>88</v>
      </c>
      <c r="AV331" s="13" t="s">
        <v>88</v>
      </c>
      <c r="AW331" s="13" t="s">
        <v>34</v>
      </c>
      <c r="AX331" s="13" t="s">
        <v>78</v>
      </c>
      <c r="AY331" s="262" t="s">
        <v>159</v>
      </c>
    </row>
    <row r="332" s="13" customFormat="1">
      <c r="A332" s="13"/>
      <c r="B332" s="251"/>
      <c r="C332" s="252"/>
      <c r="D332" s="253" t="s">
        <v>167</v>
      </c>
      <c r="E332" s="254" t="s">
        <v>1</v>
      </c>
      <c r="F332" s="255" t="s">
        <v>1456</v>
      </c>
      <c r="G332" s="252"/>
      <c r="H332" s="256">
        <v>1.1399999999999999</v>
      </c>
      <c r="I332" s="257"/>
      <c r="J332" s="252"/>
      <c r="K332" s="252"/>
      <c r="L332" s="258"/>
      <c r="M332" s="259"/>
      <c r="N332" s="260"/>
      <c r="O332" s="260"/>
      <c r="P332" s="260"/>
      <c r="Q332" s="260"/>
      <c r="R332" s="260"/>
      <c r="S332" s="260"/>
      <c r="T332" s="26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62" t="s">
        <v>167</v>
      </c>
      <c r="AU332" s="262" t="s">
        <v>88</v>
      </c>
      <c r="AV332" s="13" t="s">
        <v>88</v>
      </c>
      <c r="AW332" s="13" t="s">
        <v>34</v>
      </c>
      <c r="AX332" s="13" t="s">
        <v>78</v>
      </c>
      <c r="AY332" s="262" t="s">
        <v>159</v>
      </c>
    </row>
    <row r="333" s="13" customFormat="1">
      <c r="A333" s="13"/>
      <c r="B333" s="251"/>
      <c r="C333" s="252"/>
      <c r="D333" s="253" t="s">
        <v>167</v>
      </c>
      <c r="E333" s="254" t="s">
        <v>1</v>
      </c>
      <c r="F333" s="255" t="s">
        <v>1457</v>
      </c>
      <c r="G333" s="252"/>
      <c r="H333" s="256">
        <v>0.66000000000000003</v>
      </c>
      <c r="I333" s="257"/>
      <c r="J333" s="252"/>
      <c r="K333" s="252"/>
      <c r="L333" s="258"/>
      <c r="M333" s="259"/>
      <c r="N333" s="260"/>
      <c r="O333" s="260"/>
      <c r="P333" s="260"/>
      <c r="Q333" s="260"/>
      <c r="R333" s="260"/>
      <c r="S333" s="260"/>
      <c r="T333" s="26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2" t="s">
        <v>167</v>
      </c>
      <c r="AU333" s="262" t="s">
        <v>88</v>
      </c>
      <c r="AV333" s="13" t="s">
        <v>88</v>
      </c>
      <c r="AW333" s="13" t="s">
        <v>34</v>
      </c>
      <c r="AX333" s="13" t="s">
        <v>78</v>
      </c>
      <c r="AY333" s="262" t="s">
        <v>159</v>
      </c>
    </row>
    <row r="334" s="13" customFormat="1">
      <c r="A334" s="13"/>
      <c r="B334" s="251"/>
      <c r="C334" s="252"/>
      <c r="D334" s="253" t="s">
        <v>167</v>
      </c>
      <c r="E334" s="254" t="s">
        <v>1</v>
      </c>
      <c r="F334" s="255" t="s">
        <v>1458</v>
      </c>
      <c r="G334" s="252"/>
      <c r="H334" s="256">
        <v>0.66000000000000003</v>
      </c>
      <c r="I334" s="257"/>
      <c r="J334" s="252"/>
      <c r="K334" s="252"/>
      <c r="L334" s="258"/>
      <c r="M334" s="259"/>
      <c r="N334" s="260"/>
      <c r="O334" s="260"/>
      <c r="P334" s="260"/>
      <c r="Q334" s="260"/>
      <c r="R334" s="260"/>
      <c r="S334" s="260"/>
      <c r="T334" s="26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2" t="s">
        <v>167</v>
      </c>
      <c r="AU334" s="262" t="s">
        <v>88</v>
      </c>
      <c r="AV334" s="13" t="s">
        <v>88</v>
      </c>
      <c r="AW334" s="13" t="s">
        <v>34</v>
      </c>
      <c r="AX334" s="13" t="s">
        <v>78</v>
      </c>
      <c r="AY334" s="262" t="s">
        <v>159</v>
      </c>
    </row>
    <row r="335" s="14" customFormat="1">
      <c r="A335" s="14"/>
      <c r="B335" s="263"/>
      <c r="C335" s="264"/>
      <c r="D335" s="253" t="s">
        <v>167</v>
      </c>
      <c r="E335" s="265" t="s">
        <v>1</v>
      </c>
      <c r="F335" s="266" t="s">
        <v>170</v>
      </c>
      <c r="G335" s="264"/>
      <c r="H335" s="267">
        <v>7.5750000000000002</v>
      </c>
      <c r="I335" s="268"/>
      <c r="J335" s="264"/>
      <c r="K335" s="264"/>
      <c r="L335" s="269"/>
      <c r="M335" s="270"/>
      <c r="N335" s="271"/>
      <c r="O335" s="271"/>
      <c r="P335" s="271"/>
      <c r="Q335" s="271"/>
      <c r="R335" s="271"/>
      <c r="S335" s="271"/>
      <c r="T335" s="27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73" t="s">
        <v>167</v>
      </c>
      <c r="AU335" s="273" t="s">
        <v>88</v>
      </c>
      <c r="AV335" s="14" t="s">
        <v>165</v>
      </c>
      <c r="AW335" s="14" t="s">
        <v>34</v>
      </c>
      <c r="AX335" s="14" t="s">
        <v>86</v>
      </c>
      <c r="AY335" s="273" t="s">
        <v>159</v>
      </c>
    </row>
    <row r="336" s="2" customFormat="1" ht="16.5" customHeight="1">
      <c r="A336" s="39"/>
      <c r="B336" s="40"/>
      <c r="C336" s="274" t="s">
        <v>434</v>
      </c>
      <c r="D336" s="274" t="s">
        <v>188</v>
      </c>
      <c r="E336" s="275" t="s">
        <v>491</v>
      </c>
      <c r="F336" s="276" t="s">
        <v>492</v>
      </c>
      <c r="G336" s="277" t="s">
        <v>493</v>
      </c>
      <c r="H336" s="278">
        <v>2.2730000000000001</v>
      </c>
      <c r="I336" s="279"/>
      <c r="J336" s="280">
        <f>ROUND(I336*H336,2)</f>
        <v>0</v>
      </c>
      <c r="K336" s="281"/>
      <c r="L336" s="282"/>
      <c r="M336" s="283" t="s">
        <v>1</v>
      </c>
      <c r="N336" s="284" t="s">
        <v>43</v>
      </c>
      <c r="O336" s="92"/>
      <c r="P336" s="247">
        <f>O336*H336</f>
        <v>0</v>
      </c>
      <c r="Q336" s="247">
        <v>0.001</v>
      </c>
      <c r="R336" s="247">
        <f>Q336*H336</f>
        <v>0.0022730000000000003</v>
      </c>
      <c r="S336" s="247">
        <v>0</v>
      </c>
      <c r="T336" s="248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49" t="s">
        <v>337</v>
      </c>
      <c r="AT336" s="249" t="s">
        <v>188</v>
      </c>
      <c r="AU336" s="249" t="s">
        <v>88</v>
      </c>
      <c r="AY336" s="18" t="s">
        <v>159</v>
      </c>
      <c r="BE336" s="250">
        <f>IF(N336="základní",J336,0)</f>
        <v>0</v>
      </c>
      <c r="BF336" s="250">
        <f>IF(N336="snížená",J336,0)</f>
        <v>0</v>
      </c>
      <c r="BG336" s="250">
        <f>IF(N336="zákl. přenesená",J336,0)</f>
        <v>0</v>
      </c>
      <c r="BH336" s="250">
        <f>IF(N336="sníž. přenesená",J336,0)</f>
        <v>0</v>
      </c>
      <c r="BI336" s="250">
        <f>IF(N336="nulová",J336,0)</f>
        <v>0</v>
      </c>
      <c r="BJ336" s="18" t="s">
        <v>86</v>
      </c>
      <c r="BK336" s="250">
        <f>ROUND(I336*H336,2)</f>
        <v>0</v>
      </c>
      <c r="BL336" s="18" t="s">
        <v>249</v>
      </c>
      <c r="BM336" s="249" t="s">
        <v>519</v>
      </c>
    </row>
    <row r="337" s="13" customFormat="1">
      <c r="A337" s="13"/>
      <c r="B337" s="251"/>
      <c r="C337" s="252"/>
      <c r="D337" s="253" t="s">
        <v>167</v>
      </c>
      <c r="E337" s="252"/>
      <c r="F337" s="255" t="s">
        <v>1459</v>
      </c>
      <c r="G337" s="252"/>
      <c r="H337" s="256">
        <v>2.2730000000000001</v>
      </c>
      <c r="I337" s="257"/>
      <c r="J337" s="252"/>
      <c r="K337" s="252"/>
      <c r="L337" s="258"/>
      <c r="M337" s="259"/>
      <c r="N337" s="260"/>
      <c r="O337" s="260"/>
      <c r="P337" s="260"/>
      <c r="Q337" s="260"/>
      <c r="R337" s="260"/>
      <c r="S337" s="260"/>
      <c r="T337" s="26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2" t="s">
        <v>167</v>
      </c>
      <c r="AU337" s="262" t="s">
        <v>88</v>
      </c>
      <c r="AV337" s="13" t="s">
        <v>88</v>
      </c>
      <c r="AW337" s="13" t="s">
        <v>4</v>
      </c>
      <c r="AX337" s="13" t="s">
        <v>86</v>
      </c>
      <c r="AY337" s="262" t="s">
        <v>159</v>
      </c>
    </row>
    <row r="338" s="2" customFormat="1" ht="16.5" customHeight="1">
      <c r="A338" s="39"/>
      <c r="B338" s="40"/>
      <c r="C338" s="237" t="s">
        <v>438</v>
      </c>
      <c r="D338" s="237" t="s">
        <v>161</v>
      </c>
      <c r="E338" s="238" t="s">
        <v>521</v>
      </c>
      <c r="F338" s="239" t="s">
        <v>522</v>
      </c>
      <c r="G338" s="240" t="s">
        <v>164</v>
      </c>
      <c r="H338" s="241">
        <v>7.5750000000000002</v>
      </c>
      <c r="I338" s="242"/>
      <c r="J338" s="243">
        <f>ROUND(I338*H338,2)</f>
        <v>0</v>
      </c>
      <c r="K338" s="244"/>
      <c r="L338" s="45"/>
      <c r="M338" s="245" t="s">
        <v>1</v>
      </c>
      <c r="N338" s="246" t="s">
        <v>43</v>
      </c>
      <c r="O338" s="92"/>
      <c r="P338" s="247">
        <f>O338*H338</f>
        <v>0</v>
      </c>
      <c r="Q338" s="247">
        <v>0</v>
      </c>
      <c r="R338" s="247">
        <f>Q338*H338</f>
        <v>0</v>
      </c>
      <c r="S338" s="247">
        <v>0</v>
      </c>
      <c r="T338" s="248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49" t="s">
        <v>249</v>
      </c>
      <c r="AT338" s="249" t="s">
        <v>161</v>
      </c>
      <c r="AU338" s="249" t="s">
        <v>88</v>
      </c>
      <c r="AY338" s="18" t="s">
        <v>159</v>
      </c>
      <c r="BE338" s="250">
        <f>IF(N338="základní",J338,0)</f>
        <v>0</v>
      </c>
      <c r="BF338" s="250">
        <f>IF(N338="snížená",J338,0)</f>
        <v>0</v>
      </c>
      <c r="BG338" s="250">
        <f>IF(N338="zákl. přenesená",J338,0)</f>
        <v>0</v>
      </c>
      <c r="BH338" s="250">
        <f>IF(N338="sníž. přenesená",J338,0)</f>
        <v>0</v>
      </c>
      <c r="BI338" s="250">
        <f>IF(N338="nulová",J338,0)</f>
        <v>0</v>
      </c>
      <c r="BJ338" s="18" t="s">
        <v>86</v>
      </c>
      <c r="BK338" s="250">
        <f>ROUND(I338*H338,2)</f>
        <v>0</v>
      </c>
      <c r="BL338" s="18" t="s">
        <v>249</v>
      </c>
      <c r="BM338" s="249" t="s">
        <v>523</v>
      </c>
    </row>
    <row r="339" s="2" customFormat="1" ht="16.5" customHeight="1">
      <c r="A339" s="39"/>
      <c r="B339" s="40"/>
      <c r="C339" s="274" t="s">
        <v>444</v>
      </c>
      <c r="D339" s="274" t="s">
        <v>188</v>
      </c>
      <c r="E339" s="275" t="s">
        <v>501</v>
      </c>
      <c r="F339" s="276" t="s">
        <v>502</v>
      </c>
      <c r="G339" s="277" t="s">
        <v>503</v>
      </c>
      <c r="H339" s="278">
        <v>22.725000000000001</v>
      </c>
      <c r="I339" s="279"/>
      <c r="J339" s="280">
        <f>ROUND(I339*H339,2)</f>
        <v>0</v>
      </c>
      <c r="K339" s="281"/>
      <c r="L339" s="282"/>
      <c r="M339" s="283" t="s">
        <v>1</v>
      </c>
      <c r="N339" s="284" t="s">
        <v>43</v>
      </c>
      <c r="O339" s="92"/>
      <c r="P339" s="247">
        <f>O339*H339</f>
        <v>0</v>
      </c>
      <c r="Q339" s="247">
        <v>0.001</v>
      </c>
      <c r="R339" s="247">
        <f>Q339*H339</f>
        <v>0.022725000000000002</v>
      </c>
      <c r="S339" s="247">
        <v>0</v>
      </c>
      <c r="T339" s="248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9" t="s">
        <v>337</v>
      </c>
      <c r="AT339" s="249" t="s">
        <v>188</v>
      </c>
      <c r="AU339" s="249" t="s">
        <v>88</v>
      </c>
      <c r="AY339" s="18" t="s">
        <v>159</v>
      </c>
      <c r="BE339" s="250">
        <f>IF(N339="základní",J339,0)</f>
        <v>0</v>
      </c>
      <c r="BF339" s="250">
        <f>IF(N339="snížená",J339,0)</f>
        <v>0</v>
      </c>
      <c r="BG339" s="250">
        <f>IF(N339="zákl. přenesená",J339,0)</f>
        <v>0</v>
      </c>
      <c r="BH339" s="250">
        <f>IF(N339="sníž. přenesená",J339,0)</f>
        <v>0</v>
      </c>
      <c r="BI339" s="250">
        <f>IF(N339="nulová",J339,0)</f>
        <v>0</v>
      </c>
      <c r="BJ339" s="18" t="s">
        <v>86</v>
      </c>
      <c r="BK339" s="250">
        <f>ROUND(I339*H339,2)</f>
        <v>0</v>
      </c>
      <c r="BL339" s="18" t="s">
        <v>249</v>
      </c>
      <c r="BM339" s="249" t="s">
        <v>525</v>
      </c>
    </row>
    <row r="340" s="2" customFormat="1">
      <c r="A340" s="39"/>
      <c r="B340" s="40"/>
      <c r="C340" s="41"/>
      <c r="D340" s="253" t="s">
        <v>399</v>
      </c>
      <c r="E340" s="41"/>
      <c r="F340" s="285" t="s">
        <v>505</v>
      </c>
      <c r="G340" s="41"/>
      <c r="H340" s="41"/>
      <c r="I340" s="145"/>
      <c r="J340" s="41"/>
      <c r="K340" s="41"/>
      <c r="L340" s="45"/>
      <c r="M340" s="286"/>
      <c r="N340" s="287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399</v>
      </c>
      <c r="AU340" s="18" t="s">
        <v>88</v>
      </c>
    </row>
    <row r="341" s="13" customFormat="1">
      <c r="A341" s="13"/>
      <c r="B341" s="251"/>
      <c r="C341" s="252"/>
      <c r="D341" s="253" t="s">
        <v>167</v>
      </c>
      <c r="E341" s="252"/>
      <c r="F341" s="255" t="s">
        <v>1460</v>
      </c>
      <c r="G341" s="252"/>
      <c r="H341" s="256">
        <v>22.725000000000001</v>
      </c>
      <c r="I341" s="257"/>
      <c r="J341" s="252"/>
      <c r="K341" s="252"/>
      <c r="L341" s="258"/>
      <c r="M341" s="259"/>
      <c r="N341" s="260"/>
      <c r="O341" s="260"/>
      <c r="P341" s="260"/>
      <c r="Q341" s="260"/>
      <c r="R341" s="260"/>
      <c r="S341" s="260"/>
      <c r="T341" s="26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62" t="s">
        <v>167</v>
      </c>
      <c r="AU341" s="262" t="s">
        <v>88</v>
      </c>
      <c r="AV341" s="13" t="s">
        <v>88</v>
      </c>
      <c r="AW341" s="13" t="s">
        <v>4</v>
      </c>
      <c r="AX341" s="13" t="s">
        <v>86</v>
      </c>
      <c r="AY341" s="262" t="s">
        <v>159</v>
      </c>
    </row>
    <row r="342" s="2" customFormat="1" ht="16.5" customHeight="1">
      <c r="A342" s="39"/>
      <c r="B342" s="40"/>
      <c r="C342" s="237" t="s">
        <v>449</v>
      </c>
      <c r="D342" s="237" t="s">
        <v>161</v>
      </c>
      <c r="E342" s="238" t="s">
        <v>528</v>
      </c>
      <c r="F342" s="239" t="s">
        <v>529</v>
      </c>
      <c r="G342" s="240" t="s">
        <v>530</v>
      </c>
      <c r="H342" s="288"/>
      <c r="I342" s="242"/>
      <c r="J342" s="243">
        <f>ROUND(I342*H342,2)</f>
        <v>0</v>
      </c>
      <c r="K342" s="244"/>
      <c r="L342" s="45"/>
      <c r="M342" s="245" t="s">
        <v>1</v>
      </c>
      <c r="N342" s="246" t="s">
        <v>43</v>
      </c>
      <c r="O342" s="92"/>
      <c r="P342" s="247">
        <f>O342*H342</f>
        <v>0</v>
      </c>
      <c r="Q342" s="247">
        <v>0</v>
      </c>
      <c r="R342" s="247">
        <f>Q342*H342</f>
        <v>0</v>
      </c>
      <c r="S342" s="247">
        <v>0</v>
      </c>
      <c r="T342" s="248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9" t="s">
        <v>249</v>
      </c>
      <c r="AT342" s="249" t="s">
        <v>161</v>
      </c>
      <c r="AU342" s="249" t="s">
        <v>88</v>
      </c>
      <c r="AY342" s="18" t="s">
        <v>159</v>
      </c>
      <c r="BE342" s="250">
        <f>IF(N342="základní",J342,0)</f>
        <v>0</v>
      </c>
      <c r="BF342" s="250">
        <f>IF(N342="snížená",J342,0)</f>
        <v>0</v>
      </c>
      <c r="BG342" s="250">
        <f>IF(N342="zákl. přenesená",J342,0)</f>
        <v>0</v>
      </c>
      <c r="BH342" s="250">
        <f>IF(N342="sníž. přenesená",J342,0)</f>
        <v>0</v>
      </c>
      <c r="BI342" s="250">
        <f>IF(N342="nulová",J342,0)</f>
        <v>0</v>
      </c>
      <c r="BJ342" s="18" t="s">
        <v>86</v>
      </c>
      <c r="BK342" s="250">
        <f>ROUND(I342*H342,2)</f>
        <v>0</v>
      </c>
      <c r="BL342" s="18" t="s">
        <v>249</v>
      </c>
      <c r="BM342" s="249" t="s">
        <v>531</v>
      </c>
    </row>
    <row r="343" s="12" customFormat="1" ht="22.8" customHeight="1">
      <c r="A343" s="12"/>
      <c r="B343" s="221"/>
      <c r="C343" s="222"/>
      <c r="D343" s="223" t="s">
        <v>77</v>
      </c>
      <c r="E343" s="235" t="s">
        <v>532</v>
      </c>
      <c r="F343" s="235" t="s">
        <v>533</v>
      </c>
      <c r="G343" s="222"/>
      <c r="H343" s="222"/>
      <c r="I343" s="225"/>
      <c r="J343" s="236">
        <f>BK343</f>
        <v>0</v>
      </c>
      <c r="K343" s="222"/>
      <c r="L343" s="227"/>
      <c r="M343" s="228"/>
      <c r="N343" s="229"/>
      <c r="O343" s="229"/>
      <c r="P343" s="230">
        <f>SUM(P344:P361)</f>
        <v>0</v>
      </c>
      <c r="Q343" s="229"/>
      <c r="R343" s="230">
        <f>SUM(R344:R361)</f>
        <v>0.043720000000000002</v>
      </c>
      <c r="S343" s="229"/>
      <c r="T343" s="231">
        <f>SUM(T344:T361)</f>
        <v>1.9922500000000001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32" t="s">
        <v>88</v>
      </c>
      <c r="AT343" s="233" t="s">
        <v>77</v>
      </c>
      <c r="AU343" s="233" t="s">
        <v>86</v>
      </c>
      <c r="AY343" s="232" t="s">
        <v>159</v>
      </c>
      <c r="BK343" s="234">
        <f>SUM(BK344:BK361)</f>
        <v>0</v>
      </c>
    </row>
    <row r="344" s="2" customFormat="1" ht="16.5" customHeight="1">
      <c r="A344" s="39"/>
      <c r="B344" s="40"/>
      <c r="C344" s="237" t="s">
        <v>453</v>
      </c>
      <c r="D344" s="237" t="s">
        <v>161</v>
      </c>
      <c r="E344" s="238" t="s">
        <v>535</v>
      </c>
      <c r="F344" s="239" t="s">
        <v>536</v>
      </c>
      <c r="G344" s="240" t="s">
        <v>241</v>
      </c>
      <c r="H344" s="241">
        <v>65</v>
      </c>
      <c r="I344" s="242"/>
      <c r="J344" s="243">
        <f>ROUND(I344*H344,2)</f>
        <v>0</v>
      </c>
      <c r="K344" s="244"/>
      <c r="L344" s="45"/>
      <c r="M344" s="245" t="s">
        <v>1</v>
      </c>
      <c r="N344" s="246" t="s">
        <v>43</v>
      </c>
      <c r="O344" s="92"/>
      <c r="P344" s="247">
        <f>O344*H344</f>
        <v>0</v>
      </c>
      <c r="Q344" s="247">
        <v>0</v>
      </c>
      <c r="R344" s="247">
        <f>Q344*H344</f>
        <v>0</v>
      </c>
      <c r="S344" s="247">
        <v>0.03065</v>
      </c>
      <c r="T344" s="248">
        <f>S344*H344</f>
        <v>1.9922500000000001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9" t="s">
        <v>249</v>
      </c>
      <c r="AT344" s="249" t="s">
        <v>161</v>
      </c>
      <c r="AU344" s="249" t="s">
        <v>88</v>
      </c>
      <c r="AY344" s="18" t="s">
        <v>159</v>
      </c>
      <c r="BE344" s="250">
        <f>IF(N344="základní",J344,0)</f>
        <v>0</v>
      </c>
      <c r="BF344" s="250">
        <f>IF(N344="snížená",J344,0)</f>
        <v>0</v>
      </c>
      <c r="BG344" s="250">
        <f>IF(N344="zákl. přenesená",J344,0)</f>
        <v>0</v>
      </c>
      <c r="BH344" s="250">
        <f>IF(N344="sníž. přenesená",J344,0)</f>
        <v>0</v>
      </c>
      <c r="BI344" s="250">
        <f>IF(N344="nulová",J344,0)</f>
        <v>0</v>
      </c>
      <c r="BJ344" s="18" t="s">
        <v>86</v>
      </c>
      <c r="BK344" s="250">
        <f>ROUND(I344*H344,2)</f>
        <v>0</v>
      </c>
      <c r="BL344" s="18" t="s">
        <v>249</v>
      </c>
      <c r="BM344" s="249" t="s">
        <v>537</v>
      </c>
    </row>
    <row r="345" s="2" customFormat="1">
      <c r="A345" s="39"/>
      <c r="B345" s="40"/>
      <c r="C345" s="41"/>
      <c r="D345" s="253" t="s">
        <v>399</v>
      </c>
      <c r="E345" s="41"/>
      <c r="F345" s="285" t="s">
        <v>538</v>
      </c>
      <c r="G345" s="41"/>
      <c r="H345" s="41"/>
      <c r="I345" s="145"/>
      <c r="J345" s="41"/>
      <c r="K345" s="41"/>
      <c r="L345" s="45"/>
      <c r="M345" s="286"/>
      <c r="N345" s="287"/>
      <c r="O345" s="92"/>
      <c r="P345" s="92"/>
      <c r="Q345" s="92"/>
      <c r="R345" s="92"/>
      <c r="S345" s="92"/>
      <c r="T345" s="93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399</v>
      </c>
      <c r="AU345" s="18" t="s">
        <v>88</v>
      </c>
    </row>
    <row r="346" s="13" customFormat="1">
      <c r="A346" s="13"/>
      <c r="B346" s="251"/>
      <c r="C346" s="252"/>
      <c r="D346" s="253" t="s">
        <v>167</v>
      </c>
      <c r="E346" s="254" t="s">
        <v>1</v>
      </c>
      <c r="F346" s="255" t="s">
        <v>539</v>
      </c>
      <c r="G346" s="252"/>
      <c r="H346" s="256">
        <v>30</v>
      </c>
      <c r="I346" s="257"/>
      <c r="J346" s="252"/>
      <c r="K346" s="252"/>
      <c r="L346" s="258"/>
      <c r="M346" s="259"/>
      <c r="N346" s="260"/>
      <c r="O346" s="260"/>
      <c r="P346" s="260"/>
      <c r="Q346" s="260"/>
      <c r="R346" s="260"/>
      <c r="S346" s="260"/>
      <c r="T346" s="26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62" t="s">
        <v>167</v>
      </c>
      <c r="AU346" s="262" t="s">
        <v>88</v>
      </c>
      <c r="AV346" s="13" t="s">
        <v>88</v>
      </c>
      <c r="AW346" s="13" t="s">
        <v>34</v>
      </c>
      <c r="AX346" s="13" t="s">
        <v>78</v>
      </c>
      <c r="AY346" s="262" t="s">
        <v>159</v>
      </c>
    </row>
    <row r="347" s="13" customFormat="1">
      <c r="A347" s="13"/>
      <c r="B347" s="251"/>
      <c r="C347" s="252"/>
      <c r="D347" s="253" t="s">
        <v>167</v>
      </c>
      <c r="E347" s="254" t="s">
        <v>1</v>
      </c>
      <c r="F347" s="255" t="s">
        <v>1461</v>
      </c>
      <c r="G347" s="252"/>
      <c r="H347" s="256">
        <v>35</v>
      </c>
      <c r="I347" s="257"/>
      <c r="J347" s="252"/>
      <c r="K347" s="252"/>
      <c r="L347" s="258"/>
      <c r="M347" s="259"/>
      <c r="N347" s="260"/>
      <c r="O347" s="260"/>
      <c r="P347" s="260"/>
      <c r="Q347" s="260"/>
      <c r="R347" s="260"/>
      <c r="S347" s="260"/>
      <c r="T347" s="26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2" t="s">
        <v>167</v>
      </c>
      <c r="AU347" s="262" t="s">
        <v>88</v>
      </c>
      <c r="AV347" s="13" t="s">
        <v>88</v>
      </c>
      <c r="AW347" s="13" t="s">
        <v>34</v>
      </c>
      <c r="AX347" s="13" t="s">
        <v>78</v>
      </c>
      <c r="AY347" s="262" t="s">
        <v>159</v>
      </c>
    </row>
    <row r="348" s="14" customFormat="1">
      <c r="A348" s="14"/>
      <c r="B348" s="263"/>
      <c r="C348" s="264"/>
      <c r="D348" s="253" t="s">
        <v>167</v>
      </c>
      <c r="E348" s="265" t="s">
        <v>1</v>
      </c>
      <c r="F348" s="266" t="s">
        <v>170</v>
      </c>
      <c r="G348" s="264"/>
      <c r="H348" s="267">
        <v>65</v>
      </c>
      <c r="I348" s="268"/>
      <c r="J348" s="264"/>
      <c r="K348" s="264"/>
      <c r="L348" s="269"/>
      <c r="M348" s="270"/>
      <c r="N348" s="271"/>
      <c r="O348" s="271"/>
      <c r="P348" s="271"/>
      <c r="Q348" s="271"/>
      <c r="R348" s="271"/>
      <c r="S348" s="271"/>
      <c r="T348" s="27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73" t="s">
        <v>167</v>
      </c>
      <c r="AU348" s="273" t="s">
        <v>88</v>
      </c>
      <c r="AV348" s="14" t="s">
        <v>165</v>
      </c>
      <c r="AW348" s="14" t="s">
        <v>34</v>
      </c>
      <c r="AX348" s="14" t="s">
        <v>86</v>
      </c>
      <c r="AY348" s="273" t="s">
        <v>159</v>
      </c>
    </row>
    <row r="349" s="2" customFormat="1" ht="21.75" customHeight="1">
      <c r="A349" s="39"/>
      <c r="B349" s="40"/>
      <c r="C349" s="237" t="s">
        <v>458</v>
      </c>
      <c r="D349" s="237" t="s">
        <v>161</v>
      </c>
      <c r="E349" s="238" t="s">
        <v>542</v>
      </c>
      <c r="F349" s="239" t="s">
        <v>543</v>
      </c>
      <c r="G349" s="240" t="s">
        <v>544</v>
      </c>
      <c r="H349" s="241">
        <v>2</v>
      </c>
      <c r="I349" s="242"/>
      <c r="J349" s="243">
        <f>ROUND(I349*H349,2)</f>
        <v>0</v>
      </c>
      <c r="K349" s="244"/>
      <c r="L349" s="45"/>
      <c r="M349" s="245" t="s">
        <v>1</v>
      </c>
      <c r="N349" s="246" t="s">
        <v>43</v>
      </c>
      <c r="O349" s="92"/>
      <c r="P349" s="247">
        <f>O349*H349</f>
        <v>0</v>
      </c>
      <c r="Q349" s="247">
        <v>0.00109</v>
      </c>
      <c r="R349" s="247">
        <f>Q349*H349</f>
        <v>0.0021800000000000001</v>
      </c>
      <c r="S349" s="247">
        <v>0</v>
      </c>
      <c r="T349" s="248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9" t="s">
        <v>249</v>
      </c>
      <c r="AT349" s="249" t="s">
        <v>161</v>
      </c>
      <c r="AU349" s="249" t="s">
        <v>88</v>
      </c>
      <c r="AY349" s="18" t="s">
        <v>159</v>
      </c>
      <c r="BE349" s="250">
        <f>IF(N349="základní",J349,0)</f>
        <v>0</v>
      </c>
      <c r="BF349" s="250">
        <f>IF(N349="snížená",J349,0)</f>
        <v>0</v>
      </c>
      <c r="BG349" s="250">
        <f>IF(N349="zákl. přenesená",J349,0)</f>
        <v>0</v>
      </c>
      <c r="BH349" s="250">
        <f>IF(N349="sníž. přenesená",J349,0)</f>
        <v>0</v>
      </c>
      <c r="BI349" s="250">
        <f>IF(N349="nulová",J349,0)</f>
        <v>0</v>
      </c>
      <c r="BJ349" s="18" t="s">
        <v>86</v>
      </c>
      <c r="BK349" s="250">
        <f>ROUND(I349*H349,2)</f>
        <v>0</v>
      </c>
      <c r="BL349" s="18" t="s">
        <v>249</v>
      </c>
      <c r="BM349" s="249" t="s">
        <v>545</v>
      </c>
    </row>
    <row r="350" s="13" customFormat="1">
      <c r="A350" s="13"/>
      <c r="B350" s="251"/>
      <c r="C350" s="252"/>
      <c r="D350" s="253" t="s">
        <v>167</v>
      </c>
      <c r="E350" s="254" t="s">
        <v>1</v>
      </c>
      <c r="F350" s="255" t="s">
        <v>546</v>
      </c>
      <c r="G350" s="252"/>
      <c r="H350" s="256">
        <v>1</v>
      </c>
      <c r="I350" s="257"/>
      <c r="J350" s="252"/>
      <c r="K350" s="252"/>
      <c r="L350" s="258"/>
      <c r="M350" s="259"/>
      <c r="N350" s="260"/>
      <c r="O350" s="260"/>
      <c r="P350" s="260"/>
      <c r="Q350" s="260"/>
      <c r="R350" s="260"/>
      <c r="S350" s="260"/>
      <c r="T350" s="26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62" t="s">
        <v>167</v>
      </c>
      <c r="AU350" s="262" t="s">
        <v>88</v>
      </c>
      <c r="AV350" s="13" t="s">
        <v>88</v>
      </c>
      <c r="AW350" s="13" t="s">
        <v>34</v>
      </c>
      <c r="AX350" s="13" t="s">
        <v>78</v>
      </c>
      <c r="AY350" s="262" t="s">
        <v>159</v>
      </c>
    </row>
    <row r="351" s="13" customFormat="1">
      <c r="A351" s="13"/>
      <c r="B351" s="251"/>
      <c r="C351" s="252"/>
      <c r="D351" s="253" t="s">
        <v>167</v>
      </c>
      <c r="E351" s="254" t="s">
        <v>1</v>
      </c>
      <c r="F351" s="255" t="s">
        <v>1462</v>
      </c>
      <c r="G351" s="252"/>
      <c r="H351" s="256">
        <v>1</v>
      </c>
      <c r="I351" s="257"/>
      <c r="J351" s="252"/>
      <c r="K351" s="252"/>
      <c r="L351" s="258"/>
      <c r="M351" s="259"/>
      <c r="N351" s="260"/>
      <c r="O351" s="260"/>
      <c r="P351" s="260"/>
      <c r="Q351" s="260"/>
      <c r="R351" s="260"/>
      <c r="S351" s="260"/>
      <c r="T351" s="26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62" t="s">
        <v>167</v>
      </c>
      <c r="AU351" s="262" t="s">
        <v>88</v>
      </c>
      <c r="AV351" s="13" t="s">
        <v>88</v>
      </c>
      <c r="AW351" s="13" t="s">
        <v>34</v>
      </c>
      <c r="AX351" s="13" t="s">
        <v>78</v>
      </c>
      <c r="AY351" s="262" t="s">
        <v>159</v>
      </c>
    </row>
    <row r="352" s="14" customFormat="1">
      <c r="A352" s="14"/>
      <c r="B352" s="263"/>
      <c r="C352" s="264"/>
      <c r="D352" s="253" t="s">
        <v>167</v>
      </c>
      <c r="E352" s="265" t="s">
        <v>1</v>
      </c>
      <c r="F352" s="266" t="s">
        <v>170</v>
      </c>
      <c r="G352" s="264"/>
      <c r="H352" s="267">
        <v>2</v>
      </c>
      <c r="I352" s="268"/>
      <c r="J352" s="264"/>
      <c r="K352" s="264"/>
      <c r="L352" s="269"/>
      <c r="M352" s="270"/>
      <c r="N352" s="271"/>
      <c r="O352" s="271"/>
      <c r="P352" s="271"/>
      <c r="Q352" s="271"/>
      <c r="R352" s="271"/>
      <c r="S352" s="271"/>
      <c r="T352" s="27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73" t="s">
        <v>167</v>
      </c>
      <c r="AU352" s="273" t="s">
        <v>88</v>
      </c>
      <c r="AV352" s="14" t="s">
        <v>165</v>
      </c>
      <c r="AW352" s="14" t="s">
        <v>34</v>
      </c>
      <c r="AX352" s="14" t="s">
        <v>86</v>
      </c>
      <c r="AY352" s="273" t="s">
        <v>159</v>
      </c>
    </row>
    <row r="353" s="2" customFormat="1" ht="33" customHeight="1">
      <c r="A353" s="39"/>
      <c r="B353" s="40"/>
      <c r="C353" s="237" t="s">
        <v>463</v>
      </c>
      <c r="D353" s="237" t="s">
        <v>161</v>
      </c>
      <c r="E353" s="238" t="s">
        <v>549</v>
      </c>
      <c r="F353" s="239" t="s">
        <v>550</v>
      </c>
      <c r="G353" s="240" t="s">
        <v>544</v>
      </c>
      <c r="H353" s="241">
        <v>1</v>
      </c>
      <c r="I353" s="242"/>
      <c r="J353" s="243">
        <f>ROUND(I353*H353,2)</f>
        <v>0</v>
      </c>
      <c r="K353" s="244"/>
      <c r="L353" s="45"/>
      <c r="M353" s="245" t="s">
        <v>1</v>
      </c>
      <c r="N353" s="246" t="s">
        <v>43</v>
      </c>
      <c r="O353" s="92"/>
      <c r="P353" s="247">
        <f>O353*H353</f>
        <v>0</v>
      </c>
      <c r="Q353" s="247">
        <v>0.00109</v>
      </c>
      <c r="R353" s="247">
        <f>Q353*H353</f>
        <v>0.00109</v>
      </c>
      <c r="S353" s="247">
        <v>0</v>
      </c>
      <c r="T353" s="248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9" t="s">
        <v>249</v>
      </c>
      <c r="AT353" s="249" t="s">
        <v>161</v>
      </c>
      <c r="AU353" s="249" t="s">
        <v>88</v>
      </c>
      <c r="AY353" s="18" t="s">
        <v>159</v>
      </c>
      <c r="BE353" s="250">
        <f>IF(N353="základní",J353,0)</f>
        <v>0</v>
      </c>
      <c r="BF353" s="250">
        <f>IF(N353="snížená",J353,0)</f>
        <v>0</v>
      </c>
      <c r="BG353" s="250">
        <f>IF(N353="zákl. přenesená",J353,0)</f>
        <v>0</v>
      </c>
      <c r="BH353" s="250">
        <f>IF(N353="sníž. přenesená",J353,0)</f>
        <v>0</v>
      </c>
      <c r="BI353" s="250">
        <f>IF(N353="nulová",J353,0)</f>
        <v>0</v>
      </c>
      <c r="BJ353" s="18" t="s">
        <v>86</v>
      </c>
      <c r="BK353" s="250">
        <f>ROUND(I353*H353,2)</f>
        <v>0</v>
      </c>
      <c r="BL353" s="18" t="s">
        <v>249</v>
      </c>
      <c r="BM353" s="249" t="s">
        <v>551</v>
      </c>
    </row>
    <row r="354" s="13" customFormat="1">
      <c r="A354" s="13"/>
      <c r="B354" s="251"/>
      <c r="C354" s="252"/>
      <c r="D354" s="253" t="s">
        <v>167</v>
      </c>
      <c r="E354" s="254" t="s">
        <v>1</v>
      </c>
      <c r="F354" s="255" t="s">
        <v>552</v>
      </c>
      <c r="G354" s="252"/>
      <c r="H354" s="256">
        <v>1</v>
      </c>
      <c r="I354" s="257"/>
      <c r="J354" s="252"/>
      <c r="K354" s="252"/>
      <c r="L354" s="258"/>
      <c r="M354" s="259"/>
      <c r="N354" s="260"/>
      <c r="O354" s="260"/>
      <c r="P354" s="260"/>
      <c r="Q354" s="260"/>
      <c r="R354" s="260"/>
      <c r="S354" s="260"/>
      <c r="T354" s="26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62" t="s">
        <v>167</v>
      </c>
      <c r="AU354" s="262" t="s">
        <v>88</v>
      </c>
      <c r="AV354" s="13" t="s">
        <v>88</v>
      </c>
      <c r="AW354" s="13" t="s">
        <v>34</v>
      </c>
      <c r="AX354" s="13" t="s">
        <v>86</v>
      </c>
      <c r="AY354" s="262" t="s">
        <v>159</v>
      </c>
    </row>
    <row r="355" s="2" customFormat="1" ht="21.75" customHeight="1">
      <c r="A355" s="39"/>
      <c r="B355" s="40"/>
      <c r="C355" s="237" t="s">
        <v>467</v>
      </c>
      <c r="D355" s="237" t="s">
        <v>161</v>
      </c>
      <c r="E355" s="238" t="s">
        <v>554</v>
      </c>
      <c r="F355" s="239" t="s">
        <v>555</v>
      </c>
      <c r="G355" s="240" t="s">
        <v>544</v>
      </c>
      <c r="H355" s="241">
        <v>1</v>
      </c>
      <c r="I355" s="242"/>
      <c r="J355" s="243">
        <f>ROUND(I355*H355,2)</f>
        <v>0</v>
      </c>
      <c r="K355" s="244"/>
      <c r="L355" s="45"/>
      <c r="M355" s="245" t="s">
        <v>1</v>
      </c>
      <c r="N355" s="246" t="s">
        <v>43</v>
      </c>
      <c r="O355" s="92"/>
      <c r="P355" s="247">
        <f>O355*H355</f>
        <v>0</v>
      </c>
      <c r="Q355" s="247">
        <v>0.00109</v>
      </c>
      <c r="R355" s="247">
        <f>Q355*H355</f>
        <v>0.00109</v>
      </c>
      <c r="S355" s="247">
        <v>0</v>
      </c>
      <c r="T355" s="248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9" t="s">
        <v>249</v>
      </c>
      <c r="AT355" s="249" t="s">
        <v>161</v>
      </c>
      <c r="AU355" s="249" t="s">
        <v>88</v>
      </c>
      <c r="AY355" s="18" t="s">
        <v>159</v>
      </c>
      <c r="BE355" s="250">
        <f>IF(N355="základní",J355,0)</f>
        <v>0</v>
      </c>
      <c r="BF355" s="250">
        <f>IF(N355="snížená",J355,0)</f>
        <v>0</v>
      </c>
      <c r="BG355" s="250">
        <f>IF(N355="zákl. přenesená",J355,0)</f>
        <v>0</v>
      </c>
      <c r="BH355" s="250">
        <f>IF(N355="sníž. přenesená",J355,0)</f>
        <v>0</v>
      </c>
      <c r="BI355" s="250">
        <f>IF(N355="nulová",J355,0)</f>
        <v>0</v>
      </c>
      <c r="BJ355" s="18" t="s">
        <v>86</v>
      </c>
      <c r="BK355" s="250">
        <f>ROUND(I355*H355,2)</f>
        <v>0</v>
      </c>
      <c r="BL355" s="18" t="s">
        <v>249</v>
      </c>
      <c r="BM355" s="249" t="s">
        <v>556</v>
      </c>
    </row>
    <row r="356" s="2" customFormat="1">
      <c r="A356" s="39"/>
      <c r="B356" s="40"/>
      <c r="C356" s="41"/>
      <c r="D356" s="253" t="s">
        <v>399</v>
      </c>
      <c r="E356" s="41"/>
      <c r="F356" s="285" t="s">
        <v>557</v>
      </c>
      <c r="G356" s="41"/>
      <c r="H356" s="41"/>
      <c r="I356" s="145"/>
      <c r="J356" s="41"/>
      <c r="K356" s="41"/>
      <c r="L356" s="45"/>
      <c r="M356" s="286"/>
      <c r="N356" s="287"/>
      <c r="O356" s="92"/>
      <c r="P356" s="92"/>
      <c r="Q356" s="92"/>
      <c r="R356" s="92"/>
      <c r="S356" s="92"/>
      <c r="T356" s="93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399</v>
      </c>
      <c r="AU356" s="18" t="s">
        <v>88</v>
      </c>
    </row>
    <row r="357" s="2" customFormat="1" ht="16.5" customHeight="1">
      <c r="A357" s="39"/>
      <c r="B357" s="40"/>
      <c r="C357" s="237" t="s">
        <v>472</v>
      </c>
      <c r="D357" s="237" t="s">
        <v>161</v>
      </c>
      <c r="E357" s="238" t="s">
        <v>559</v>
      </c>
      <c r="F357" s="239" t="s">
        <v>560</v>
      </c>
      <c r="G357" s="240" t="s">
        <v>241</v>
      </c>
      <c r="H357" s="241">
        <v>30</v>
      </c>
      <c r="I357" s="242"/>
      <c r="J357" s="243">
        <f>ROUND(I357*H357,2)</f>
        <v>0</v>
      </c>
      <c r="K357" s="244"/>
      <c r="L357" s="45"/>
      <c r="M357" s="245" t="s">
        <v>1</v>
      </c>
      <c r="N357" s="246" t="s">
        <v>43</v>
      </c>
      <c r="O357" s="92"/>
      <c r="P357" s="247">
        <f>O357*H357</f>
        <v>0</v>
      </c>
      <c r="Q357" s="247">
        <v>0.0011999999999999999</v>
      </c>
      <c r="R357" s="247">
        <f>Q357*H357</f>
        <v>0.035999999999999997</v>
      </c>
      <c r="S357" s="247">
        <v>0</v>
      </c>
      <c r="T357" s="248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9" t="s">
        <v>249</v>
      </c>
      <c r="AT357" s="249" t="s">
        <v>161</v>
      </c>
      <c r="AU357" s="249" t="s">
        <v>88</v>
      </c>
      <c r="AY357" s="18" t="s">
        <v>159</v>
      </c>
      <c r="BE357" s="250">
        <f>IF(N357="základní",J357,0)</f>
        <v>0</v>
      </c>
      <c r="BF357" s="250">
        <f>IF(N357="snížená",J357,0)</f>
        <v>0</v>
      </c>
      <c r="BG357" s="250">
        <f>IF(N357="zákl. přenesená",J357,0)</f>
        <v>0</v>
      </c>
      <c r="BH357" s="250">
        <f>IF(N357="sníž. přenesená",J357,0)</f>
        <v>0</v>
      </c>
      <c r="BI357" s="250">
        <f>IF(N357="nulová",J357,0)</f>
        <v>0</v>
      </c>
      <c r="BJ357" s="18" t="s">
        <v>86</v>
      </c>
      <c r="BK357" s="250">
        <f>ROUND(I357*H357,2)</f>
        <v>0</v>
      </c>
      <c r="BL357" s="18" t="s">
        <v>249</v>
      </c>
      <c r="BM357" s="249" t="s">
        <v>561</v>
      </c>
    </row>
    <row r="358" s="2" customFormat="1">
      <c r="A358" s="39"/>
      <c r="B358" s="40"/>
      <c r="C358" s="41"/>
      <c r="D358" s="253" t="s">
        <v>399</v>
      </c>
      <c r="E358" s="41"/>
      <c r="F358" s="285" t="s">
        <v>562</v>
      </c>
      <c r="G358" s="41"/>
      <c r="H358" s="41"/>
      <c r="I358" s="145"/>
      <c r="J358" s="41"/>
      <c r="K358" s="41"/>
      <c r="L358" s="45"/>
      <c r="M358" s="286"/>
      <c r="N358" s="287"/>
      <c r="O358" s="92"/>
      <c r="P358" s="92"/>
      <c r="Q358" s="92"/>
      <c r="R358" s="92"/>
      <c r="S358" s="92"/>
      <c r="T358" s="93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399</v>
      </c>
      <c r="AU358" s="18" t="s">
        <v>88</v>
      </c>
    </row>
    <row r="359" s="13" customFormat="1">
      <c r="A359" s="13"/>
      <c r="B359" s="251"/>
      <c r="C359" s="252"/>
      <c r="D359" s="253" t="s">
        <v>167</v>
      </c>
      <c r="E359" s="254" t="s">
        <v>1</v>
      </c>
      <c r="F359" s="255" t="s">
        <v>563</v>
      </c>
      <c r="G359" s="252"/>
      <c r="H359" s="256">
        <v>30</v>
      </c>
      <c r="I359" s="257"/>
      <c r="J359" s="252"/>
      <c r="K359" s="252"/>
      <c r="L359" s="258"/>
      <c r="M359" s="259"/>
      <c r="N359" s="260"/>
      <c r="O359" s="260"/>
      <c r="P359" s="260"/>
      <c r="Q359" s="260"/>
      <c r="R359" s="260"/>
      <c r="S359" s="260"/>
      <c r="T359" s="26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62" t="s">
        <v>167</v>
      </c>
      <c r="AU359" s="262" t="s">
        <v>88</v>
      </c>
      <c r="AV359" s="13" t="s">
        <v>88</v>
      </c>
      <c r="AW359" s="13" t="s">
        <v>34</v>
      </c>
      <c r="AX359" s="13" t="s">
        <v>86</v>
      </c>
      <c r="AY359" s="262" t="s">
        <v>159</v>
      </c>
    </row>
    <row r="360" s="2" customFormat="1" ht="16.5" customHeight="1">
      <c r="A360" s="39"/>
      <c r="B360" s="40"/>
      <c r="C360" s="237" t="s">
        <v>478</v>
      </c>
      <c r="D360" s="237" t="s">
        <v>161</v>
      </c>
      <c r="E360" s="238" t="s">
        <v>565</v>
      </c>
      <c r="F360" s="239" t="s">
        <v>566</v>
      </c>
      <c r="G360" s="240" t="s">
        <v>173</v>
      </c>
      <c r="H360" s="241">
        <v>3</v>
      </c>
      <c r="I360" s="242"/>
      <c r="J360" s="243">
        <f>ROUND(I360*H360,2)</f>
        <v>0</v>
      </c>
      <c r="K360" s="244"/>
      <c r="L360" s="45"/>
      <c r="M360" s="245" t="s">
        <v>1</v>
      </c>
      <c r="N360" s="246" t="s">
        <v>43</v>
      </c>
      <c r="O360" s="92"/>
      <c r="P360" s="247">
        <f>O360*H360</f>
        <v>0</v>
      </c>
      <c r="Q360" s="247">
        <v>0.0011199999999999999</v>
      </c>
      <c r="R360" s="247">
        <f>Q360*H360</f>
        <v>0.0033599999999999997</v>
      </c>
      <c r="S360" s="247">
        <v>0</v>
      </c>
      <c r="T360" s="248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9" t="s">
        <v>249</v>
      </c>
      <c r="AT360" s="249" t="s">
        <v>161</v>
      </c>
      <c r="AU360" s="249" t="s">
        <v>88</v>
      </c>
      <c r="AY360" s="18" t="s">
        <v>159</v>
      </c>
      <c r="BE360" s="250">
        <f>IF(N360="základní",J360,0)</f>
        <v>0</v>
      </c>
      <c r="BF360" s="250">
        <f>IF(N360="snížená",J360,0)</f>
        <v>0</v>
      </c>
      <c r="BG360" s="250">
        <f>IF(N360="zákl. přenesená",J360,0)</f>
        <v>0</v>
      </c>
      <c r="BH360" s="250">
        <f>IF(N360="sníž. přenesená",J360,0)</f>
        <v>0</v>
      </c>
      <c r="BI360" s="250">
        <f>IF(N360="nulová",J360,0)</f>
        <v>0</v>
      </c>
      <c r="BJ360" s="18" t="s">
        <v>86</v>
      </c>
      <c r="BK360" s="250">
        <f>ROUND(I360*H360,2)</f>
        <v>0</v>
      </c>
      <c r="BL360" s="18" t="s">
        <v>249</v>
      </c>
      <c r="BM360" s="249" t="s">
        <v>567</v>
      </c>
    </row>
    <row r="361" s="2" customFormat="1" ht="16.5" customHeight="1">
      <c r="A361" s="39"/>
      <c r="B361" s="40"/>
      <c r="C361" s="237" t="s">
        <v>486</v>
      </c>
      <c r="D361" s="237" t="s">
        <v>161</v>
      </c>
      <c r="E361" s="238" t="s">
        <v>569</v>
      </c>
      <c r="F361" s="239" t="s">
        <v>570</v>
      </c>
      <c r="G361" s="240" t="s">
        <v>530</v>
      </c>
      <c r="H361" s="288"/>
      <c r="I361" s="242"/>
      <c r="J361" s="243">
        <f>ROUND(I361*H361,2)</f>
        <v>0</v>
      </c>
      <c r="K361" s="244"/>
      <c r="L361" s="45"/>
      <c r="M361" s="245" t="s">
        <v>1</v>
      </c>
      <c r="N361" s="246" t="s">
        <v>43</v>
      </c>
      <c r="O361" s="92"/>
      <c r="P361" s="247">
        <f>O361*H361</f>
        <v>0</v>
      </c>
      <c r="Q361" s="247">
        <v>0</v>
      </c>
      <c r="R361" s="247">
        <f>Q361*H361</f>
        <v>0</v>
      </c>
      <c r="S361" s="247">
        <v>0</v>
      </c>
      <c r="T361" s="248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9" t="s">
        <v>249</v>
      </c>
      <c r="AT361" s="249" t="s">
        <v>161</v>
      </c>
      <c r="AU361" s="249" t="s">
        <v>88</v>
      </c>
      <c r="AY361" s="18" t="s">
        <v>159</v>
      </c>
      <c r="BE361" s="250">
        <f>IF(N361="základní",J361,0)</f>
        <v>0</v>
      </c>
      <c r="BF361" s="250">
        <f>IF(N361="snížená",J361,0)</f>
        <v>0</v>
      </c>
      <c r="BG361" s="250">
        <f>IF(N361="zákl. přenesená",J361,0)</f>
        <v>0</v>
      </c>
      <c r="BH361" s="250">
        <f>IF(N361="sníž. přenesená",J361,0)</f>
        <v>0</v>
      </c>
      <c r="BI361" s="250">
        <f>IF(N361="nulová",J361,0)</f>
        <v>0</v>
      </c>
      <c r="BJ361" s="18" t="s">
        <v>86</v>
      </c>
      <c r="BK361" s="250">
        <f>ROUND(I361*H361,2)</f>
        <v>0</v>
      </c>
      <c r="BL361" s="18" t="s">
        <v>249</v>
      </c>
      <c r="BM361" s="249" t="s">
        <v>571</v>
      </c>
    </row>
    <row r="362" s="12" customFormat="1" ht="22.8" customHeight="1">
      <c r="A362" s="12"/>
      <c r="B362" s="221"/>
      <c r="C362" s="222"/>
      <c r="D362" s="223" t="s">
        <v>77</v>
      </c>
      <c r="E362" s="235" t="s">
        <v>572</v>
      </c>
      <c r="F362" s="235" t="s">
        <v>573</v>
      </c>
      <c r="G362" s="222"/>
      <c r="H362" s="222"/>
      <c r="I362" s="225"/>
      <c r="J362" s="236">
        <f>BK362</f>
        <v>0</v>
      </c>
      <c r="K362" s="222"/>
      <c r="L362" s="227"/>
      <c r="M362" s="228"/>
      <c r="N362" s="229"/>
      <c r="O362" s="229"/>
      <c r="P362" s="230">
        <f>SUM(P363:P381)</f>
        <v>0</v>
      </c>
      <c r="Q362" s="229"/>
      <c r="R362" s="230">
        <f>SUM(R363:R381)</f>
        <v>0.017320000000000002</v>
      </c>
      <c r="S362" s="229"/>
      <c r="T362" s="231">
        <f>SUM(T363:T381)</f>
        <v>0.25559999999999999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32" t="s">
        <v>88</v>
      </c>
      <c r="AT362" s="233" t="s">
        <v>77</v>
      </c>
      <c r="AU362" s="233" t="s">
        <v>86</v>
      </c>
      <c r="AY362" s="232" t="s">
        <v>159</v>
      </c>
      <c r="BK362" s="234">
        <f>SUM(BK363:BK381)</f>
        <v>0</v>
      </c>
    </row>
    <row r="363" s="2" customFormat="1" ht="21.75" customHeight="1">
      <c r="A363" s="39"/>
      <c r="B363" s="40"/>
      <c r="C363" s="237" t="s">
        <v>490</v>
      </c>
      <c r="D363" s="237" t="s">
        <v>161</v>
      </c>
      <c r="E363" s="238" t="s">
        <v>575</v>
      </c>
      <c r="F363" s="239" t="s">
        <v>576</v>
      </c>
      <c r="G363" s="240" t="s">
        <v>241</v>
      </c>
      <c r="H363" s="241">
        <v>120</v>
      </c>
      <c r="I363" s="242"/>
      <c r="J363" s="243">
        <f>ROUND(I363*H363,2)</f>
        <v>0</v>
      </c>
      <c r="K363" s="244"/>
      <c r="L363" s="45"/>
      <c r="M363" s="245" t="s">
        <v>1</v>
      </c>
      <c r="N363" s="246" t="s">
        <v>43</v>
      </c>
      <c r="O363" s="92"/>
      <c r="P363" s="247">
        <f>O363*H363</f>
        <v>0</v>
      </c>
      <c r="Q363" s="247">
        <v>0</v>
      </c>
      <c r="R363" s="247">
        <f>Q363*H363</f>
        <v>0</v>
      </c>
      <c r="S363" s="247">
        <v>0.0021299999999999999</v>
      </c>
      <c r="T363" s="248">
        <f>S363*H363</f>
        <v>0.25559999999999999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9" t="s">
        <v>249</v>
      </c>
      <c r="AT363" s="249" t="s">
        <v>161</v>
      </c>
      <c r="AU363" s="249" t="s">
        <v>88</v>
      </c>
      <c r="AY363" s="18" t="s">
        <v>159</v>
      </c>
      <c r="BE363" s="250">
        <f>IF(N363="základní",J363,0)</f>
        <v>0</v>
      </c>
      <c r="BF363" s="250">
        <f>IF(N363="snížená",J363,0)</f>
        <v>0</v>
      </c>
      <c r="BG363" s="250">
        <f>IF(N363="zákl. přenesená",J363,0)</f>
        <v>0</v>
      </c>
      <c r="BH363" s="250">
        <f>IF(N363="sníž. přenesená",J363,0)</f>
        <v>0</v>
      </c>
      <c r="BI363" s="250">
        <f>IF(N363="nulová",J363,0)</f>
        <v>0</v>
      </c>
      <c r="BJ363" s="18" t="s">
        <v>86</v>
      </c>
      <c r="BK363" s="250">
        <f>ROUND(I363*H363,2)</f>
        <v>0</v>
      </c>
      <c r="BL363" s="18" t="s">
        <v>249</v>
      </c>
      <c r="BM363" s="249" t="s">
        <v>577</v>
      </c>
    </row>
    <row r="364" s="2" customFormat="1">
      <c r="A364" s="39"/>
      <c r="B364" s="40"/>
      <c r="C364" s="41"/>
      <c r="D364" s="253" t="s">
        <v>399</v>
      </c>
      <c r="E364" s="41"/>
      <c r="F364" s="285" t="s">
        <v>557</v>
      </c>
      <c r="G364" s="41"/>
      <c r="H364" s="41"/>
      <c r="I364" s="145"/>
      <c r="J364" s="41"/>
      <c r="K364" s="41"/>
      <c r="L364" s="45"/>
      <c r="M364" s="286"/>
      <c r="N364" s="287"/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399</v>
      </c>
      <c r="AU364" s="18" t="s">
        <v>88</v>
      </c>
    </row>
    <row r="365" s="2" customFormat="1" ht="16.5" customHeight="1">
      <c r="A365" s="39"/>
      <c r="B365" s="40"/>
      <c r="C365" s="237" t="s">
        <v>496</v>
      </c>
      <c r="D365" s="237" t="s">
        <v>161</v>
      </c>
      <c r="E365" s="238" t="s">
        <v>583</v>
      </c>
      <c r="F365" s="239" t="s">
        <v>584</v>
      </c>
      <c r="G365" s="240" t="s">
        <v>544</v>
      </c>
      <c r="H365" s="241">
        <v>1</v>
      </c>
      <c r="I365" s="242"/>
      <c r="J365" s="243">
        <f>ROUND(I365*H365,2)</f>
        <v>0</v>
      </c>
      <c r="K365" s="244"/>
      <c r="L365" s="45"/>
      <c r="M365" s="245" t="s">
        <v>1</v>
      </c>
      <c r="N365" s="246" t="s">
        <v>43</v>
      </c>
      <c r="O365" s="92"/>
      <c r="P365" s="247">
        <f>O365*H365</f>
        <v>0</v>
      </c>
      <c r="Q365" s="247">
        <v>0.00044999999999999999</v>
      </c>
      <c r="R365" s="247">
        <f>Q365*H365</f>
        <v>0.00044999999999999999</v>
      </c>
      <c r="S365" s="247">
        <v>0</v>
      </c>
      <c r="T365" s="248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9" t="s">
        <v>249</v>
      </c>
      <c r="AT365" s="249" t="s">
        <v>161</v>
      </c>
      <c r="AU365" s="249" t="s">
        <v>88</v>
      </c>
      <c r="AY365" s="18" t="s">
        <v>159</v>
      </c>
      <c r="BE365" s="250">
        <f>IF(N365="základní",J365,0)</f>
        <v>0</v>
      </c>
      <c r="BF365" s="250">
        <f>IF(N365="snížená",J365,0)</f>
        <v>0</v>
      </c>
      <c r="BG365" s="250">
        <f>IF(N365="zákl. přenesená",J365,0)</f>
        <v>0</v>
      </c>
      <c r="BH365" s="250">
        <f>IF(N365="sníž. přenesená",J365,0)</f>
        <v>0</v>
      </c>
      <c r="BI365" s="250">
        <f>IF(N365="nulová",J365,0)</f>
        <v>0</v>
      </c>
      <c r="BJ365" s="18" t="s">
        <v>86</v>
      </c>
      <c r="BK365" s="250">
        <f>ROUND(I365*H365,2)</f>
        <v>0</v>
      </c>
      <c r="BL365" s="18" t="s">
        <v>249</v>
      </c>
      <c r="BM365" s="249" t="s">
        <v>585</v>
      </c>
    </row>
    <row r="366" s="2" customFormat="1">
      <c r="A366" s="39"/>
      <c r="B366" s="40"/>
      <c r="C366" s="41"/>
      <c r="D366" s="253" t="s">
        <v>399</v>
      </c>
      <c r="E366" s="41"/>
      <c r="F366" s="285" t="s">
        <v>1463</v>
      </c>
      <c r="G366" s="41"/>
      <c r="H366" s="41"/>
      <c r="I366" s="145"/>
      <c r="J366" s="41"/>
      <c r="K366" s="41"/>
      <c r="L366" s="45"/>
      <c r="M366" s="286"/>
      <c r="N366" s="287"/>
      <c r="O366" s="92"/>
      <c r="P366" s="92"/>
      <c r="Q366" s="92"/>
      <c r="R366" s="92"/>
      <c r="S366" s="92"/>
      <c r="T366" s="93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399</v>
      </c>
      <c r="AU366" s="18" t="s">
        <v>88</v>
      </c>
    </row>
    <row r="367" s="2" customFormat="1" ht="16.5" customHeight="1">
      <c r="A367" s="39"/>
      <c r="B367" s="40"/>
      <c r="C367" s="237" t="s">
        <v>500</v>
      </c>
      <c r="D367" s="237" t="s">
        <v>161</v>
      </c>
      <c r="E367" s="238" t="s">
        <v>588</v>
      </c>
      <c r="F367" s="239" t="s">
        <v>589</v>
      </c>
      <c r="G367" s="240" t="s">
        <v>173</v>
      </c>
      <c r="H367" s="241">
        <v>1</v>
      </c>
      <c r="I367" s="242"/>
      <c r="J367" s="243">
        <f>ROUND(I367*H367,2)</f>
        <v>0</v>
      </c>
      <c r="K367" s="244"/>
      <c r="L367" s="45"/>
      <c r="M367" s="245" t="s">
        <v>1</v>
      </c>
      <c r="N367" s="246" t="s">
        <v>43</v>
      </c>
      <c r="O367" s="92"/>
      <c r="P367" s="247">
        <f>O367*H367</f>
        <v>0</v>
      </c>
      <c r="Q367" s="247">
        <v>0.0012700000000000001</v>
      </c>
      <c r="R367" s="247">
        <f>Q367*H367</f>
        <v>0.0012700000000000001</v>
      </c>
      <c r="S367" s="247">
        <v>0</v>
      </c>
      <c r="T367" s="248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9" t="s">
        <v>249</v>
      </c>
      <c r="AT367" s="249" t="s">
        <v>161</v>
      </c>
      <c r="AU367" s="249" t="s">
        <v>88</v>
      </c>
      <c r="AY367" s="18" t="s">
        <v>159</v>
      </c>
      <c r="BE367" s="250">
        <f>IF(N367="základní",J367,0)</f>
        <v>0</v>
      </c>
      <c r="BF367" s="250">
        <f>IF(N367="snížená",J367,0)</f>
        <v>0</v>
      </c>
      <c r="BG367" s="250">
        <f>IF(N367="zákl. přenesená",J367,0)</f>
        <v>0</v>
      </c>
      <c r="BH367" s="250">
        <f>IF(N367="sníž. přenesená",J367,0)</f>
        <v>0</v>
      </c>
      <c r="BI367" s="250">
        <f>IF(N367="nulová",J367,0)</f>
        <v>0</v>
      </c>
      <c r="BJ367" s="18" t="s">
        <v>86</v>
      </c>
      <c r="BK367" s="250">
        <f>ROUND(I367*H367,2)</f>
        <v>0</v>
      </c>
      <c r="BL367" s="18" t="s">
        <v>249</v>
      </c>
      <c r="BM367" s="249" t="s">
        <v>590</v>
      </c>
    </row>
    <row r="368" s="2" customFormat="1" ht="16.5" customHeight="1">
      <c r="A368" s="39"/>
      <c r="B368" s="40"/>
      <c r="C368" s="237" t="s">
        <v>507</v>
      </c>
      <c r="D368" s="237" t="s">
        <v>161</v>
      </c>
      <c r="E368" s="238" t="s">
        <v>592</v>
      </c>
      <c r="F368" s="239" t="s">
        <v>593</v>
      </c>
      <c r="G368" s="240" t="s">
        <v>544</v>
      </c>
      <c r="H368" s="241">
        <v>1</v>
      </c>
      <c r="I368" s="242"/>
      <c r="J368" s="243">
        <f>ROUND(I368*H368,2)</f>
        <v>0</v>
      </c>
      <c r="K368" s="244"/>
      <c r="L368" s="45"/>
      <c r="M368" s="245" t="s">
        <v>1</v>
      </c>
      <c r="N368" s="246" t="s">
        <v>43</v>
      </c>
      <c r="O368" s="92"/>
      <c r="P368" s="247">
        <f>O368*H368</f>
        <v>0</v>
      </c>
      <c r="Q368" s="247">
        <v>0.002</v>
      </c>
      <c r="R368" s="247">
        <f>Q368*H368</f>
        <v>0.002</v>
      </c>
      <c r="S368" s="247">
        <v>0</v>
      </c>
      <c r="T368" s="248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9" t="s">
        <v>249</v>
      </c>
      <c r="AT368" s="249" t="s">
        <v>161</v>
      </c>
      <c r="AU368" s="249" t="s">
        <v>88</v>
      </c>
      <c r="AY368" s="18" t="s">
        <v>159</v>
      </c>
      <c r="BE368" s="250">
        <f>IF(N368="základní",J368,0)</f>
        <v>0</v>
      </c>
      <c r="BF368" s="250">
        <f>IF(N368="snížená",J368,0)</f>
        <v>0</v>
      </c>
      <c r="BG368" s="250">
        <f>IF(N368="zákl. přenesená",J368,0)</f>
        <v>0</v>
      </c>
      <c r="BH368" s="250">
        <f>IF(N368="sníž. přenesená",J368,0)</f>
        <v>0</v>
      </c>
      <c r="BI368" s="250">
        <f>IF(N368="nulová",J368,0)</f>
        <v>0</v>
      </c>
      <c r="BJ368" s="18" t="s">
        <v>86</v>
      </c>
      <c r="BK368" s="250">
        <f>ROUND(I368*H368,2)</f>
        <v>0</v>
      </c>
      <c r="BL368" s="18" t="s">
        <v>249</v>
      </c>
      <c r="BM368" s="249" t="s">
        <v>594</v>
      </c>
    </row>
    <row r="369" s="2" customFormat="1" ht="33" customHeight="1">
      <c r="A369" s="39"/>
      <c r="B369" s="40"/>
      <c r="C369" s="237" t="s">
        <v>518</v>
      </c>
      <c r="D369" s="237" t="s">
        <v>161</v>
      </c>
      <c r="E369" s="238" t="s">
        <v>596</v>
      </c>
      <c r="F369" s="239" t="s">
        <v>597</v>
      </c>
      <c r="G369" s="240" t="s">
        <v>544</v>
      </c>
      <c r="H369" s="241">
        <v>1</v>
      </c>
      <c r="I369" s="242"/>
      <c r="J369" s="243">
        <f>ROUND(I369*H369,2)</f>
        <v>0</v>
      </c>
      <c r="K369" s="244"/>
      <c r="L369" s="45"/>
      <c r="M369" s="245" t="s">
        <v>1</v>
      </c>
      <c r="N369" s="246" t="s">
        <v>43</v>
      </c>
      <c r="O369" s="92"/>
      <c r="P369" s="247">
        <f>O369*H369</f>
        <v>0</v>
      </c>
      <c r="Q369" s="247">
        <v>0.00040000000000000002</v>
      </c>
      <c r="R369" s="247">
        <f>Q369*H369</f>
        <v>0.00040000000000000002</v>
      </c>
      <c r="S369" s="247">
        <v>0</v>
      </c>
      <c r="T369" s="248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9" t="s">
        <v>249</v>
      </c>
      <c r="AT369" s="249" t="s">
        <v>161</v>
      </c>
      <c r="AU369" s="249" t="s">
        <v>88</v>
      </c>
      <c r="AY369" s="18" t="s">
        <v>159</v>
      </c>
      <c r="BE369" s="250">
        <f>IF(N369="základní",J369,0)</f>
        <v>0</v>
      </c>
      <c r="BF369" s="250">
        <f>IF(N369="snížená",J369,0)</f>
        <v>0</v>
      </c>
      <c r="BG369" s="250">
        <f>IF(N369="zákl. přenesená",J369,0)</f>
        <v>0</v>
      </c>
      <c r="BH369" s="250">
        <f>IF(N369="sníž. přenesená",J369,0)</f>
        <v>0</v>
      </c>
      <c r="BI369" s="250">
        <f>IF(N369="nulová",J369,0)</f>
        <v>0</v>
      </c>
      <c r="BJ369" s="18" t="s">
        <v>86</v>
      </c>
      <c r="BK369" s="250">
        <f>ROUND(I369*H369,2)</f>
        <v>0</v>
      </c>
      <c r="BL369" s="18" t="s">
        <v>249</v>
      </c>
      <c r="BM369" s="249" t="s">
        <v>598</v>
      </c>
    </row>
    <row r="370" s="2" customFormat="1">
      <c r="A370" s="39"/>
      <c r="B370" s="40"/>
      <c r="C370" s="41"/>
      <c r="D370" s="253" t="s">
        <v>399</v>
      </c>
      <c r="E370" s="41"/>
      <c r="F370" s="285" t="s">
        <v>557</v>
      </c>
      <c r="G370" s="41"/>
      <c r="H370" s="41"/>
      <c r="I370" s="145"/>
      <c r="J370" s="41"/>
      <c r="K370" s="41"/>
      <c r="L370" s="45"/>
      <c r="M370" s="286"/>
      <c r="N370" s="287"/>
      <c r="O370" s="92"/>
      <c r="P370" s="92"/>
      <c r="Q370" s="92"/>
      <c r="R370" s="92"/>
      <c r="S370" s="92"/>
      <c r="T370" s="93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399</v>
      </c>
      <c r="AU370" s="18" t="s">
        <v>88</v>
      </c>
    </row>
    <row r="371" s="2" customFormat="1" ht="33" customHeight="1">
      <c r="A371" s="39"/>
      <c r="B371" s="40"/>
      <c r="C371" s="237" t="s">
        <v>362</v>
      </c>
      <c r="D371" s="237" t="s">
        <v>161</v>
      </c>
      <c r="E371" s="238" t="s">
        <v>602</v>
      </c>
      <c r="F371" s="239" t="s">
        <v>603</v>
      </c>
      <c r="G371" s="240" t="s">
        <v>544</v>
      </c>
      <c r="H371" s="241">
        <v>1</v>
      </c>
      <c r="I371" s="242"/>
      <c r="J371" s="243">
        <f>ROUND(I371*H371,2)</f>
        <v>0</v>
      </c>
      <c r="K371" s="244"/>
      <c r="L371" s="45"/>
      <c r="M371" s="245" t="s">
        <v>1</v>
      </c>
      <c r="N371" s="246" t="s">
        <v>43</v>
      </c>
      <c r="O371" s="92"/>
      <c r="P371" s="247">
        <f>O371*H371</f>
        <v>0</v>
      </c>
      <c r="Q371" s="247">
        <v>0.00040000000000000002</v>
      </c>
      <c r="R371" s="247">
        <f>Q371*H371</f>
        <v>0.00040000000000000002</v>
      </c>
      <c r="S371" s="247">
        <v>0</v>
      </c>
      <c r="T371" s="248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9" t="s">
        <v>249</v>
      </c>
      <c r="AT371" s="249" t="s">
        <v>161</v>
      </c>
      <c r="AU371" s="249" t="s">
        <v>88</v>
      </c>
      <c r="AY371" s="18" t="s">
        <v>159</v>
      </c>
      <c r="BE371" s="250">
        <f>IF(N371="základní",J371,0)</f>
        <v>0</v>
      </c>
      <c r="BF371" s="250">
        <f>IF(N371="snížená",J371,0)</f>
        <v>0</v>
      </c>
      <c r="BG371" s="250">
        <f>IF(N371="zákl. přenesená",J371,0)</f>
        <v>0</v>
      </c>
      <c r="BH371" s="250">
        <f>IF(N371="sníž. přenesená",J371,0)</f>
        <v>0</v>
      </c>
      <c r="BI371" s="250">
        <f>IF(N371="nulová",J371,0)</f>
        <v>0</v>
      </c>
      <c r="BJ371" s="18" t="s">
        <v>86</v>
      </c>
      <c r="BK371" s="250">
        <f>ROUND(I371*H371,2)</f>
        <v>0</v>
      </c>
      <c r="BL371" s="18" t="s">
        <v>249</v>
      </c>
      <c r="BM371" s="249" t="s">
        <v>604</v>
      </c>
    </row>
    <row r="372" s="2" customFormat="1">
      <c r="A372" s="39"/>
      <c r="B372" s="40"/>
      <c r="C372" s="41"/>
      <c r="D372" s="253" t="s">
        <v>399</v>
      </c>
      <c r="E372" s="41"/>
      <c r="F372" s="285" t="s">
        <v>557</v>
      </c>
      <c r="G372" s="41"/>
      <c r="H372" s="41"/>
      <c r="I372" s="145"/>
      <c r="J372" s="41"/>
      <c r="K372" s="41"/>
      <c r="L372" s="45"/>
      <c r="M372" s="286"/>
      <c r="N372" s="287"/>
      <c r="O372" s="92"/>
      <c r="P372" s="92"/>
      <c r="Q372" s="92"/>
      <c r="R372" s="92"/>
      <c r="S372" s="92"/>
      <c r="T372" s="93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399</v>
      </c>
      <c r="AU372" s="18" t="s">
        <v>88</v>
      </c>
    </row>
    <row r="373" s="13" customFormat="1">
      <c r="A373" s="13"/>
      <c r="B373" s="251"/>
      <c r="C373" s="252"/>
      <c r="D373" s="253" t="s">
        <v>167</v>
      </c>
      <c r="E373" s="254" t="s">
        <v>1</v>
      </c>
      <c r="F373" s="255" t="s">
        <v>1464</v>
      </c>
      <c r="G373" s="252"/>
      <c r="H373" s="256">
        <v>1</v>
      </c>
      <c r="I373" s="257"/>
      <c r="J373" s="252"/>
      <c r="K373" s="252"/>
      <c r="L373" s="258"/>
      <c r="M373" s="259"/>
      <c r="N373" s="260"/>
      <c r="O373" s="260"/>
      <c r="P373" s="260"/>
      <c r="Q373" s="260"/>
      <c r="R373" s="260"/>
      <c r="S373" s="260"/>
      <c r="T373" s="26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62" t="s">
        <v>167</v>
      </c>
      <c r="AU373" s="262" t="s">
        <v>88</v>
      </c>
      <c r="AV373" s="13" t="s">
        <v>88</v>
      </c>
      <c r="AW373" s="13" t="s">
        <v>34</v>
      </c>
      <c r="AX373" s="13" t="s">
        <v>86</v>
      </c>
      <c r="AY373" s="262" t="s">
        <v>159</v>
      </c>
    </row>
    <row r="374" s="2" customFormat="1" ht="33" customHeight="1">
      <c r="A374" s="39"/>
      <c r="B374" s="40"/>
      <c r="C374" s="237" t="s">
        <v>524</v>
      </c>
      <c r="D374" s="237" t="s">
        <v>161</v>
      </c>
      <c r="E374" s="238" t="s">
        <v>607</v>
      </c>
      <c r="F374" s="239" t="s">
        <v>608</v>
      </c>
      <c r="G374" s="240" t="s">
        <v>544</v>
      </c>
      <c r="H374" s="241">
        <v>1</v>
      </c>
      <c r="I374" s="242"/>
      <c r="J374" s="243">
        <f>ROUND(I374*H374,2)</f>
        <v>0</v>
      </c>
      <c r="K374" s="244"/>
      <c r="L374" s="45"/>
      <c r="M374" s="245" t="s">
        <v>1</v>
      </c>
      <c r="N374" s="246" t="s">
        <v>43</v>
      </c>
      <c r="O374" s="92"/>
      <c r="P374" s="247">
        <f>O374*H374</f>
        <v>0</v>
      </c>
      <c r="Q374" s="247">
        <v>0.00040000000000000002</v>
      </c>
      <c r="R374" s="247">
        <f>Q374*H374</f>
        <v>0.00040000000000000002</v>
      </c>
      <c r="S374" s="247">
        <v>0</v>
      </c>
      <c r="T374" s="248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9" t="s">
        <v>249</v>
      </c>
      <c r="AT374" s="249" t="s">
        <v>161</v>
      </c>
      <c r="AU374" s="249" t="s">
        <v>88</v>
      </c>
      <c r="AY374" s="18" t="s">
        <v>159</v>
      </c>
      <c r="BE374" s="250">
        <f>IF(N374="základní",J374,0)</f>
        <v>0</v>
      </c>
      <c r="BF374" s="250">
        <f>IF(N374="snížená",J374,0)</f>
        <v>0</v>
      </c>
      <c r="BG374" s="250">
        <f>IF(N374="zákl. přenesená",J374,0)</f>
        <v>0</v>
      </c>
      <c r="BH374" s="250">
        <f>IF(N374="sníž. přenesená",J374,0)</f>
        <v>0</v>
      </c>
      <c r="BI374" s="250">
        <f>IF(N374="nulová",J374,0)</f>
        <v>0</v>
      </c>
      <c r="BJ374" s="18" t="s">
        <v>86</v>
      </c>
      <c r="BK374" s="250">
        <f>ROUND(I374*H374,2)</f>
        <v>0</v>
      </c>
      <c r="BL374" s="18" t="s">
        <v>249</v>
      </c>
      <c r="BM374" s="249" t="s">
        <v>609</v>
      </c>
    </row>
    <row r="375" s="2" customFormat="1">
      <c r="A375" s="39"/>
      <c r="B375" s="40"/>
      <c r="C375" s="41"/>
      <c r="D375" s="253" t="s">
        <v>399</v>
      </c>
      <c r="E375" s="41"/>
      <c r="F375" s="285" t="s">
        <v>557</v>
      </c>
      <c r="G375" s="41"/>
      <c r="H375" s="41"/>
      <c r="I375" s="145"/>
      <c r="J375" s="41"/>
      <c r="K375" s="41"/>
      <c r="L375" s="45"/>
      <c r="M375" s="286"/>
      <c r="N375" s="287"/>
      <c r="O375" s="92"/>
      <c r="P375" s="92"/>
      <c r="Q375" s="92"/>
      <c r="R375" s="92"/>
      <c r="S375" s="92"/>
      <c r="T375" s="93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399</v>
      </c>
      <c r="AU375" s="18" t="s">
        <v>88</v>
      </c>
    </row>
    <row r="376" s="2" customFormat="1" ht="33" customHeight="1">
      <c r="A376" s="39"/>
      <c r="B376" s="40"/>
      <c r="C376" s="237" t="s">
        <v>527</v>
      </c>
      <c r="D376" s="237" t="s">
        <v>161</v>
      </c>
      <c r="E376" s="238" t="s">
        <v>611</v>
      </c>
      <c r="F376" s="239" t="s">
        <v>612</v>
      </c>
      <c r="G376" s="240" t="s">
        <v>544</v>
      </c>
      <c r="H376" s="241">
        <v>1</v>
      </c>
      <c r="I376" s="242"/>
      <c r="J376" s="243">
        <f>ROUND(I376*H376,2)</f>
        <v>0</v>
      </c>
      <c r="K376" s="244"/>
      <c r="L376" s="45"/>
      <c r="M376" s="245" t="s">
        <v>1</v>
      </c>
      <c r="N376" s="246" t="s">
        <v>43</v>
      </c>
      <c r="O376" s="92"/>
      <c r="P376" s="247">
        <f>O376*H376</f>
        <v>0</v>
      </c>
      <c r="Q376" s="247">
        <v>0.00040000000000000002</v>
      </c>
      <c r="R376" s="247">
        <f>Q376*H376</f>
        <v>0.00040000000000000002</v>
      </c>
      <c r="S376" s="247">
        <v>0</v>
      </c>
      <c r="T376" s="248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9" t="s">
        <v>249</v>
      </c>
      <c r="AT376" s="249" t="s">
        <v>161</v>
      </c>
      <c r="AU376" s="249" t="s">
        <v>88</v>
      </c>
      <c r="AY376" s="18" t="s">
        <v>159</v>
      </c>
      <c r="BE376" s="250">
        <f>IF(N376="základní",J376,0)</f>
        <v>0</v>
      </c>
      <c r="BF376" s="250">
        <f>IF(N376="snížená",J376,0)</f>
        <v>0</v>
      </c>
      <c r="BG376" s="250">
        <f>IF(N376="zákl. přenesená",J376,0)</f>
        <v>0</v>
      </c>
      <c r="BH376" s="250">
        <f>IF(N376="sníž. přenesená",J376,0)</f>
        <v>0</v>
      </c>
      <c r="BI376" s="250">
        <f>IF(N376="nulová",J376,0)</f>
        <v>0</v>
      </c>
      <c r="BJ376" s="18" t="s">
        <v>86</v>
      </c>
      <c r="BK376" s="250">
        <f>ROUND(I376*H376,2)</f>
        <v>0</v>
      </c>
      <c r="BL376" s="18" t="s">
        <v>249</v>
      </c>
      <c r="BM376" s="249" t="s">
        <v>613</v>
      </c>
    </row>
    <row r="377" s="2" customFormat="1">
      <c r="A377" s="39"/>
      <c r="B377" s="40"/>
      <c r="C377" s="41"/>
      <c r="D377" s="253" t="s">
        <v>399</v>
      </c>
      <c r="E377" s="41"/>
      <c r="F377" s="285" t="s">
        <v>557</v>
      </c>
      <c r="G377" s="41"/>
      <c r="H377" s="41"/>
      <c r="I377" s="145"/>
      <c r="J377" s="41"/>
      <c r="K377" s="41"/>
      <c r="L377" s="45"/>
      <c r="M377" s="286"/>
      <c r="N377" s="287"/>
      <c r="O377" s="92"/>
      <c r="P377" s="92"/>
      <c r="Q377" s="92"/>
      <c r="R377" s="92"/>
      <c r="S377" s="92"/>
      <c r="T377" s="93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399</v>
      </c>
      <c r="AU377" s="18" t="s">
        <v>88</v>
      </c>
    </row>
    <row r="378" s="2" customFormat="1" ht="33" customHeight="1">
      <c r="A378" s="39"/>
      <c r="B378" s="40"/>
      <c r="C378" s="237" t="s">
        <v>534</v>
      </c>
      <c r="D378" s="237" t="s">
        <v>161</v>
      </c>
      <c r="E378" s="238" t="s">
        <v>615</v>
      </c>
      <c r="F378" s="239" t="s">
        <v>616</v>
      </c>
      <c r="G378" s="240" t="s">
        <v>241</v>
      </c>
      <c r="H378" s="241">
        <v>30</v>
      </c>
      <c r="I378" s="242"/>
      <c r="J378" s="243">
        <f>ROUND(I378*H378,2)</f>
        <v>0</v>
      </c>
      <c r="K378" s="244"/>
      <c r="L378" s="45"/>
      <c r="M378" s="245" t="s">
        <v>1</v>
      </c>
      <c r="N378" s="246" t="s">
        <v>43</v>
      </c>
      <c r="O378" s="92"/>
      <c r="P378" s="247">
        <f>O378*H378</f>
        <v>0</v>
      </c>
      <c r="Q378" s="247">
        <v>0.00040000000000000002</v>
      </c>
      <c r="R378" s="247">
        <f>Q378*H378</f>
        <v>0.012</v>
      </c>
      <c r="S378" s="247">
        <v>0</v>
      </c>
      <c r="T378" s="248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49" t="s">
        <v>249</v>
      </c>
      <c r="AT378" s="249" t="s">
        <v>161</v>
      </c>
      <c r="AU378" s="249" t="s">
        <v>88</v>
      </c>
      <c r="AY378" s="18" t="s">
        <v>159</v>
      </c>
      <c r="BE378" s="250">
        <f>IF(N378="základní",J378,0)</f>
        <v>0</v>
      </c>
      <c r="BF378" s="250">
        <f>IF(N378="snížená",J378,0)</f>
        <v>0</v>
      </c>
      <c r="BG378" s="250">
        <f>IF(N378="zákl. přenesená",J378,0)</f>
        <v>0</v>
      </c>
      <c r="BH378" s="250">
        <f>IF(N378="sníž. přenesená",J378,0)</f>
        <v>0</v>
      </c>
      <c r="BI378" s="250">
        <f>IF(N378="nulová",J378,0)</f>
        <v>0</v>
      </c>
      <c r="BJ378" s="18" t="s">
        <v>86</v>
      </c>
      <c r="BK378" s="250">
        <f>ROUND(I378*H378,2)</f>
        <v>0</v>
      </c>
      <c r="BL378" s="18" t="s">
        <v>249</v>
      </c>
      <c r="BM378" s="249" t="s">
        <v>617</v>
      </c>
    </row>
    <row r="379" s="2" customFormat="1">
      <c r="A379" s="39"/>
      <c r="B379" s="40"/>
      <c r="C379" s="41"/>
      <c r="D379" s="253" t="s">
        <v>399</v>
      </c>
      <c r="E379" s="41"/>
      <c r="F379" s="285" t="s">
        <v>618</v>
      </c>
      <c r="G379" s="41"/>
      <c r="H379" s="41"/>
      <c r="I379" s="145"/>
      <c r="J379" s="41"/>
      <c r="K379" s="41"/>
      <c r="L379" s="45"/>
      <c r="M379" s="286"/>
      <c r="N379" s="287"/>
      <c r="O379" s="92"/>
      <c r="P379" s="92"/>
      <c r="Q379" s="92"/>
      <c r="R379" s="92"/>
      <c r="S379" s="92"/>
      <c r="T379" s="93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399</v>
      </c>
      <c r="AU379" s="18" t="s">
        <v>88</v>
      </c>
    </row>
    <row r="380" s="13" customFormat="1">
      <c r="A380" s="13"/>
      <c r="B380" s="251"/>
      <c r="C380" s="252"/>
      <c r="D380" s="253" t="s">
        <v>167</v>
      </c>
      <c r="E380" s="254" t="s">
        <v>1</v>
      </c>
      <c r="F380" s="255" t="s">
        <v>563</v>
      </c>
      <c r="G380" s="252"/>
      <c r="H380" s="256">
        <v>30</v>
      </c>
      <c r="I380" s="257"/>
      <c r="J380" s="252"/>
      <c r="K380" s="252"/>
      <c r="L380" s="258"/>
      <c r="M380" s="259"/>
      <c r="N380" s="260"/>
      <c r="O380" s="260"/>
      <c r="P380" s="260"/>
      <c r="Q380" s="260"/>
      <c r="R380" s="260"/>
      <c r="S380" s="260"/>
      <c r="T380" s="26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62" t="s">
        <v>167</v>
      </c>
      <c r="AU380" s="262" t="s">
        <v>88</v>
      </c>
      <c r="AV380" s="13" t="s">
        <v>88</v>
      </c>
      <c r="AW380" s="13" t="s">
        <v>34</v>
      </c>
      <c r="AX380" s="13" t="s">
        <v>86</v>
      </c>
      <c r="AY380" s="262" t="s">
        <v>159</v>
      </c>
    </row>
    <row r="381" s="2" customFormat="1" ht="16.5" customHeight="1">
      <c r="A381" s="39"/>
      <c r="B381" s="40"/>
      <c r="C381" s="237" t="s">
        <v>541</v>
      </c>
      <c r="D381" s="237" t="s">
        <v>161</v>
      </c>
      <c r="E381" s="238" t="s">
        <v>620</v>
      </c>
      <c r="F381" s="239" t="s">
        <v>621</v>
      </c>
      <c r="G381" s="240" t="s">
        <v>530</v>
      </c>
      <c r="H381" s="288"/>
      <c r="I381" s="242"/>
      <c r="J381" s="243">
        <f>ROUND(I381*H381,2)</f>
        <v>0</v>
      </c>
      <c r="K381" s="244"/>
      <c r="L381" s="45"/>
      <c r="M381" s="245" t="s">
        <v>1</v>
      </c>
      <c r="N381" s="246" t="s">
        <v>43</v>
      </c>
      <c r="O381" s="92"/>
      <c r="P381" s="247">
        <f>O381*H381</f>
        <v>0</v>
      </c>
      <c r="Q381" s="247">
        <v>0</v>
      </c>
      <c r="R381" s="247">
        <f>Q381*H381</f>
        <v>0</v>
      </c>
      <c r="S381" s="247">
        <v>0</v>
      </c>
      <c r="T381" s="248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9" t="s">
        <v>249</v>
      </c>
      <c r="AT381" s="249" t="s">
        <v>161</v>
      </c>
      <c r="AU381" s="249" t="s">
        <v>88</v>
      </c>
      <c r="AY381" s="18" t="s">
        <v>159</v>
      </c>
      <c r="BE381" s="250">
        <f>IF(N381="základní",J381,0)</f>
        <v>0</v>
      </c>
      <c r="BF381" s="250">
        <f>IF(N381="snížená",J381,0)</f>
        <v>0</v>
      </c>
      <c r="BG381" s="250">
        <f>IF(N381="zákl. přenesená",J381,0)</f>
        <v>0</v>
      </c>
      <c r="BH381" s="250">
        <f>IF(N381="sníž. přenesená",J381,0)</f>
        <v>0</v>
      </c>
      <c r="BI381" s="250">
        <f>IF(N381="nulová",J381,0)</f>
        <v>0</v>
      </c>
      <c r="BJ381" s="18" t="s">
        <v>86</v>
      </c>
      <c r="BK381" s="250">
        <f>ROUND(I381*H381,2)</f>
        <v>0</v>
      </c>
      <c r="BL381" s="18" t="s">
        <v>249</v>
      </c>
      <c r="BM381" s="249" t="s">
        <v>622</v>
      </c>
    </row>
    <row r="382" s="12" customFormat="1" ht="22.8" customHeight="1">
      <c r="A382" s="12"/>
      <c r="B382" s="221"/>
      <c r="C382" s="222"/>
      <c r="D382" s="223" t="s">
        <v>77</v>
      </c>
      <c r="E382" s="235" t="s">
        <v>623</v>
      </c>
      <c r="F382" s="235" t="s">
        <v>624</v>
      </c>
      <c r="G382" s="222"/>
      <c r="H382" s="222"/>
      <c r="I382" s="225"/>
      <c r="J382" s="236">
        <f>BK382</f>
        <v>0</v>
      </c>
      <c r="K382" s="222"/>
      <c r="L382" s="227"/>
      <c r="M382" s="228"/>
      <c r="N382" s="229"/>
      <c r="O382" s="229"/>
      <c r="P382" s="230">
        <f>SUM(P383:P415)</f>
        <v>0</v>
      </c>
      <c r="Q382" s="229"/>
      <c r="R382" s="230">
        <f>SUM(R383:R415)</f>
        <v>0.19915000000000005</v>
      </c>
      <c r="S382" s="229"/>
      <c r="T382" s="231">
        <f>SUM(T383:T415)</f>
        <v>0.48309999999999997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32" t="s">
        <v>88</v>
      </c>
      <c r="AT382" s="233" t="s">
        <v>77</v>
      </c>
      <c r="AU382" s="233" t="s">
        <v>86</v>
      </c>
      <c r="AY382" s="232" t="s">
        <v>159</v>
      </c>
      <c r="BK382" s="234">
        <f>SUM(BK383:BK415)</f>
        <v>0</v>
      </c>
    </row>
    <row r="383" s="2" customFormat="1" ht="16.5" customHeight="1">
      <c r="A383" s="39"/>
      <c r="B383" s="40"/>
      <c r="C383" s="237" t="s">
        <v>548</v>
      </c>
      <c r="D383" s="237" t="s">
        <v>161</v>
      </c>
      <c r="E383" s="238" t="s">
        <v>626</v>
      </c>
      <c r="F383" s="239" t="s">
        <v>627</v>
      </c>
      <c r="G383" s="240" t="s">
        <v>544</v>
      </c>
      <c r="H383" s="241">
        <v>3</v>
      </c>
      <c r="I383" s="242"/>
      <c r="J383" s="243">
        <f>ROUND(I383*H383,2)</f>
        <v>0</v>
      </c>
      <c r="K383" s="244"/>
      <c r="L383" s="45"/>
      <c r="M383" s="245" t="s">
        <v>1</v>
      </c>
      <c r="N383" s="246" t="s">
        <v>43</v>
      </c>
      <c r="O383" s="92"/>
      <c r="P383" s="247">
        <f>O383*H383</f>
        <v>0</v>
      </c>
      <c r="Q383" s="247">
        <v>0</v>
      </c>
      <c r="R383" s="247">
        <f>Q383*H383</f>
        <v>0</v>
      </c>
      <c r="S383" s="247">
        <v>0.01933</v>
      </c>
      <c r="T383" s="248">
        <f>S383*H383</f>
        <v>0.05799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9" t="s">
        <v>249</v>
      </c>
      <c r="AT383" s="249" t="s">
        <v>161</v>
      </c>
      <c r="AU383" s="249" t="s">
        <v>88</v>
      </c>
      <c r="AY383" s="18" t="s">
        <v>159</v>
      </c>
      <c r="BE383" s="250">
        <f>IF(N383="základní",J383,0)</f>
        <v>0</v>
      </c>
      <c r="BF383" s="250">
        <f>IF(N383="snížená",J383,0)</f>
        <v>0</v>
      </c>
      <c r="BG383" s="250">
        <f>IF(N383="zákl. přenesená",J383,0)</f>
        <v>0</v>
      </c>
      <c r="BH383" s="250">
        <f>IF(N383="sníž. přenesená",J383,0)</f>
        <v>0</v>
      </c>
      <c r="BI383" s="250">
        <f>IF(N383="nulová",J383,0)</f>
        <v>0</v>
      </c>
      <c r="BJ383" s="18" t="s">
        <v>86</v>
      </c>
      <c r="BK383" s="250">
        <f>ROUND(I383*H383,2)</f>
        <v>0</v>
      </c>
      <c r="BL383" s="18" t="s">
        <v>249</v>
      </c>
      <c r="BM383" s="249" t="s">
        <v>628</v>
      </c>
    </row>
    <row r="384" s="2" customFormat="1" ht="16.5" customHeight="1">
      <c r="A384" s="39"/>
      <c r="B384" s="40"/>
      <c r="C384" s="237" t="s">
        <v>553</v>
      </c>
      <c r="D384" s="237" t="s">
        <v>161</v>
      </c>
      <c r="E384" s="238" t="s">
        <v>630</v>
      </c>
      <c r="F384" s="239" t="s">
        <v>631</v>
      </c>
      <c r="G384" s="240" t="s">
        <v>544</v>
      </c>
      <c r="H384" s="241">
        <v>3</v>
      </c>
      <c r="I384" s="242"/>
      <c r="J384" s="243">
        <f>ROUND(I384*H384,2)</f>
        <v>0</v>
      </c>
      <c r="K384" s="244"/>
      <c r="L384" s="45"/>
      <c r="M384" s="245" t="s">
        <v>1</v>
      </c>
      <c r="N384" s="246" t="s">
        <v>43</v>
      </c>
      <c r="O384" s="92"/>
      <c r="P384" s="247">
        <f>O384*H384</f>
        <v>0</v>
      </c>
      <c r="Q384" s="247">
        <v>0.016969999999999999</v>
      </c>
      <c r="R384" s="247">
        <f>Q384*H384</f>
        <v>0.050909999999999997</v>
      </c>
      <c r="S384" s="247">
        <v>0</v>
      </c>
      <c r="T384" s="248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9" t="s">
        <v>249</v>
      </c>
      <c r="AT384" s="249" t="s">
        <v>161</v>
      </c>
      <c r="AU384" s="249" t="s">
        <v>88</v>
      </c>
      <c r="AY384" s="18" t="s">
        <v>159</v>
      </c>
      <c r="BE384" s="250">
        <f>IF(N384="základní",J384,0)</f>
        <v>0</v>
      </c>
      <c r="BF384" s="250">
        <f>IF(N384="snížená",J384,0)</f>
        <v>0</v>
      </c>
      <c r="BG384" s="250">
        <f>IF(N384="zákl. přenesená",J384,0)</f>
        <v>0</v>
      </c>
      <c r="BH384" s="250">
        <f>IF(N384="sníž. přenesená",J384,0)</f>
        <v>0</v>
      </c>
      <c r="BI384" s="250">
        <f>IF(N384="nulová",J384,0)</f>
        <v>0</v>
      </c>
      <c r="BJ384" s="18" t="s">
        <v>86</v>
      </c>
      <c r="BK384" s="250">
        <f>ROUND(I384*H384,2)</f>
        <v>0</v>
      </c>
      <c r="BL384" s="18" t="s">
        <v>249</v>
      </c>
      <c r="BM384" s="249" t="s">
        <v>632</v>
      </c>
    </row>
    <row r="385" s="2" customFormat="1" ht="16.5" customHeight="1">
      <c r="A385" s="39"/>
      <c r="B385" s="40"/>
      <c r="C385" s="237" t="s">
        <v>558</v>
      </c>
      <c r="D385" s="237" t="s">
        <v>161</v>
      </c>
      <c r="E385" s="238" t="s">
        <v>634</v>
      </c>
      <c r="F385" s="239" t="s">
        <v>635</v>
      </c>
      <c r="G385" s="240" t="s">
        <v>544</v>
      </c>
      <c r="H385" s="241">
        <v>2</v>
      </c>
      <c r="I385" s="242"/>
      <c r="J385" s="243">
        <f>ROUND(I385*H385,2)</f>
        <v>0</v>
      </c>
      <c r="K385" s="244"/>
      <c r="L385" s="45"/>
      <c r="M385" s="245" t="s">
        <v>1</v>
      </c>
      <c r="N385" s="246" t="s">
        <v>43</v>
      </c>
      <c r="O385" s="92"/>
      <c r="P385" s="247">
        <f>O385*H385</f>
        <v>0</v>
      </c>
      <c r="Q385" s="247">
        <v>0</v>
      </c>
      <c r="R385" s="247">
        <f>Q385*H385</f>
        <v>0</v>
      </c>
      <c r="S385" s="247">
        <v>0.01107</v>
      </c>
      <c r="T385" s="248">
        <f>S385*H385</f>
        <v>0.02214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49" t="s">
        <v>249</v>
      </c>
      <c r="AT385" s="249" t="s">
        <v>161</v>
      </c>
      <c r="AU385" s="249" t="s">
        <v>88</v>
      </c>
      <c r="AY385" s="18" t="s">
        <v>159</v>
      </c>
      <c r="BE385" s="250">
        <f>IF(N385="základní",J385,0)</f>
        <v>0</v>
      </c>
      <c r="BF385" s="250">
        <f>IF(N385="snížená",J385,0)</f>
        <v>0</v>
      </c>
      <c r="BG385" s="250">
        <f>IF(N385="zákl. přenesená",J385,0)</f>
        <v>0</v>
      </c>
      <c r="BH385" s="250">
        <f>IF(N385="sníž. přenesená",J385,0)</f>
        <v>0</v>
      </c>
      <c r="BI385" s="250">
        <f>IF(N385="nulová",J385,0)</f>
        <v>0</v>
      </c>
      <c r="BJ385" s="18" t="s">
        <v>86</v>
      </c>
      <c r="BK385" s="250">
        <f>ROUND(I385*H385,2)</f>
        <v>0</v>
      </c>
      <c r="BL385" s="18" t="s">
        <v>249</v>
      </c>
      <c r="BM385" s="249" t="s">
        <v>636</v>
      </c>
    </row>
    <row r="386" s="2" customFormat="1" ht="16.5" customHeight="1">
      <c r="A386" s="39"/>
      <c r="B386" s="40"/>
      <c r="C386" s="237" t="s">
        <v>564</v>
      </c>
      <c r="D386" s="237" t="s">
        <v>161</v>
      </c>
      <c r="E386" s="238" t="s">
        <v>638</v>
      </c>
      <c r="F386" s="239" t="s">
        <v>639</v>
      </c>
      <c r="G386" s="240" t="s">
        <v>544</v>
      </c>
      <c r="H386" s="241">
        <v>2</v>
      </c>
      <c r="I386" s="242"/>
      <c r="J386" s="243">
        <f>ROUND(I386*H386,2)</f>
        <v>0</v>
      </c>
      <c r="K386" s="244"/>
      <c r="L386" s="45"/>
      <c r="M386" s="245" t="s">
        <v>1</v>
      </c>
      <c r="N386" s="246" t="s">
        <v>43</v>
      </c>
      <c r="O386" s="92"/>
      <c r="P386" s="247">
        <f>O386*H386</f>
        <v>0</v>
      </c>
      <c r="Q386" s="247">
        <v>0.017690000000000001</v>
      </c>
      <c r="R386" s="247">
        <f>Q386*H386</f>
        <v>0.035380000000000002</v>
      </c>
      <c r="S386" s="247">
        <v>0</v>
      </c>
      <c r="T386" s="248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49" t="s">
        <v>249</v>
      </c>
      <c r="AT386" s="249" t="s">
        <v>161</v>
      </c>
      <c r="AU386" s="249" t="s">
        <v>88</v>
      </c>
      <c r="AY386" s="18" t="s">
        <v>159</v>
      </c>
      <c r="BE386" s="250">
        <f>IF(N386="základní",J386,0)</f>
        <v>0</v>
      </c>
      <c r="BF386" s="250">
        <f>IF(N386="snížená",J386,0)</f>
        <v>0</v>
      </c>
      <c r="BG386" s="250">
        <f>IF(N386="zákl. přenesená",J386,0)</f>
        <v>0</v>
      </c>
      <c r="BH386" s="250">
        <f>IF(N386="sníž. přenesená",J386,0)</f>
        <v>0</v>
      </c>
      <c r="BI386" s="250">
        <f>IF(N386="nulová",J386,0)</f>
        <v>0</v>
      </c>
      <c r="BJ386" s="18" t="s">
        <v>86</v>
      </c>
      <c r="BK386" s="250">
        <f>ROUND(I386*H386,2)</f>
        <v>0</v>
      </c>
      <c r="BL386" s="18" t="s">
        <v>249</v>
      </c>
      <c r="BM386" s="249" t="s">
        <v>640</v>
      </c>
    </row>
    <row r="387" s="2" customFormat="1" ht="16.5" customHeight="1">
      <c r="A387" s="39"/>
      <c r="B387" s="40"/>
      <c r="C387" s="237" t="s">
        <v>568</v>
      </c>
      <c r="D387" s="237" t="s">
        <v>161</v>
      </c>
      <c r="E387" s="238" t="s">
        <v>642</v>
      </c>
      <c r="F387" s="239" t="s">
        <v>643</v>
      </c>
      <c r="G387" s="240" t="s">
        <v>544</v>
      </c>
      <c r="H387" s="241">
        <v>2</v>
      </c>
      <c r="I387" s="242"/>
      <c r="J387" s="243">
        <f>ROUND(I387*H387,2)</f>
        <v>0</v>
      </c>
      <c r="K387" s="244"/>
      <c r="L387" s="45"/>
      <c r="M387" s="245" t="s">
        <v>1</v>
      </c>
      <c r="N387" s="246" t="s">
        <v>43</v>
      </c>
      <c r="O387" s="92"/>
      <c r="P387" s="247">
        <f>O387*H387</f>
        <v>0</v>
      </c>
      <c r="Q387" s="247">
        <v>0.00084999999999999995</v>
      </c>
      <c r="R387" s="247">
        <f>Q387*H387</f>
        <v>0.0016999999999999999</v>
      </c>
      <c r="S387" s="247">
        <v>0</v>
      </c>
      <c r="T387" s="248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9" t="s">
        <v>249</v>
      </c>
      <c r="AT387" s="249" t="s">
        <v>161</v>
      </c>
      <c r="AU387" s="249" t="s">
        <v>88</v>
      </c>
      <c r="AY387" s="18" t="s">
        <v>159</v>
      </c>
      <c r="BE387" s="250">
        <f>IF(N387="základní",J387,0)</f>
        <v>0</v>
      </c>
      <c r="BF387" s="250">
        <f>IF(N387="snížená",J387,0)</f>
        <v>0</v>
      </c>
      <c r="BG387" s="250">
        <f>IF(N387="zákl. přenesená",J387,0)</f>
        <v>0</v>
      </c>
      <c r="BH387" s="250">
        <f>IF(N387="sníž. přenesená",J387,0)</f>
        <v>0</v>
      </c>
      <c r="BI387" s="250">
        <f>IF(N387="nulová",J387,0)</f>
        <v>0</v>
      </c>
      <c r="BJ387" s="18" t="s">
        <v>86</v>
      </c>
      <c r="BK387" s="250">
        <f>ROUND(I387*H387,2)</f>
        <v>0</v>
      </c>
      <c r="BL387" s="18" t="s">
        <v>249</v>
      </c>
      <c r="BM387" s="249" t="s">
        <v>644</v>
      </c>
    </row>
    <row r="388" s="2" customFormat="1" ht="16.5" customHeight="1">
      <c r="A388" s="39"/>
      <c r="B388" s="40"/>
      <c r="C388" s="237" t="s">
        <v>574</v>
      </c>
      <c r="D388" s="237" t="s">
        <v>161</v>
      </c>
      <c r="E388" s="238" t="s">
        <v>646</v>
      </c>
      <c r="F388" s="239" t="s">
        <v>647</v>
      </c>
      <c r="G388" s="240" t="s">
        <v>544</v>
      </c>
      <c r="H388" s="241">
        <v>6</v>
      </c>
      <c r="I388" s="242"/>
      <c r="J388" s="243">
        <f>ROUND(I388*H388,2)</f>
        <v>0</v>
      </c>
      <c r="K388" s="244"/>
      <c r="L388" s="45"/>
      <c r="M388" s="245" t="s">
        <v>1</v>
      </c>
      <c r="N388" s="246" t="s">
        <v>43</v>
      </c>
      <c r="O388" s="92"/>
      <c r="P388" s="247">
        <f>O388*H388</f>
        <v>0</v>
      </c>
      <c r="Q388" s="247">
        <v>0</v>
      </c>
      <c r="R388" s="247">
        <f>Q388*H388</f>
        <v>0</v>
      </c>
      <c r="S388" s="247">
        <v>0.019460000000000002</v>
      </c>
      <c r="T388" s="248">
        <f>S388*H388</f>
        <v>0.11676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49" t="s">
        <v>249</v>
      </c>
      <c r="AT388" s="249" t="s">
        <v>161</v>
      </c>
      <c r="AU388" s="249" t="s">
        <v>88</v>
      </c>
      <c r="AY388" s="18" t="s">
        <v>159</v>
      </c>
      <c r="BE388" s="250">
        <f>IF(N388="základní",J388,0)</f>
        <v>0</v>
      </c>
      <c r="BF388" s="250">
        <f>IF(N388="snížená",J388,0)</f>
        <v>0</v>
      </c>
      <c r="BG388" s="250">
        <f>IF(N388="zákl. přenesená",J388,0)</f>
        <v>0</v>
      </c>
      <c r="BH388" s="250">
        <f>IF(N388="sníž. přenesená",J388,0)</f>
        <v>0</v>
      </c>
      <c r="BI388" s="250">
        <f>IF(N388="nulová",J388,0)</f>
        <v>0</v>
      </c>
      <c r="BJ388" s="18" t="s">
        <v>86</v>
      </c>
      <c r="BK388" s="250">
        <f>ROUND(I388*H388,2)</f>
        <v>0</v>
      </c>
      <c r="BL388" s="18" t="s">
        <v>249</v>
      </c>
      <c r="BM388" s="249" t="s">
        <v>648</v>
      </c>
    </row>
    <row r="389" s="2" customFormat="1" ht="16.5" customHeight="1">
      <c r="A389" s="39"/>
      <c r="B389" s="40"/>
      <c r="C389" s="237" t="s">
        <v>578</v>
      </c>
      <c r="D389" s="237" t="s">
        <v>161</v>
      </c>
      <c r="E389" s="238" t="s">
        <v>650</v>
      </c>
      <c r="F389" s="239" t="s">
        <v>651</v>
      </c>
      <c r="G389" s="240" t="s">
        <v>544</v>
      </c>
      <c r="H389" s="241">
        <v>3</v>
      </c>
      <c r="I389" s="242"/>
      <c r="J389" s="243">
        <f>ROUND(I389*H389,2)</f>
        <v>0</v>
      </c>
      <c r="K389" s="244"/>
      <c r="L389" s="45"/>
      <c r="M389" s="245" t="s">
        <v>1</v>
      </c>
      <c r="N389" s="246" t="s">
        <v>43</v>
      </c>
      <c r="O389" s="92"/>
      <c r="P389" s="247">
        <f>O389*H389</f>
        <v>0</v>
      </c>
      <c r="Q389" s="247">
        <v>0.01197</v>
      </c>
      <c r="R389" s="247">
        <f>Q389*H389</f>
        <v>0.035909999999999997</v>
      </c>
      <c r="S389" s="247">
        <v>0</v>
      </c>
      <c r="T389" s="248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9" t="s">
        <v>249</v>
      </c>
      <c r="AT389" s="249" t="s">
        <v>161</v>
      </c>
      <c r="AU389" s="249" t="s">
        <v>88</v>
      </c>
      <c r="AY389" s="18" t="s">
        <v>159</v>
      </c>
      <c r="BE389" s="250">
        <f>IF(N389="základní",J389,0)</f>
        <v>0</v>
      </c>
      <c r="BF389" s="250">
        <f>IF(N389="snížená",J389,0)</f>
        <v>0</v>
      </c>
      <c r="BG389" s="250">
        <f>IF(N389="zákl. přenesená",J389,0)</f>
        <v>0</v>
      </c>
      <c r="BH389" s="250">
        <f>IF(N389="sníž. přenesená",J389,0)</f>
        <v>0</v>
      </c>
      <c r="BI389" s="250">
        <f>IF(N389="nulová",J389,0)</f>
        <v>0</v>
      </c>
      <c r="BJ389" s="18" t="s">
        <v>86</v>
      </c>
      <c r="BK389" s="250">
        <f>ROUND(I389*H389,2)</f>
        <v>0</v>
      </c>
      <c r="BL389" s="18" t="s">
        <v>249</v>
      </c>
      <c r="BM389" s="249" t="s">
        <v>652</v>
      </c>
    </row>
    <row r="390" s="2" customFormat="1" ht="16.5" customHeight="1">
      <c r="A390" s="39"/>
      <c r="B390" s="40"/>
      <c r="C390" s="237" t="s">
        <v>582</v>
      </c>
      <c r="D390" s="237" t="s">
        <v>161</v>
      </c>
      <c r="E390" s="238" t="s">
        <v>654</v>
      </c>
      <c r="F390" s="239" t="s">
        <v>655</v>
      </c>
      <c r="G390" s="240" t="s">
        <v>544</v>
      </c>
      <c r="H390" s="241">
        <v>2</v>
      </c>
      <c r="I390" s="242"/>
      <c r="J390" s="243">
        <f>ROUND(I390*H390,2)</f>
        <v>0</v>
      </c>
      <c r="K390" s="244"/>
      <c r="L390" s="45"/>
      <c r="M390" s="245" t="s">
        <v>1</v>
      </c>
      <c r="N390" s="246" t="s">
        <v>43</v>
      </c>
      <c r="O390" s="92"/>
      <c r="P390" s="247">
        <f>O390*H390</f>
        <v>0</v>
      </c>
      <c r="Q390" s="247">
        <v>0</v>
      </c>
      <c r="R390" s="247">
        <f>Q390*H390</f>
        <v>0</v>
      </c>
      <c r="S390" s="247">
        <v>0.087999999999999995</v>
      </c>
      <c r="T390" s="248">
        <f>S390*H390</f>
        <v>0.17599999999999999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9" t="s">
        <v>249</v>
      </c>
      <c r="AT390" s="249" t="s">
        <v>161</v>
      </c>
      <c r="AU390" s="249" t="s">
        <v>88</v>
      </c>
      <c r="AY390" s="18" t="s">
        <v>159</v>
      </c>
      <c r="BE390" s="250">
        <f>IF(N390="základní",J390,0)</f>
        <v>0</v>
      </c>
      <c r="BF390" s="250">
        <f>IF(N390="snížená",J390,0)</f>
        <v>0</v>
      </c>
      <c r="BG390" s="250">
        <f>IF(N390="zákl. přenesená",J390,0)</f>
        <v>0</v>
      </c>
      <c r="BH390" s="250">
        <f>IF(N390="sníž. přenesená",J390,0)</f>
        <v>0</v>
      </c>
      <c r="BI390" s="250">
        <f>IF(N390="nulová",J390,0)</f>
        <v>0</v>
      </c>
      <c r="BJ390" s="18" t="s">
        <v>86</v>
      </c>
      <c r="BK390" s="250">
        <f>ROUND(I390*H390,2)</f>
        <v>0</v>
      </c>
      <c r="BL390" s="18" t="s">
        <v>249</v>
      </c>
      <c r="BM390" s="249" t="s">
        <v>656</v>
      </c>
    </row>
    <row r="391" s="2" customFormat="1" ht="16.5" customHeight="1">
      <c r="A391" s="39"/>
      <c r="B391" s="40"/>
      <c r="C391" s="237" t="s">
        <v>587</v>
      </c>
      <c r="D391" s="237" t="s">
        <v>161</v>
      </c>
      <c r="E391" s="238" t="s">
        <v>658</v>
      </c>
      <c r="F391" s="239" t="s">
        <v>659</v>
      </c>
      <c r="G391" s="240" t="s">
        <v>544</v>
      </c>
      <c r="H391" s="241">
        <v>2</v>
      </c>
      <c r="I391" s="242"/>
      <c r="J391" s="243">
        <f>ROUND(I391*H391,2)</f>
        <v>0</v>
      </c>
      <c r="K391" s="244"/>
      <c r="L391" s="45"/>
      <c r="M391" s="245" t="s">
        <v>1</v>
      </c>
      <c r="N391" s="246" t="s">
        <v>43</v>
      </c>
      <c r="O391" s="92"/>
      <c r="P391" s="247">
        <f>O391*H391</f>
        <v>0</v>
      </c>
      <c r="Q391" s="247">
        <v>0</v>
      </c>
      <c r="R391" s="247">
        <f>Q391*H391</f>
        <v>0</v>
      </c>
      <c r="S391" s="247">
        <v>0.024500000000000001</v>
      </c>
      <c r="T391" s="248">
        <f>S391*H391</f>
        <v>0.049000000000000002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9" t="s">
        <v>249</v>
      </c>
      <c r="AT391" s="249" t="s">
        <v>161</v>
      </c>
      <c r="AU391" s="249" t="s">
        <v>88</v>
      </c>
      <c r="AY391" s="18" t="s">
        <v>159</v>
      </c>
      <c r="BE391" s="250">
        <f>IF(N391="základní",J391,0)</f>
        <v>0</v>
      </c>
      <c r="BF391" s="250">
        <f>IF(N391="snížená",J391,0)</f>
        <v>0</v>
      </c>
      <c r="BG391" s="250">
        <f>IF(N391="zákl. přenesená",J391,0)</f>
        <v>0</v>
      </c>
      <c r="BH391" s="250">
        <f>IF(N391="sníž. přenesená",J391,0)</f>
        <v>0</v>
      </c>
      <c r="BI391" s="250">
        <f>IF(N391="nulová",J391,0)</f>
        <v>0</v>
      </c>
      <c r="BJ391" s="18" t="s">
        <v>86</v>
      </c>
      <c r="BK391" s="250">
        <f>ROUND(I391*H391,2)</f>
        <v>0</v>
      </c>
      <c r="BL391" s="18" t="s">
        <v>249</v>
      </c>
      <c r="BM391" s="249" t="s">
        <v>660</v>
      </c>
    </row>
    <row r="392" s="2" customFormat="1" ht="16.5" customHeight="1">
      <c r="A392" s="39"/>
      <c r="B392" s="40"/>
      <c r="C392" s="237" t="s">
        <v>591</v>
      </c>
      <c r="D392" s="237" t="s">
        <v>161</v>
      </c>
      <c r="E392" s="238" t="s">
        <v>662</v>
      </c>
      <c r="F392" s="239" t="s">
        <v>663</v>
      </c>
      <c r="G392" s="240" t="s">
        <v>544</v>
      </c>
      <c r="H392" s="241">
        <v>1</v>
      </c>
      <c r="I392" s="242"/>
      <c r="J392" s="243">
        <f>ROUND(I392*H392,2)</f>
        <v>0</v>
      </c>
      <c r="K392" s="244"/>
      <c r="L392" s="45"/>
      <c r="M392" s="245" t="s">
        <v>1</v>
      </c>
      <c r="N392" s="246" t="s">
        <v>43</v>
      </c>
      <c r="O392" s="92"/>
      <c r="P392" s="247">
        <f>O392*H392</f>
        <v>0</v>
      </c>
      <c r="Q392" s="247">
        <v>0.0049300000000000004</v>
      </c>
      <c r="R392" s="247">
        <f>Q392*H392</f>
        <v>0.0049300000000000004</v>
      </c>
      <c r="S392" s="247">
        <v>0</v>
      </c>
      <c r="T392" s="248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9" t="s">
        <v>249</v>
      </c>
      <c r="AT392" s="249" t="s">
        <v>161</v>
      </c>
      <c r="AU392" s="249" t="s">
        <v>88</v>
      </c>
      <c r="AY392" s="18" t="s">
        <v>159</v>
      </c>
      <c r="BE392" s="250">
        <f>IF(N392="základní",J392,0)</f>
        <v>0</v>
      </c>
      <c r="BF392" s="250">
        <f>IF(N392="snížená",J392,0)</f>
        <v>0</v>
      </c>
      <c r="BG392" s="250">
        <f>IF(N392="zákl. přenesená",J392,0)</f>
        <v>0</v>
      </c>
      <c r="BH392" s="250">
        <f>IF(N392="sníž. přenesená",J392,0)</f>
        <v>0</v>
      </c>
      <c r="BI392" s="250">
        <f>IF(N392="nulová",J392,0)</f>
        <v>0</v>
      </c>
      <c r="BJ392" s="18" t="s">
        <v>86</v>
      </c>
      <c r="BK392" s="250">
        <f>ROUND(I392*H392,2)</f>
        <v>0</v>
      </c>
      <c r="BL392" s="18" t="s">
        <v>249</v>
      </c>
      <c r="BM392" s="249" t="s">
        <v>664</v>
      </c>
    </row>
    <row r="393" s="2" customFormat="1" ht="16.5" customHeight="1">
      <c r="A393" s="39"/>
      <c r="B393" s="40"/>
      <c r="C393" s="237" t="s">
        <v>595</v>
      </c>
      <c r="D393" s="237" t="s">
        <v>161</v>
      </c>
      <c r="E393" s="238" t="s">
        <v>666</v>
      </c>
      <c r="F393" s="239" t="s">
        <v>667</v>
      </c>
      <c r="G393" s="240" t="s">
        <v>544</v>
      </c>
      <c r="H393" s="241">
        <v>1</v>
      </c>
      <c r="I393" s="242"/>
      <c r="J393" s="243">
        <f>ROUND(I393*H393,2)</f>
        <v>0</v>
      </c>
      <c r="K393" s="244"/>
      <c r="L393" s="45"/>
      <c r="M393" s="245" t="s">
        <v>1</v>
      </c>
      <c r="N393" s="246" t="s">
        <v>43</v>
      </c>
      <c r="O393" s="92"/>
      <c r="P393" s="247">
        <f>O393*H393</f>
        <v>0</v>
      </c>
      <c r="Q393" s="247">
        <v>0</v>
      </c>
      <c r="R393" s="247">
        <f>Q393*H393</f>
        <v>0</v>
      </c>
      <c r="S393" s="247">
        <v>0.034700000000000002</v>
      </c>
      <c r="T393" s="248">
        <f>S393*H393</f>
        <v>0.034700000000000002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9" t="s">
        <v>249</v>
      </c>
      <c r="AT393" s="249" t="s">
        <v>161</v>
      </c>
      <c r="AU393" s="249" t="s">
        <v>88</v>
      </c>
      <c r="AY393" s="18" t="s">
        <v>159</v>
      </c>
      <c r="BE393" s="250">
        <f>IF(N393="základní",J393,0)</f>
        <v>0</v>
      </c>
      <c r="BF393" s="250">
        <f>IF(N393="snížená",J393,0)</f>
        <v>0</v>
      </c>
      <c r="BG393" s="250">
        <f>IF(N393="zákl. přenesená",J393,0)</f>
        <v>0</v>
      </c>
      <c r="BH393" s="250">
        <f>IF(N393="sníž. přenesená",J393,0)</f>
        <v>0</v>
      </c>
      <c r="BI393" s="250">
        <f>IF(N393="nulová",J393,0)</f>
        <v>0</v>
      </c>
      <c r="BJ393" s="18" t="s">
        <v>86</v>
      </c>
      <c r="BK393" s="250">
        <f>ROUND(I393*H393,2)</f>
        <v>0</v>
      </c>
      <c r="BL393" s="18" t="s">
        <v>249</v>
      </c>
      <c r="BM393" s="249" t="s">
        <v>668</v>
      </c>
    </row>
    <row r="394" s="2" customFormat="1" ht="16.5" customHeight="1">
      <c r="A394" s="39"/>
      <c r="B394" s="40"/>
      <c r="C394" s="237" t="s">
        <v>601</v>
      </c>
      <c r="D394" s="237" t="s">
        <v>161</v>
      </c>
      <c r="E394" s="238" t="s">
        <v>670</v>
      </c>
      <c r="F394" s="239" t="s">
        <v>671</v>
      </c>
      <c r="G394" s="240" t="s">
        <v>544</v>
      </c>
      <c r="H394" s="241">
        <v>1</v>
      </c>
      <c r="I394" s="242"/>
      <c r="J394" s="243">
        <f>ROUND(I394*H394,2)</f>
        <v>0</v>
      </c>
      <c r="K394" s="244"/>
      <c r="L394" s="45"/>
      <c r="M394" s="245" t="s">
        <v>1</v>
      </c>
      <c r="N394" s="246" t="s">
        <v>43</v>
      </c>
      <c r="O394" s="92"/>
      <c r="P394" s="247">
        <f>O394*H394</f>
        <v>0</v>
      </c>
      <c r="Q394" s="247">
        <v>0.014749999999999999</v>
      </c>
      <c r="R394" s="247">
        <f>Q394*H394</f>
        <v>0.014749999999999999</v>
      </c>
      <c r="S394" s="247">
        <v>0</v>
      </c>
      <c r="T394" s="248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49" t="s">
        <v>249</v>
      </c>
      <c r="AT394" s="249" t="s">
        <v>161</v>
      </c>
      <c r="AU394" s="249" t="s">
        <v>88</v>
      </c>
      <c r="AY394" s="18" t="s">
        <v>159</v>
      </c>
      <c r="BE394" s="250">
        <f>IF(N394="základní",J394,0)</f>
        <v>0</v>
      </c>
      <c r="BF394" s="250">
        <f>IF(N394="snížená",J394,0)</f>
        <v>0</v>
      </c>
      <c r="BG394" s="250">
        <f>IF(N394="zákl. přenesená",J394,0)</f>
        <v>0</v>
      </c>
      <c r="BH394" s="250">
        <f>IF(N394="sníž. přenesená",J394,0)</f>
        <v>0</v>
      </c>
      <c r="BI394" s="250">
        <f>IF(N394="nulová",J394,0)</f>
        <v>0</v>
      </c>
      <c r="BJ394" s="18" t="s">
        <v>86</v>
      </c>
      <c r="BK394" s="250">
        <f>ROUND(I394*H394,2)</f>
        <v>0</v>
      </c>
      <c r="BL394" s="18" t="s">
        <v>249</v>
      </c>
      <c r="BM394" s="249" t="s">
        <v>672</v>
      </c>
    </row>
    <row r="395" s="2" customFormat="1" ht="16.5" customHeight="1">
      <c r="A395" s="39"/>
      <c r="B395" s="40"/>
      <c r="C395" s="237" t="s">
        <v>606</v>
      </c>
      <c r="D395" s="237" t="s">
        <v>161</v>
      </c>
      <c r="E395" s="238" t="s">
        <v>674</v>
      </c>
      <c r="F395" s="239" t="s">
        <v>675</v>
      </c>
      <c r="G395" s="240" t="s">
        <v>173</v>
      </c>
      <c r="H395" s="241">
        <v>2</v>
      </c>
      <c r="I395" s="242"/>
      <c r="J395" s="243">
        <f>ROUND(I395*H395,2)</f>
        <v>0</v>
      </c>
      <c r="K395" s="244"/>
      <c r="L395" s="45"/>
      <c r="M395" s="245" t="s">
        <v>1</v>
      </c>
      <c r="N395" s="246" t="s">
        <v>43</v>
      </c>
      <c r="O395" s="92"/>
      <c r="P395" s="247">
        <f>O395*H395</f>
        <v>0</v>
      </c>
      <c r="Q395" s="247">
        <v>0.001</v>
      </c>
      <c r="R395" s="247">
        <f>Q395*H395</f>
        <v>0.002</v>
      </c>
      <c r="S395" s="247">
        <v>0</v>
      </c>
      <c r="T395" s="248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49" t="s">
        <v>249</v>
      </c>
      <c r="AT395" s="249" t="s">
        <v>161</v>
      </c>
      <c r="AU395" s="249" t="s">
        <v>88</v>
      </c>
      <c r="AY395" s="18" t="s">
        <v>159</v>
      </c>
      <c r="BE395" s="250">
        <f>IF(N395="základní",J395,0)</f>
        <v>0</v>
      </c>
      <c r="BF395" s="250">
        <f>IF(N395="snížená",J395,0)</f>
        <v>0</v>
      </c>
      <c r="BG395" s="250">
        <f>IF(N395="zákl. přenesená",J395,0)</f>
        <v>0</v>
      </c>
      <c r="BH395" s="250">
        <f>IF(N395="sníž. přenesená",J395,0)</f>
        <v>0</v>
      </c>
      <c r="BI395" s="250">
        <f>IF(N395="nulová",J395,0)</f>
        <v>0</v>
      </c>
      <c r="BJ395" s="18" t="s">
        <v>86</v>
      </c>
      <c r="BK395" s="250">
        <f>ROUND(I395*H395,2)</f>
        <v>0</v>
      </c>
      <c r="BL395" s="18" t="s">
        <v>249</v>
      </c>
      <c r="BM395" s="249" t="s">
        <v>676</v>
      </c>
    </row>
    <row r="396" s="2" customFormat="1" ht="16.5" customHeight="1">
      <c r="A396" s="39"/>
      <c r="B396" s="40"/>
      <c r="C396" s="237" t="s">
        <v>610</v>
      </c>
      <c r="D396" s="237" t="s">
        <v>161</v>
      </c>
      <c r="E396" s="238" t="s">
        <v>678</v>
      </c>
      <c r="F396" s="239" t="s">
        <v>679</v>
      </c>
      <c r="G396" s="240" t="s">
        <v>544</v>
      </c>
      <c r="H396" s="241">
        <v>1</v>
      </c>
      <c r="I396" s="242"/>
      <c r="J396" s="243">
        <f>ROUND(I396*H396,2)</f>
        <v>0</v>
      </c>
      <c r="K396" s="244"/>
      <c r="L396" s="45"/>
      <c r="M396" s="245" t="s">
        <v>1</v>
      </c>
      <c r="N396" s="246" t="s">
        <v>43</v>
      </c>
      <c r="O396" s="92"/>
      <c r="P396" s="247">
        <f>O396*H396</f>
        <v>0</v>
      </c>
      <c r="Q396" s="247">
        <v>0.00024000000000000001</v>
      </c>
      <c r="R396" s="247">
        <f>Q396*H396</f>
        <v>0.00024000000000000001</v>
      </c>
      <c r="S396" s="247">
        <v>0</v>
      </c>
      <c r="T396" s="248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49" t="s">
        <v>249</v>
      </c>
      <c r="AT396" s="249" t="s">
        <v>161</v>
      </c>
      <c r="AU396" s="249" t="s">
        <v>88</v>
      </c>
      <c r="AY396" s="18" t="s">
        <v>159</v>
      </c>
      <c r="BE396" s="250">
        <f>IF(N396="základní",J396,0)</f>
        <v>0</v>
      </c>
      <c r="BF396" s="250">
        <f>IF(N396="snížená",J396,0)</f>
        <v>0</v>
      </c>
      <c r="BG396" s="250">
        <f>IF(N396="zákl. přenesená",J396,0)</f>
        <v>0</v>
      </c>
      <c r="BH396" s="250">
        <f>IF(N396="sníž. přenesená",J396,0)</f>
        <v>0</v>
      </c>
      <c r="BI396" s="250">
        <f>IF(N396="nulová",J396,0)</f>
        <v>0</v>
      </c>
      <c r="BJ396" s="18" t="s">
        <v>86</v>
      </c>
      <c r="BK396" s="250">
        <f>ROUND(I396*H396,2)</f>
        <v>0</v>
      </c>
      <c r="BL396" s="18" t="s">
        <v>249</v>
      </c>
      <c r="BM396" s="249" t="s">
        <v>680</v>
      </c>
    </row>
    <row r="397" s="2" customFormat="1" ht="16.5" customHeight="1">
      <c r="A397" s="39"/>
      <c r="B397" s="40"/>
      <c r="C397" s="237" t="s">
        <v>614</v>
      </c>
      <c r="D397" s="237" t="s">
        <v>161</v>
      </c>
      <c r="E397" s="238" t="s">
        <v>682</v>
      </c>
      <c r="F397" s="239" t="s">
        <v>683</v>
      </c>
      <c r="G397" s="240" t="s">
        <v>544</v>
      </c>
      <c r="H397" s="241">
        <v>11</v>
      </c>
      <c r="I397" s="242"/>
      <c r="J397" s="243">
        <f>ROUND(I397*H397,2)</f>
        <v>0</v>
      </c>
      <c r="K397" s="244"/>
      <c r="L397" s="45"/>
      <c r="M397" s="245" t="s">
        <v>1</v>
      </c>
      <c r="N397" s="246" t="s">
        <v>43</v>
      </c>
      <c r="O397" s="92"/>
      <c r="P397" s="247">
        <f>O397*H397</f>
        <v>0</v>
      </c>
      <c r="Q397" s="247">
        <v>0</v>
      </c>
      <c r="R397" s="247">
        <f>Q397*H397</f>
        <v>0</v>
      </c>
      <c r="S397" s="247">
        <v>0.00156</v>
      </c>
      <c r="T397" s="248">
        <f>S397*H397</f>
        <v>0.017159999999999998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49" t="s">
        <v>249</v>
      </c>
      <c r="AT397" s="249" t="s">
        <v>161</v>
      </c>
      <c r="AU397" s="249" t="s">
        <v>88</v>
      </c>
      <c r="AY397" s="18" t="s">
        <v>159</v>
      </c>
      <c r="BE397" s="250">
        <f>IF(N397="základní",J397,0)</f>
        <v>0</v>
      </c>
      <c r="BF397" s="250">
        <f>IF(N397="snížená",J397,0)</f>
        <v>0</v>
      </c>
      <c r="BG397" s="250">
        <f>IF(N397="zákl. přenesená",J397,0)</f>
        <v>0</v>
      </c>
      <c r="BH397" s="250">
        <f>IF(N397="sníž. přenesená",J397,0)</f>
        <v>0</v>
      </c>
      <c r="BI397" s="250">
        <f>IF(N397="nulová",J397,0)</f>
        <v>0</v>
      </c>
      <c r="BJ397" s="18" t="s">
        <v>86</v>
      </c>
      <c r="BK397" s="250">
        <f>ROUND(I397*H397,2)</f>
        <v>0</v>
      </c>
      <c r="BL397" s="18" t="s">
        <v>249</v>
      </c>
      <c r="BM397" s="249" t="s">
        <v>684</v>
      </c>
    </row>
    <row r="398" s="2" customFormat="1" ht="16.5" customHeight="1">
      <c r="A398" s="39"/>
      <c r="B398" s="40"/>
      <c r="C398" s="237" t="s">
        <v>619</v>
      </c>
      <c r="D398" s="237" t="s">
        <v>161</v>
      </c>
      <c r="E398" s="238" t="s">
        <v>686</v>
      </c>
      <c r="F398" s="239" t="s">
        <v>687</v>
      </c>
      <c r="G398" s="240" t="s">
        <v>544</v>
      </c>
      <c r="H398" s="241">
        <v>1</v>
      </c>
      <c r="I398" s="242"/>
      <c r="J398" s="243">
        <f>ROUND(I398*H398,2)</f>
        <v>0</v>
      </c>
      <c r="K398" s="244"/>
      <c r="L398" s="45"/>
      <c r="M398" s="245" t="s">
        <v>1</v>
      </c>
      <c r="N398" s="246" t="s">
        <v>43</v>
      </c>
      <c r="O398" s="92"/>
      <c r="P398" s="247">
        <f>O398*H398</f>
        <v>0</v>
      </c>
      <c r="Q398" s="247">
        <v>0.0020799999999999998</v>
      </c>
      <c r="R398" s="247">
        <f>Q398*H398</f>
        <v>0.0020799999999999998</v>
      </c>
      <c r="S398" s="247">
        <v>0</v>
      </c>
      <c r="T398" s="248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49" t="s">
        <v>249</v>
      </c>
      <c r="AT398" s="249" t="s">
        <v>161</v>
      </c>
      <c r="AU398" s="249" t="s">
        <v>88</v>
      </c>
      <c r="AY398" s="18" t="s">
        <v>159</v>
      </c>
      <c r="BE398" s="250">
        <f>IF(N398="základní",J398,0)</f>
        <v>0</v>
      </c>
      <c r="BF398" s="250">
        <f>IF(N398="snížená",J398,0)</f>
        <v>0</v>
      </c>
      <c r="BG398" s="250">
        <f>IF(N398="zákl. přenesená",J398,0)</f>
        <v>0</v>
      </c>
      <c r="BH398" s="250">
        <f>IF(N398="sníž. přenesená",J398,0)</f>
        <v>0</v>
      </c>
      <c r="BI398" s="250">
        <f>IF(N398="nulová",J398,0)</f>
        <v>0</v>
      </c>
      <c r="BJ398" s="18" t="s">
        <v>86</v>
      </c>
      <c r="BK398" s="250">
        <f>ROUND(I398*H398,2)</f>
        <v>0</v>
      </c>
      <c r="BL398" s="18" t="s">
        <v>249</v>
      </c>
      <c r="BM398" s="249" t="s">
        <v>688</v>
      </c>
    </row>
    <row r="399" s="2" customFormat="1" ht="16.5" customHeight="1">
      <c r="A399" s="39"/>
      <c r="B399" s="40"/>
      <c r="C399" s="237" t="s">
        <v>625</v>
      </c>
      <c r="D399" s="237" t="s">
        <v>161</v>
      </c>
      <c r="E399" s="238" t="s">
        <v>690</v>
      </c>
      <c r="F399" s="239" t="s">
        <v>691</v>
      </c>
      <c r="G399" s="240" t="s">
        <v>544</v>
      </c>
      <c r="H399" s="241">
        <v>1</v>
      </c>
      <c r="I399" s="242"/>
      <c r="J399" s="243">
        <f>ROUND(I399*H399,2)</f>
        <v>0</v>
      </c>
      <c r="K399" s="244"/>
      <c r="L399" s="45"/>
      <c r="M399" s="245" t="s">
        <v>1</v>
      </c>
      <c r="N399" s="246" t="s">
        <v>43</v>
      </c>
      <c r="O399" s="92"/>
      <c r="P399" s="247">
        <f>O399*H399</f>
        <v>0</v>
      </c>
      <c r="Q399" s="247">
        <v>0.0018</v>
      </c>
      <c r="R399" s="247">
        <f>Q399*H399</f>
        <v>0.0018</v>
      </c>
      <c r="S399" s="247">
        <v>0</v>
      </c>
      <c r="T399" s="248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49" t="s">
        <v>249</v>
      </c>
      <c r="AT399" s="249" t="s">
        <v>161</v>
      </c>
      <c r="AU399" s="249" t="s">
        <v>88</v>
      </c>
      <c r="AY399" s="18" t="s">
        <v>159</v>
      </c>
      <c r="BE399" s="250">
        <f>IF(N399="základní",J399,0)</f>
        <v>0</v>
      </c>
      <c r="BF399" s="250">
        <f>IF(N399="snížená",J399,0)</f>
        <v>0</v>
      </c>
      <c r="BG399" s="250">
        <f>IF(N399="zákl. přenesená",J399,0)</f>
        <v>0</v>
      </c>
      <c r="BH399" s="250">
        <f>IF(N399="sníž. přenesená",J399,0)</f>
        <v>0</v>
      </c>
      <c r="BI399" s="250">
        <f>IF(N399="nulová",J399,0)</f>
        <v>0</v>
      </c>
      <c r="BJ399" s="18" t="s">
        <v>86</v>
      </c>
      <c r="BK399" s="250">
        <f>ROUND(I399*H399,2)</f>
        <v>0</v>
      </c>
      <c r="BL399" s="18" t="s">
        <v>249</v>
      </c>
      <c r="BM399" s="249" t="s">
        <v>692</v>
      </c>
    </row>
    <row r="400" s="2" customFormat="1" ht="16.5" customHeight="1">
      <c r="A400" s="39"/>
      <c r="B400" s="40"/>
      <c r="C400" s="237" t="s">
        <v>629</v>
      </c>
      <c r="D400" s="237" t="s">
        <v>161</v>
      </c>
      <c r="E400" s="238" t="s">
        <v>694</v>
      </c>
      <c r="F400" s="239" t="s">
        <v>695</v>
      </c>
      <c r="G400" s="240" t="s">
        <v>544</v>
      </c>
      <c r="H400" s="241">
        <v>3</v>
      </c>
      <c r="I400" s="242"/>
      <c r="J400" s="243">
        <f>ROUND(I400*H400,2)</f>
        <v>0</v>
      </c>
      <c r="K400" s="244"/>
      <c r="L400" s="45"/>
      <c r="M400" s="245" t="s">
        <v>1</v>
      </c>
      <c r="N400" s="246" t="s">
        <v>43</v>
      </c>
      <c r="O400" s="92"/>
      <c r="P400" s="247">
        <f>O400*H400</f>
        <v>0</v>
      </c>
      <c r="Q400" s="247">
        <v>0.0018</v>
      </c>
      <c r="R400" s="247">
        <f>Q400*H400</f>
        <v>0.0054000000000000003</v>
      </c>
      <c r="S400" s="247">
        <v>0</v>
      </c>
      <c r="T400" s="248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9" t="s">
        <v>249</v>
      </c>
      <c r="AT400" s="249" t="s">
        <v>161</v>
      </c>
      <c r="AU400" s="249" t="s">
        <v>88</v>
      </c>
      <c r="AY400" s="18" t="s">
        <v>159</v>
      </c>
      <c r="BE400" s="250">
        <f>IF(N400="základní",J400,0)</f>
        <v>0</v>
      </c>
      <c r="BF400" s="250">
        <f>IF(N400="snížená",J400,0)</f>
        <v>0</v>
      </c>
      <c r="BG400" s="250">
        <f>IF(N400="zákl. přenesená",J400,0)</f>
        <v>0</v>
      </c>
      <c r="BH400" s="250">
        <f>IF(N400="sníž. přenesená",J400,0)</f>
        <v>0</v>
      </c>
      <c r="BI400" s="250">
        <f>IF(N400="nulová",J400,0)</f>
        <v>0</v>
      </c>
      <c r="BJ400" s="18" t="s">
        <v>86</v>
      </c>
      <c r="BK400" s="250">
        <f>ROUND(I400*H400,2)</f>
        <v>0</v>
      </c>
      <c r="BL400" s="18" t="s">
        <v>249</v>
      </c>
      <c r="BM400" s="249" t="s">
        <v>696</v>
      </c>
    </row>
    <row r="401" s="2" customFormat="1" ht="16.5" customHeight="1">
      <c r="A401" s="39"/>
      <c r="B401" s="40"/>
      <c r="C401" s="237" t="s">
        <v>633</v>
      </c>
      <c r="D401" s="237" t="s">
        <v>161</v>
      </c>
      <c r="E401" s="238" t="s">
        <v>698</v>
      </c>
      <c r="F401" s="239" t="s">
        <v>699</v>
      </c>
      <c r="G401" s="240" t="s">
        <v>173</v>
      </c>
      <c r="H401" s="241">
        <v>11</v>
      </c>
      <c r="I401" s="242"/>
      <c r="J401" s="243">
        <f>ROUND(I401*H401,2)</f>
        <v>0</v>
      </c>
      <c r="K401" s="244"/>
      <c r="L401" s="45"/>
      <c r="M401" s="245" t="s">
        <v>1</v>
      </c>
      <c r="N401" s="246" t="s">
        <v>43</v>
      </c>
      <c r="O401" s="92"/>
      <c r="P401" s="247">
        <f>O401*H401</f>
        <v>0</v>
      </c>
      <c r="Q401" s="247">
        <v>0</v>
      </c>
      <c r="R401" s="247">
        <f>Q401*H401</f>
        <v>0</v>
      </c>
      <c r="S401" s="247">
        <v>0.00084999999999999995</v>
      </c>
      <c r="T401" s="248">
        <f>S401*H401</f>
        <v>0.0093499999999999989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9" t="s">
        <v>249</v>
      </c>
      <c r="AT401" s="249" t="s">
        <v>161</v>
      </c>
      <c r="AU401" s="249" t="s">
        <v>88</v>
      </c>
      <c r="AY401" s="18" t="s">
        <v>159</v>
      </c>
      <c r="BE401" s="250">
        <f>IF(N401="základní",J401,0)</f>
        <v>0</v>
      </c>
      <c r="BF401" s="250">
        <f>IF(N401="snížená",J401,0)</f>
        <v>0</v>
      </c>
      <c r="BG401" s="250">
        <f>IF(N401="zákl. přenesená",J401,0)</f>
        <v>0</v>
      </c>
      <c r="BH401" s="250">
        <f>IF(N401="sníž. přenesená",J401,0)</f>
        <v>0</v>
      </c>
      <c r="BI401" s="250">
        <f>IF(N401="nulová",J401,0)</f>
        <v>0</v>
      </c>
      <c r="BJ401" s="18" t="s">
        <v>86</v>
      </c>
      <c r="BK401" s="250">
        <f>ROUND(I401*H401,2)</f>
        <v>0</v>
      </c>
      <c r="BL401" s="18" t="s">
        <v>249</v>
      </c>
      <c r="BM401" s="249" t="s">
        <v>700</v>
      </c>
    </row>
    <row r="402" s="2" customFormat="1" ht="16.5" customHeight="1">
      <c r="A402" s="39"/>
      <c r="B402" s="40"/>
      <c r="C402" s="237" t="s">
        <v>637</v>
      </c>
      <c r="D402" s="237" t="s">
        <v>161</v>
      </c>
      <c r="E402" s="238" t="s">
        <v>702</v>
      </c>
      <c r="F402" s="239" t="s">
        <v>703</v>
      </c>
      <c r="G402" s="240" t="s">
        <v>173</v>
      </c>
      <c r="H402" s="241">
        <v>3</v>
      </c>
      <c r="I402" s="242"/>
      <c r="J402" s="243">
        <f>ROUND(I402*H402,2)</f>
        <v>0</v>
      </c>
      <c r="K402" s="244"/>
      <c r="L402" s="45"/>
      <c r="M402" s="245" t="s">
        <v>1</v>
      </c>
      <c r="N402" s="246" t="s">
        <v>43</v>
      </c>
      <c r="O402" s="92"/>
      <c r="P402" s="247">
        <f>O402*H402</f>
        <v>0</v>
      </c>
      <c r="Q402" s="247">
        <v>0.00023000000000000001</v>
      </c>
      <c r="R402" s="247">
        <f>Q402*H402</f>
        <v>0.00069000000000000008</v>
      </c>
      <c r="S402" s="247">
        <v>0</v>
      </c>
      <c r="T402" s="248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9" t="s">
        <v>249</v>
      </c>
      <c r="AT402" s="249" t="s">
        <v>161</v>
      </c>
      <c r="AU402" s="249" t="s">
        <v>88</v>
      </c>
      <c r="AY402" s="18" t="s">
        <v>159</v>
      </c>
      <c r="BE402" s="250">
        <f>IF(N402="základní",J402,0)</f>
        <v>0</v>
      </c>
      <c r="BF402" s="250">
        <f>IF(N402="snížená",J402,0)</f>
        <v>0</v>
      </c>
      <c r="BG402" s="250">
        <f>IF(N402="zákl. přenesená",J402,0)</f>
        <v>0</v>
      </c>
      <c r="BH402" s="250">
        <f>IF(N402="sníž. přenesená",J402,0)</f>
        <v>0</v>
      </c>
      <c r="BI402" s="250">
        <f>IF(N402="nulová",J402,0)</f>
        <v>0</v>
      </c>
      <c r="BJ402" s="18" t="s">
        <v>86</v>
      </c>
      <c r="BK402" s="250">
        <f>ROUND(I402*H402,2)</f>
        <v>0</v>
      </c>
      <c r="BL402" s="18" t="s">
        <v>249</v>
      </c>
      <c r="BM402" s="249" t="s">
        <v>704</v>
      </c>
    </row>
    <row r="403" s="2" customFormat="1" ht="16.5" customHeight="1">
      <c r="A403" s="39"/>
      <c r="B403" s="40"/>
      <c r="C403" s="237" t="s">
        <v>641</v>
      </c>
      <c r="D403" s="237" t="s">
        <v>161</v>
      </c>
      <c r="E403" s="238" t="s">
        <v>706</v>
      </c>
      <c r="F403" s="239" t="s">
        <v>707</v>
      </c>
      <c r="G403" s="240" t="s">
        <v>173</v>
      </c>
      <c r="H403" s="241">
        <v>1</v>
      </c>
      <c r="I403" s="242"/>
      <c r="J403" s="243">
        <f>ROUND(I403*H403,2)</f>
        <v>0</v>
      </c>
      <c r="K403" s="244"/>
      <c r="L403" s="45"/>
      <c r="M403" s="245" t="s">
        <v>1</v>
      </c>
      <c r="N403" s="246" t="s">
        <v>43</v>
      </c>
      <c r="O403" s="92"/>
      <c r="P403" s="247">
        <f>O403*H403</f>
        <v>0</v>
      </c>
      <c r="Q403" s="247">
        <v>0.00046999999999999999</v>
      </c>
      <c r="R403" s="247">
        <f>Q403*H403</f>
        <v>0.00046999999999999999</v>
      </c>
      <c r="S403" s="247">
        <v>0</v>
      </c>
      <c r="T403" s="248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9" t="s">
        <v>249</v>
      </c>
      <c r="AT403" s="249" t="s">
        <v>161</v>
      </c>
      <c r="AU403" s="249" t="s">
        <v>88</v>
      </c>
      <c r="AY403" s="18" t="s">
        <v>159</v>
      </c>
      <c r="BE403" s="250">
        <f>IF(N403="základní",J403,0)</f>
        <v>0</v>
      </c>
      <c r="BF403" s="250">
        <f>IF(N403="snížená",J403,0)</f>
        <v>0</v>
      </c>
      <c r="BG403" s="250">
        <f>IF(N403="zákl. přenesená",J403,0)</f>
        <v>0</v>
      </c>
      <c r="BH403" s="250">
        <f>IF(N403="sníž. přenesená",J403,0)</f>
        <v>0</v>
      </c>
      <c r="BI403" s="250">
        <f>IF(N403="nulová",J403,0)</f>
        <v>0</v>
      </c>
      <c r="BJ403" s="18" t="s">
        <v>86</v>
      </c>
      <c r="BK403" s="250">
        <f>ROUND(I403*H403,2)</f>
        <v>0</v>
      </c>
      <c r="BL403" s="18" t="s">
        <v>249</v>
      </c>
      <c r="BM403" s="249" t="s">
        <v>708</v>
      </c>
    </row>
    <row r="404" s="2" customFormat="1" ht="16.5" customHeight="1">
      <c r="A404" s="39"/>
      <c r="B404" s="40"/>
      <c r="C404" s="237" t="s">
        <v>645</v>
      </c>
      <c r="D404" s="237" t="s">
        <v>161</v>
      </c>
      <c r="E404" s="238" t="s">
        <v>710</v>
      </c>
      <c r="F404" s="239" t="s">
        <v>711</v>
      </c>
      <c r="G404" s="240" t="s">
        <v>173</v>
      </c>
      <c r="H404" s="241">
        <v>2</v>
      </c>
      <c r="I404" s="242"/>
      <c r="J404" s="243">
        <f>ROUND(I404*H404,2)</f>
        <v>0</v>
      </c>
      <c r="K404" s="244"/>
      <c r="L404" s="45"/>
      <c r="M404" s="245" t="s">
        <v>1</v>
      </c>
      <c r="N404" s="246" t="s">
        <v>43</v>
      </c>
      <c r="O404" s="92"/>
      <c r="P404" s="247">
        <f>O404*H404</f>
        <v>0</v>
      </c>
      <c r="Q404" s="247">
        <v>0.00027999999999999998</v>
      </c>
      <c r="R404" s="247">
        <f>Q404*H404</f>
        <v>0.00055999999999999995</v>
      </c>
      <c r="S404" s="247">
        <v>0</v>
      </c>
      <c r="T404" s="248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9" t="s">
        <v>249</v>
      </c>
      <c r="AT404" s="249" t="s">
        <v>161</v>
      </c>
      <c r="AU404" s="249" t="s">
        <v>88</v>
      </c>
      <c r="AY404" s="18" t="s">
        <v>159</v>
      </c>
      <c r="BE404" s="250">
        <f>IF(N404="základní",J404,0)</f>
        <v>0</v>
      </c>
      <c r="BF404" s="250">
        <f>IF(N404="snížená",J404,0)</f>
        <v>0</v>
      </c>
      <c r="BG404" s="250">
        <f>IF(N404="zákl. přenesená",J404,0)</f>
        <v>0</v>
      </c>
      <c r="BH404" s="250">
        <f>IF(N404="sníž. přenesená",J404,0)</f>
        <v>0</v>
      </c>
      <c r="BI404" s="250">
        <f>IF(N404="nulová",J404,0)</f>
        <v>0</v>
      </c>
      <c r="BJ404" s="18" t="s">
        <v>86</v>
      </c>
      <c r="BK404" s="250">
        <f>ROUND(I404*H404,2)</f>
        <v>0</v>
      </c>
      <c r="BL404" s="18" t="s">
        <v>249</v>
      </c>
      <c r="BM404" s="249" t="s">
        <v>712</v>
      </c>
    </row>
    <row r="405" s="2" customFormat="1" ht="16.5" customHeight="1">
      <c r="A405" s="39"/>
      <c r="B405" s="40"/>
      <c r="C405" s="237" t="s">
        <v>649</v>
      </c>
      <c r="D405" s="237" t="s">
        <v>161</v>
      </c>
      <c r="E405" s="238" t="s">
        <v>714</v>
      </c>
      <c r="F405" s="239" t="s">
        <v>715</v>
      </c>
      <c r="G405" s="240" t="s">
        <v>173</v>
      </c>
      <c r="H405" s="241">
        <v>2</v>
      </c>
      <c r="I405" s="242"/>
      <c r="J405" s="243">
        <f>ROUND(I405*H405,2)</f>
        <v>0</v>
      </c>
      <c r="K405" s="244"/>
      <c r="L405" s="45"/>
      <c r="M405" s="245" t="s">
        <v>1</v>
      </c>
      <c r="N405" s="246" t="s">
        <v>43</v>
      </c>
      <c r="O405" s="92"/>
      <c r="P405" s="247">
        <f>O405*H405</f>
        <v>0</v>
      </c>
      <c r="Q405" s="247">
        <v>0.0055999999999999999</v>
      </c>
      <c r="R405" s="247">
        <f>Q405*H405</f>
        <v>0.0112</v>
      </c>
      <c r="S405" s="247">
        <v>0</v>
      </c>
      <c r="T405" s="248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49" t="s">
        <v>165</v>
      </c>
      <c r="AT405" s="249" t="s">
        <v>161</v>
      </c>
      <c r="AU405" s="249" t="s">
        <v>88</v>
      </c>
      <c r="AY405" s="18" t="s">
        <v>159</v>
      </c>
      <c r="BE405" s="250">
        <f>IF(N405="základní",J405,0)</f>
        <v>0</v>
      </c>
      <c r="BF405" s="250">
        <f>IF(N405="snížená",J405,0)</f>
        <v>0</v>
      </c>
      <c r="BG405" s="250">
        <f>IF(N405="zákl. přenesená",J405,0)</f>
        <v>0</v>
      </c>
      <c r="BH405" s="250">
        <f>IF(N405="sníž. přenesená",J405,0)</f>
        <v>0</v>
      </c>
      <c r="BI405" s="250">
        <f>IF(N405="nulová",J405,0)</f>
        <v>0</v>
      </c>
      <c r="BJ405" s="18" t="s">
        <v>86</v>
      </c>
      <c r="BK405" s="250">
        <f>ROUND(I405*H405,2)</f>
        <v>0</v>
      </c>
      <c r="BL405" s="18" t="s">
        <v>165</v>
      </c>
      <c r="BM405" s="249" t="s">
        <v>1465</v>
      </c>
    </row>
    <row r="406" s="2" customFormat="1" ht="16.5" customHeight="1">
      <c r="A406" s="39"/>
      <c r="B406" s="40"/>
      <c r="C406" s="237" t="s">
        <v>653</v>
      </c>
      <c r="D406" s="237" t="s">
        <v>161</v>
      </c>
      <c r="E406" s="238" t="s">
        <v>718</v>
      </c>
      <c r="F406" s="239" t="s">
        <v>719</v>
      </c>
      <c r="G406" s="240" t="s">
        <v>173</v>
      </c>
      <c r="H406" s="241">
        <v>3</v>
      </c>
      <c r="I406" s="242"/>
      <c r="J406" s="243">
        <f>ROUND(I406*H406,2)</f>
        <v>0</v>
      </c>
      <c r="K406" s="244"/>
      <c r="L406" s="45"/>
      <c r="M406" s="245" t="s">
        <v>1</v>
      </c>
      <c r="N406" s="246" t="s">
        <v>43</v>
      </c>
      <c r="O406" s="92"/>
      <c r="P406" s="247">
        <f>O406*H406</f>
        <v>0</v>
      </c>
      <c r="Q406" s="247">
        <v>0.001</v>
      </c>
      <c r="R406" s="247">
        <f>Q406*H406</f>
        <v>0.0030000000000000001</v>
      </c>
      <c r="S406" s="247">
        <v>0</v>
      </c>
      <c r="T406" s="248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49" t="s">
        <v>249</v>
      </c>
      <c r="AT406" s="249" t="s">
        <v>161</v>
      </c>
      <c r="AU406" s="249" t="s">
        <v>88</v>
      </c>
      <c r="AY406" s="18" t="s">
        <v>159</v>
      </c>
      <c r="BE406" s="250">
        <f>IF(N406="základní",J406,0)</f>
        <v>0</v>
      </c>
      <c r="BF406" s="250">
        <f>IF(N406="snížená",J406,0)</f>
        <v>0</v>
      </c>
      <c r="BG406" s="250">
        <f>IF(N406="zákl. přenesená",J406,0)</f>
        <v>0</v>
      </c>
      <c r="BH406" s="250">
        <f>IF(N406="sníž. přenesená",J406,0)</f>
        <v>0</v>
      </c>
      <c r="BI406" s="250">
        <f>IF(N406="nulová",J406,0)</f>
        <v>0</v>
      </c>
      <c r="BJ406" s="18" t="s">
        <v>86</v>
      </c>
      <c r="BK406" s="250">
        <f>ROUND(I406*H406,2)</f>
        <v>0</v>
      </c>
      <c r="BL406" s="18" t="s">
        <v>249</v>
      </c>
      <c r="BM406" s="249" t="s">
        <v>720</v>
      </c>
    </row>
    <row r="407" s="2" customFormat="1" ht="16.5" customHeight="1">
      <c r="A407" s="39"/>
      <c r="B407" s="40"/>
      <c r="C407" s="237" t="s">
        <v>657</v>
      </c>
      <c r="D407" s="237" t="s">
        <v>161</v>
      </c>
      <c r="E407" s="238" t="s">
        <v>722</v>
      </c>
      <c r="F407" s="239" t="s">
        <v>723</v>
      </c>
      <c r="G407" s="240" t="s">
        <v>544</v>
      </c>
      <c r="H407" s="241">
        <v>3</v>
      </c>
      <c r="I407" s="242"/>
      <c r="J407" s="243">
        <f>ROUND(I407*H407,2)</f>
        <v>0</v>
      </c>
      <c r="K407" s="244"/>
      <c r="L407" s="45"/>
      <c r="M407" s="245" t="s">
        <v>1</v>
      </c>
      <c r="N407" s="246" t="s">
        <v>43</v>
      </c>
      <c r="O407" s="92"/>
      <c r="P407" s="247">
        <f>O407*H407</f>
        <v>0</v>
      </c>
      <c r="Q407" s="247">
        <v>0.00051999999999999995</v>
      </c>
      <c r="R407" s="247">
        <f>Q407*H407</f>
        <v>0.0015599999999999998</v>
      </c>
      <c r="S407" s="247">
        <v>0</v>
      </c>
      <c r="T407" s="248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49" t="s">
        <v>249</v>
      </c>
      <c r="AT407" s="249" t="s">
        <v>161</v>
      </c>
      <c r="AU407" s="249" t="s">
        <v>88</v>
      </c>
      <c r="AY407" s="18" t="s">
        <v>159</v>
      </c>
      <c r="BE407" s="250">
        <f>IF(N407="základní",J407,0)</f>
        <v>0</v>
      </c>
      <c r="BF407" s="250">
        <f>IF(N407="snížená",J407,0)</f>
        <v>0</v>
      </c>
      <c r="BG407" s="250">
        <f>IF(N407="zákl. přenesená",J407,0)</f>
        <v>0</v>
      </c>
      <c r="BH407" s="250">
        <f>IF(N407="sníž. přenesená",J407,0)</f>
        <v>0</v>
      </c>
      <c r="BI407" s="250">
        <f>IF(N407="nulová",J407,0)</f>
        <v>0</v>
      </c>
      <c r="BJ407" s="18" t="s">
        <v>86</v>
      </c>
      <c r="BK407" s="250">
        <f>ROUND(I407*H407,2)</f>
        <v>0</v>
      </c>
      <c r="BL407" s="18" t="s">
        <v>249</v>
      </c>
      <c r="BM407" s="249" t="s">
        <v>724</v>
      </c>
    </row>
    <row r="408" s="2" customFormat="1" ht="16.5" customHeight="1">
      <c r="A408" s="39"/>
      <c r="B408" s="40"/>
      <c r="C408" s="237" t="s">
        <v>661</v>
      </c>
      <c r="D408" s="237" t="s">
        <v>161</v>
      </c>
      <c r="E408" s="238" t="s">
        <v>726</v>
      </c>
      <c r="F408" s="239" t="s">
        <v>727</v>
      </c>
      <c r="G408" s="240" t="s">
        <v>173</v>
      </c>
      <c r="H408" s="241">
        <v>3</v>
      </c>
      <c r="I408" s="242"/>
      <c r="J408" s="243">
        <f>ROUND(I408*H408,2)</f>
        <v>0</v>
      </c>
      <c r="K408" s="244"/>
      <c r="L408" s="45"/>
      <c r="M408" s="245" t="s">
        <v>1</v>
      </c>
      <c r="N408" s="246" t="s">
        <v>43</v>
      </c>
      <c r="O408" s="92"/>
      <c r="P408" s="247">
        <f>O408*H408</f>
        <v>0</v>
      </c>
      <c r="Q408" s="247">
        <v>0.00051999999999999995</v>
      </c>
      <c r="R408" s="247">
        <f>Q408*H408</f>
        <v>0.0015599999999999998</v>
      </c>
      <c r="S408" s="247">
        <v>0</v>
      </c>
      <c r="T408" s="248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49" t="s">
        <v>249</v>
      </c>
      <c r="AT408" s="249" t="s">
        <v>161</v>
      </c>
      <c r="AU408" s="249" t="s">
        <v>88</v>
      </c>
      <c r="AY408" s="18" t="s">
        <v>159</v>
      </c>
      <c r="BE408" s="250">
        <f>IF(N408="základní",J408,0)</f>
        <v>0</v>
      </c>
      <c r="BF408" s="250">
        <f>IF(N408="snížená",J408,0)</f>
        <v>0</v>
      </c>
      <c r="BG408" s="250">
        <f>IF(N408="zákl. přenesená",J408,0)</f>
        <v>0</v>
      </c>
      <c r="BH408" s="250">
        <f>IF(N408="sníž. přenesená",J408,0)</f>
        <v>0</v>
      </c>
      <c r="BI408" s="250">
        <f>IF(N408="nulová",J408,0)</f>
        <v>0</v>
      </c>
      <c r="BJ408" s="18" t="s">
        <v>86</v>
      </c>
      <c r="BK408" s="250">
        <f>ROUND(I408*H408,2)</f>
        <v>0</v>
      </c>
      <c r="BL408" s="18" t="s">
        <v>249</v>
      </c>
      <c r="BM408" s="249" t="s">
        <v>728</v>
      </c>
    </row>
    <row r="409" s="2" customFormat="1" ht="16.5" customHeight="1">
      <c r="A409" s="39"/>
      <c r="B409" s="40"/>
      <c r="C409" s="237" t="s">
        <v>665</v>
      </c>
      <c r="D409" s="237" t="s">
        <v>161</v>
      </c>
      <c r="E409" s="238" t="s">
        <v>730</v>
      </c>
      <c r="F409" s="239" t="s">
        <v>731</v>
      </c>
      <c r="G409" s="240" t="s">
        <v>164</v>
      </c>
      <c r="H409" s="241">
        <v>1.5</v>
      </c>
      <c r="I409" s="242"/>
      <c r="J409" s="243">
        <f>ROUND(I409*H409,2)</f>
        <v>0</v>
      </c>
      <c r="K409" s="244"/>
      <c r="L409" s="45"/>
      <c r="M409" s="245" t="s">
        <v>1</v>
      </c>
      <c r="N409" s="246" t="s">
        <v>43</v>
      </c>
      <c r="O409" s="92"/>
      <c r="P409" s="247">
        <f>O409*H409</f>
        <v>0</v>
      </c>
      <c r="Q409" s="247">
        <v>0.012</v>
      </c>
      <c r="R409" s="247">
        <f>Q409*H409</f>
        <v>0.018000000000000002</v>
      </c>
      <c r="S409" s="247">
        <v>0</v>
      </c>
      <c r="T409" s="248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49" t="s">
        <v>249</v>
      </c>
      <c r="AT409" s="249" t="s">
        <v>161</v>
      </c>
      <c r="AU409" s="249" t="s">
        <v>88</v>
      </c>
      <c r="AY409" s="18" t="s">
        <v>159</v>
      </c>
      <c r="BE409" s="250">
        <f>IF(N409="základní",J409,0)</f>
        <v>0</v>
      </c>
      <c r="BF409" s="250">
        <f>IF(N409="snížená",J409,0)</f>
        <v>0</v>
      </c>
      <c r="BG409" s="250">
        <f>IF(N409="zákl. přenesená",J409,0)</f>
        <v>0</v>
      </c>
      <c r="BH409" s="250">
        <f>IF(N409="sníž. přenesená",J409,0)</f>
        <v>0</v>
      </c>
      <c r="BI409" s="250">
        <f>IF(N409="nulová",J409,0)</f>
        <v>0</v>
      </c>
      <c r="BJ409" s="18" t="s">
        <v>86</v>
      </c>
      <c r="BK409" s="250">
        <f>ROUND(I409*H409,2)</f>
        <v>0</v>
      </c>
      <c r="BL409" s="18" t="s">
        <v>249</v>
      </c>
      <c r="BM409" s="249" t="s">
        <v>732</v>
      </c>
    </row>
    <row r="410" s="13" customFormat="1">
      <c r="A410" s="13"/>
      <c r="B410" s="251"/>
      <c r="C410" s="252"/>
      <c r="D410" s="253" t="s">
        <v>167</v>
      </c>
      <c r="E410" s="254" t="s">
        <v>1</v>
      </c>
      <c r="F410" s="255" t="s">
        <v>1466</v>
      </c>
      <c r="G410" s="252"/>
      <c r="H410" s="256">
        <v>1.5</v>
      </c>
      <c r="I410" s="257"/>
      <c r="J410" s="252"/>
      <c r="K410" s="252"/>
      <c r="L410" s="258"/>
      <c r="M410" s="259"/>
      <c r="N410" s="260"/>
      <c r="O410" s="260"/>
      <c r="P410" s="260"/>
      <c r="Q410" s="260"/>
      <c r="R410" s="260"/>
      <c r="S410" s="260"/>
      <c r="T410" s="26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62" t="s">
        <v>167</v>
      </c>
      <c r="AU410" s="262" t="s">
        <v>88</v>
      </c>
      <c r="AV410" s="13" t="s">
        <v>88</v>
      </c>
      <c r="AW410" s="13" t="s">
        <v>34</v>
      </c>
      <c r="AX410" s="13" t="s">
        <v>86</v>
      </c>
      <c r="AY410" s="262" t="s">
        <v>159</v>
      </c>
    </row>
    <row r="411" s="2" customFormat="1" ht="16.5" customHeight="1">
      <c r="A411" s="39"/>
      <c r="B411" s="40"/>
      <c r="C411" s="237" t="s">
        <v>669</v>
      </c>
      <c r="D411" s="237" t="s">
        <v>161</v>
      </c>
      <c r="E411" s="238" t="s">
        <v>735</v>
      </c>
      <c r="F411" s="239" t="s">
        <v>736</v>
      </c>
      <c r="G411" s="240" t="s">
        <v>173</v>
      </c>
      <c r="H411" s="241">
        <v>3</v>
      </c>
      <c r="I411" s="242"/>
      <c r="J411" s="243">
        <f>ROUND(I411*H411,2)</f>
        <v>0</v>
      </c>
      <c r="K411" s="244"/>
      <c r="L411" s="45"/>
      <c r="M411" s="245" t="s">
        <v>1</v>
      </c>
      <c r="N411" s="246" t="s">
        <v>43</v>
      </c>
      <c r="O411" s="92"/>
      <c r="P411" s="247">
        <f>O411*H411</f>
        <v>0</v>
      </c>
      <c r="Q411" s="247">
        <v>0.00050000000000000001</v>
      </c>
      <c r="R411" s="247">
        <f>Q411*H411</f>
        <v>0.0015</v>
      </c>
      <c r="S411" s="247">
        <v>0</v>
      </c>
      <c r="T411" s="248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49" t="s">
        <v>249</v>
      </c>
      <c r="AT411" s="249" t="s">
        <v>161</v>
      </c>
      <c r="AU411" s="249" t="s">
        <v>88</v>
      </c>
      <c r="AY411" s="18" t="s">
        <v>159</v>
      </c>
      <c r="BE411" s="250">
        <f>IF(N411="základní",J411,0)</f>
        <v>0</v>
      </c>
      <c r="BF411" s="250">
        <f>IF(N411="snížená",J411,0)</f>
        <v>0</v>
      </c>
      <c r="BG411" s="250">
        <f>IF(N411="zákl. přenesená",J411,0)</f>
        <v>0</v>
      </c>
      <c r="BH411" s="250">
        <f>IF(N411="sníž. přenesená",J411,0)</f>
        <v>0</v>
      </c>
      <c r="BI411" s="250">
        <f>IF(N411="nulová",J411,0)</f>
        <v>0</v>
      </c>
      <c r="BJ411" s="18" t="s">
        <v>86</v>
      </c>
      <c r="BK411" s="250">
        <f>ROUND(I411*H411,2)</f>
        <v>0</v>
      </c>
      <c r="BL411" s="18" t="s">
        <v>249</v>
      </c>
      <c r="BM411" s="249" t="s">
        <v>737</v>
      </c>
    </row>
    <row r="412" s="2" customFormat="1" ht="16.5" customHeight="1">
      <c r="A412" s="39"/>
      <c r="B412" s="40"/>
      <c r="C412" s="237" t="s">
        <v>673</v>
      </c>
      <c r="D412" s="237" t="s">
        <v>161</v>
      </c>
      <c r="E412" s="238" t="s">
        <v>739</v>
      </c>
      <c r="F412" s="239" t="s">
        <v>740</v>
      </c>
      <c r="G412" s="240" t="s">
        <v>544</v>
      </c>
      <c r="H412" s="241">
        <v>3</v>
      </c>
      <c r="I412" s="242"/>
      <c r="J412" s="243">
        <f>ROUND(I412*H412,2)</f>
        <v>0</v>
      </c>
      <c r="K412" s="244"/>
      <c r="L412" s="45"/>
      <c r="M412" s="245" t="s">
        <v>1</v>
      </c>
      <c r="N412" s="246" t="s">
        <v>43</v>
      </c>
      <c r="O412" s="92"/>
      <c r="P412" s="247">
        <f>O412*H412</f>
        <v>0</v>
      </c>
      <c r="Q412" s="247">
        <v>0.00051999999999999995</v>
      </c>
      <c r="R412" s="247">
        <f>Q412*H412</f>
        <v>0.0015599999999999998</v>
      </c>
      <c r="S412" s="247">
        <v>0</v>
      </c>
      <c r="T412" s="248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49" t="s">
        <v>249</v>
      </c>
      <c r="AT412" s="249" t="s">
        <v>161</v>
      </c>
      <c r="AU412" s="249" t="s">
        <v>88</v>
      </c>
      <c r="AY412" s="18" t="s">
        <v>159</v>
      </c>
      <c r="BE412" s="250">
        <f>IF(N412="základní",J412,0)</f>
        <v>0</v>
      </c>
      <c r="BF412" s="250">
        <f>IF(N412="snížená",J412,0)</f>
        <v>0</v>
      </c>
      <c r="BG412" s="250">
        <f>IF(N412="zákl. přenesená",J412,0)</f>
        <v>0</v>
      </c>
      <c r="BH412" s="250">
        <f>IF(N412="sníž. přenesená",J412,0)</f>
        <v>0</v>
      </c>
      <c r="BI412" s="250">
        <f>IF(N412="nulová",J412,0)</f>
        <v>0</v>
      </c>
      <c r="BJ412" s="18" t="s">
        <v>86</v>
      </c>
      <c r="BK412" s="250">
        <f>ROUND(I412*H412,2)</f>
        <v>0</v>
      </c>
      <c r="BL412" s="18" t="s">
        <v>249</v>
      </c>
      <c r="BM412" s="249" t="s">
        <v>741</v>
      </c>
    </row>
    <row r="413" s="2" customFormat="1" ht="16.5" customHeight="1">
      <c r="A413" s="39"/>
      <c r="B413" s="40"/>
      <c r="C413" s="237" t="s">
        <v>677</v>
      </c>
      <c r="D413" s="237" t="s">
        <v>161</v>
      </c>
      <c r="E413" s="238" t="s">
        <v>743</v>
      </c>
      <c r="F413" s="239" t="s">
        <v>744</v>
      </c>
      <c r="G413" s="240" t="s">
        <v>173</v>
      </c>
      <c r="H413" s="241">
        <v>3</v>
      </c>
      <c r="I413" s="242"/>
      <c r="J413" s="243">
        <f>ROUND(I413*H413,2)</f>
        <v>0</v>
      </c>
      <c r="K413" s="244"/>
      <c r="L413" s="45"/>
      <c r="M413" s="245" t="s">
        <v>1</v>
      </c>
      <c r="N413" s="246" t="s">
        <v>43</v>
      </c>
      <c r="O413" s="92"/>
      <c r="P413" s="247">
        <f>O413*H413</f>
        <v>0</v>
      </c>
      <c r="Q413" s="247">
        <v>0.00080000000000000004</v>
      </c>
      <c r="R413" s="247">
        <f>Q413*H413</f>
        <v>0.0024000000000000002</v>
      </c>
      <c r="S413" s="247">
        <v>0</v>
      </c>
      <c r="T413" s="248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9" t="s">
        <v>249</v>
      </c>
      <c r="AT413" s="249" t="s">
        <v>161</v>
      </c>
      <c r="AU413" s="249" t="s">
        <v>88</v>
      </c>
      <c r="AY413" s="18" t="s">
        <v>159</v>
      </c>
      <c r="BE413" s="250">
        <f>IF(N413="základní",J413,0)</f>
        <v>0</v>
      </c>
      <c r="BF413" s="250">
        <f>IF(N413="snížená",J413,0)</f>
        <v>0</v>
      </c>
      <c r="BG413" s="250">
        <f>IF(N413="zákl. přenesená",J413,0)</f>
        <v>0</v>
      </c>
      <c r="BH413" s="250">
        <f>IF(N413="sníž. přenesená",J413,0)</f>
        <v>0</v>
      </c>
      <c r="BI413" s="250">
        <f>IF(N413="nulová",J413,0)</f>
        <v>0</v>
      </c>
      <c r="BJ413" s="18" t="s">
        <v>86</v>
      </c>
      <c r="BK413" s="250">
        <f>ROUND(I413*H413,2)</f>
        <v>0</v>
      </c>
      <c r="BL413" s="18" t="s">
        <v>249</v>
      </c>
      <c r="BM413" s="249" t="s">
        <v>745</v>
      </c>
    </row>
    <row r="414" s="2" customFormat="1" ht="16.5" customHeight="1">
      <c r="A414" s="39"/>
      <c r="B414" s="40"/>
      <c r="C414" s="237" t="s">
        <v>681</v>
      </c>
      <c r="D414" s="237" t="s">
        <v>161</v>
      </c>
      <c r="E414" s="238" t="s">
        <v>747</v>
      </c>
      <c r="F414" s="239" t="s">
        <v>748</v>
      </c>
      <c r="G414" s="240" t="s">
        <v>173</v>
      </c>
      <c r="H414" s="241">
        <v>5</v>
      </c>
      <c r="I414" s="242"/>
      <c r="J414" s="243">
        <f>ROUND(I414*H414,2)</f>
        <v>0</v>
      </c>
      <c r="K414" s="244"/>
      <c r="L414" s="45"/>
      <c r="M414" s="245" t="s">
        <v>1</v>
      </c>
      <c r="N414" s="246" t="s">
        <v>43</v>
      </c>
      <c r="O414" s="92"/>
      <c r="P414" s="247">
        <f>O414*H414</f>
        <v>0</v>
      </c>
      <c r="Q414" s="247">
        <v>0.00031</v>
      </c>
      <c r="R414" s="247">
        <f>Q414*H414</f>
        <v>0.00155</v>
      </c>
      <c r="S414" s="247">
        <v>0</v>
      </c>
      <c r="T414" s="248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49" t="s">
        <v>249</v>
      </c>
      <c r="AT414" s="249" t="s">
        <v>161</v>
      </c>
      <c r="AU414" s="249" t="s">
        <v>88</v>
      </c>
      <c r="AY414" s="18" t="s">
        <v>159</v>
      </c>
      <c r="BE414" s="250">
        <f>IF(N414="základní",J414,0)</f>
        <v>0</v>
      </c>
      <c r="BF414" s="250">
        <f>IF(N414="snížená",J414,0)</f>
        <v>0</v>
      </c>
      <c r="BG414" s="250">
        <f>IF(N414="zákl. přenesená",J414,0)</f>
        <v>0</v>
      </c>
      <c r="BH414" s="250">
        <f>IF(N414="sníž. přenesená",J414,0)</f>
        <v>0</v>
      </c>
      <c r="BI414" s="250">
        <f>IF(N414="nulová",J414,0)</f>
        <v>0</v>
      </c>
      <c r="BJ414" s="18" t="s">
        <v>86</v>
      </c>
      <c r="BK414" s="250">
        <f>ROUND(I414*H414,2)</f>
        <v>0</v>
      </c>
      <c r="BL414" s="18" t="s">
        <v>249</v>
      </c>
      <c r="BM414" s="249" t="s">
        <v>749</v>
      </c>
    </row>
    <row r="415" s="2" customFormat="1" ht="16.5" customHeight="1">
      <c r="A415" s="39"/>
      <c r="B415" s="40"/>
      <c r="C415" s="237" t="s">
        <v>685</v>
      </c>
      <c r="D415" s="237" t="s">
        <v>161</v>
      </c>
      <c r="E415" s="238" t="s">
        <v>751</v>
      </c>
      <c r="F415" s="239" t="s">
        <v>752</v>
      </c>
      <c r="G415" s="240" t="s">
        <v>530</v>
      </c>
      <c r="H415" s="288"/>
      <c r="I415" s="242"/>
      <c r="J415" s="243">
        <f>ROUND(I415*H415,2)</f>
        <v>0</v>
      </c>
      <c r="K415" s="244"/>
      <c r="L415" s="45"/>
      <c r="M415" s="245" t="s">
        <v>1</v>
      </c>
      <c r="N415" s="246" t="s">
        <v>43</v>
      </c>
      <c r="O415" s="92"/>
      <c r="P415" s="247">
        <f>O415*H415</f>
        <v>0</v>
      </c>
      <c r="Q415" s="247">
        <v>0</v>
      </c>
      <c r="R415" s="247">
        <f>Q415*H415</f>
        <v>0</v>
      </c>
      <c r="S415" s="247">
        <v>0</v>
      </c>
      <c r="T415" s="248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49" t="s">
        <v>249</v>
      </c>
      <c r="AT415" s="249" t="s">
        <v>161</v>
      </c>
      <c r="AU415" s="249" t="s">
        <v>88</v>
      </c>
      <c r="AY415" s="18" t="s">
        <v>159</v>
      </c>
      <c r="BE415" s="250">
        <f>IF(N415="základní",J415,0)</f>
        <v>0</v>
      </c>
      <c r="BF415" s="250">
        <f>IF(N415="snížená",J415,0)</f>
        <v>0</v>
      </c>
      <c r="BG415" s="250">
        <f>IF(N415="zákl. přenesená",J415,0)</f>
        <v>0</v>
      </c>
      <c r="BH415" s="250">
        <f>IF(N415="sníž. přenesená",J415,0)</f>
        <v>0</v>
      </c>
      <c r="BI415" s="250">
        <f>IF(N415="nulová",J415,0)</f>
        <v>0</v>
      </c>
      <c r="BJ415" s="18" t="s">
        <v>86</v>
      </c>
      <c r="BK415" s="250">
        <f>ROUND(I415*H415,2)</f>
        <v>0</v>
      </c>
      <c r="BL415" s="18" t="s">
        <v>249</v>
      </c>
      <c r="BM415" s="249" t="s">
        <v>753</v>
      </c>
    </row>
    <row r="416" s="12" customFormat="1" ht="22.8" customHeight="1">
      <c r="A416" s="12"/>
      <c r="B416" s="221"/>
      <c r="C416" s="222"/>
      <c r="D416" s="223" t="s">
        <v>77</v>
      </c>
      <c r="E416" s="235" t="s">
        <v>754</v>
      </c>
      <c r="F416" s="235" t="s">
        <v>755</v>
      </c>
      <c r="G416" s="222"/>
      <c r="H416" s="222"/>
      <c r="I416" s="225"/>
      <c r="J416" s="236">
        <f>BK416</f>
        <v>0</v>
      </c>
      <c r="K416" s="222"/>
      <c r="L416" s="227"/>
      <c r="M416" s="228"/>
      <c r="N416" s="229"/>
      <c r="O416" s="229"/>
      <c r="P416" s="230">
        <f>SUM(P417:P419)</f>
        <v>0</v>
      </c>
      <c r="Q416" s="229"/>
      <c r="R416" s="230">
        <f>SUM(R417:R419)</f>
        <v>0.029100000000000001</v>
      </c>
      <c r="S416" s="229"/>
      <c r="T416" s="231">
        <f>SUM(T417:T419)</f>
        <v>0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32" t="s">
        <v>88</v>
      </c>
      <c r="AT416" s="233" t="s">
        <v>77</v>
      </c>
      <c r="AU416" s="233" t="s">
        <v>86</v>
      </c>
      <c r="AY416" s="232" t="s">
        <v>159</v>
      </c>
      <c r="BK416" s="234">
        <f>SUM(BK417:BK419)</f>
        <v>0</v>
      </c>
    </row>
    <row r="417" s="2" customFormat="1" ht="16.5" customHeight="1">
      <c r="A417" s="39"/>
      <c r="B417" s="40"/>
      <c r="C417" s="237" t="s">
        <v>689</v>
      </c>
      <c r="D417" s="237" t="s">
        <v>161</v>
      </c>
      <c r="E417" s="238" t="s">
        <v>757</v>
      </c>
      <c r="F417" s="239" t="s">
        <v>758</v>
      </c>
      <c r="G417" s="240" t="s">
        <v>544</v>
      </c>
      <c r="H417" s="241">
        <v>3</v>
      </c>
      <c r="I417" s="242"/>
      <c r="J417" s="243">
        <f>ROUND(I417*H417,2)</f>
        <v>0</v>
      </c>
      <c r="K417" s="244"/>
      <c r="L417" s="45"/>
      <c r="M417" s="245" t="s">
        <v>1</v>
      </c>
      <c r="N417" s="246" t="s">
        <v>43</v>
      </c>
      <c r="O417" s="92"/>
      <c r="P417" s="247">
        <f>O417*H417</f>
        <v>0</v>
      </c>
      <c r="Q417" s="247">
        <v>0.0091999999999999998</v>
      </c>
      <c r="R417" s="247">
        <f>Q417*H417</f>
        <v>0.0276</v>
      </c>
      <c r="S417" s="247">
        <v>0</v>
      </c>
      <c r="T417" s="248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49" t="s">
        <v>249</v>
      </c>
      <c r="AT417" s="249" t="s">
        <v>161</v>
      </c>
      <c r="AU417" s="249" t="s">
        <v>88</v>
      </c>
      <c r="AY417" s="18" t="s">
        <v>159</v>
      </c>
      <c r="BE417" s="250">
        <f>IF(N417="základní",J417,0)</f>
        <v>0</v>
      </c>
      <c r="BF417" s="250">
        <f>IF(N417="snížená",J417,0)</f>
        <v>0</v>
      </c>
      <c r="BG417" s="250">
        <f>IF(N417="zákl. přenesená",J417,0)</f>
        <v>0</v>
      </c>
      <c r="BH417" s="250">
        <f>IF(N417="sníž. přenesená",J417,0)</f>
        <v>0</v>
      </c>
      <c r="BI417" s="250">
        <f>IF(N417="nulová",J417,0)</f>
        <v>0</v>
      </c>
      <c r="BJ417" s="18" t="s">
        <v>86</v>
      </c>
      <c r="BK417" s="250">
        <f>ROUND(I417*H417,2)</f>
        <v>0</v>
      </c>
      <c r="BL417" s="18" t="s">
        <v>249</v>
      </c>
      <c r="BM417" s="249" t="s">
        <v>759</v>
      </c>
    </row>
    <row r="418" s="2" customFormat="1" ht="16.5" customHeight="1">
      <c r="A418" s="39"/>
      <c r="B418" s="40"/>
      <c r="C418" s="237" t="s">
        <v>693</v>
      </c>
      <c r="D418" s="237" t="s">
        <v>161</v>
      </c>
      <c r="E418" s="238" t="s">
        <v>761</v>
      </c>
      <c r="F418" s="239" t="s">
        <v>762</v>
      </c>
      <c r="G418" s="240" t="s">
        <v>544</v>
      </c>
      <c r="H418" s="241">
        <v>3</v>
      </c>
      <c r="I418" s="242"/>
      <c r="J418" s="243">
        <f>ROUND(I418*H418,2)</f>
        <v>0</v>
      </c>
      <c r="K418" s="244"/>
      <c r="L418" s="45"/>
      <c r="M418" s="245" t="s">
        <v>1</v>
      </c>
      <c r="N418" s="246" t="s">
        <v>43</v>
      </c>
      <c r="O418" s="92"/>
      <c r="P418" s="247">
        <f>O418*H418</f>
        <v>0</v>
      </c>
      <c r="Q418" s="247">
        <v>0.00050000000000000001</v>
      </c>
      <c r="R418" s="247">
        <f>Q418*H418</f>
        <v>0.0015</v>
      </c>
      <c r="S418" s="247">
        <v>0</v>
      </c>
      <c r="T418" s="248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49" t="s">
        <v>249</v>
      </c>
      <c r="AT418" s="249" t="s">
        <v>161</v>
      </c>
      <c r="AU418" s="249" t="s">
        <v>88</v>
      </c>
      <c r="AY418" s="18" t="s">
        <v>159</v>
      </c>
      <c r="BE418" s="250">
        <f>IF(N418="základní",J418,0)</f>
        <v>0</v>
      </c>
      <c r="BF418" s="250">
        <f>IF(N418="snížená",J418,0)</f>
        <v>0</v>
      </c>
      <c r="BG418" s="250">
        <f>IF(N418="zákl. přenesená",J418,0)</f>
        <v>0</v>
      </c>
      <c r="BH418" s="250">
        <f>IF(N418="sníž. přenesená",J418,0)</f>
        <v>0</v>
      </c>
      <c r="BI418" s="250">
        <f>IF(N418="nulová",J418,0)</f>
        <v>0</v>
      </c>
      <c r="BJ418" s="18" t="s">
        <v>86</v>
      </c>
      <c r="BK418" s="250">
        <f>ROUND(I418*H418,2)</f>
        <v>0</v>
      </c>
      <c r="BL418" s="18" t="s">
        <v>249</v>
      </c>
      <c r="BM418" s="249" t="s">
        <v>763</v>
      </c>
    </row>
    <row r="419" s="2" customFormat="1" ht="16.5" customHeight="1">
      <c r="A419" s="39"/>
      <c r="B419" s="40"/>
      <c r="C419" s="237" t="s">
        <v>697</v>
      </c>
      <c r="D419" s="237" t="s">
        <v>161</v>
      </c>
      <c r="E419" s="238" t="s">
        <v>765</v>
      </c>
      <c r="F419" s="239" t="s">
        <v>766</v>
      </c>
      <c r="G419" s="240" t="s">
        <v>530</v>
      </c>
      <c r="H419" s="288"/>
      <c r="I419" s="242"/>
      <c r="J419" s="243">
        <f>ROUND(I419*H419,2)</f>
        <v>0</v>
      </c>
      <c r="K419" s="244"/>
      <c r="L419" s="45"/>
      <c r="M419" s="245" t="s">
        <v>1</v>
      </c>
      <c r="N419" s="246" t="s">
        <v>43</v>
      </c>
      <c r="O419" s="92"/>
      <c r="P419" s="247">
        <f>O419*H419</f>
        <v>0</v>
      </c>
      <c r="Q419" s="247">
        <v>0</v>
      </c>
      <c r="R419" s="247">
        <f>Q419*H419</f>
        <v>0</v>
      </c>
      <c r="S419" s="247">
        <v>0</v>
      </c>
      <c r="T419" s="248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49" t="s">
        <v>249</v>
      </c>
      <c r="AT419" s="249" t="s">
        <v>161</v>
      </c>
      <c r="AU419" s="249" t="s">
        <v>88</v>
      </c>
      <c r="AY419" s="18" t="s">
        <v>159</v>
      </c>
      <c r="BE419" s="250">
        <f>IF(N419="základní",J419,0)</f>
        <v>0</v>
      </c>
      <c r="BF419" s="250">
        <f>IF(N419="snížená",J419,0)</f>
        <v>0</v>
      </c>
      <c r="BG419" s="250">
        <f>IF(N419="zákl. přenesená",J419,0)</f>
        <v>0</v>
      </c>
      <c r="BH419" s="250">
        <f>IF(N419="sníž. přenesená",J419,0)</f>
        <v>0</v>
      </c>
      <c r="BI419" s="250">
        <f>IF(N419="nulová",J419,0)</f>
        <v>0</v>
      </c>
      <c r="BJ419" s="18" t="s">
        <v>86</v>
      </c>
      <c r="BK419" s="250">
        <f>ROUND(I419*H419,2)</f>
        <v>0</v>
      </c>
      <c r="BL419" s="18" t="s">
        <v>249</v>
      </c>
      <c r="BM419" s="249" t="s">
        <v>767</v>
      </c>
    </row>
    <row r="420" s="12" customFormat="1" ht="22.8" customHeight="1">
      <c r="A420" s="12"/>
      <c r="B420" s="221"/>
      <c r="C420" s="222"/>
      <c r="D420" s="223" t="s">
        <v>77</v>
      </c>
      <c r="E420" s="235" t="s">
        <v>768</v>
      </c>
      <c r="F420" s="235" t="s">
        <v>769</v>
      </c>
      <c r="G420" s="222"/>
      <c r="H420" s="222"/>
      <c r="I420" s="225"/>
      <c r="J420" s="236">
        <f>BK420</f>
        <v>0</v>
      </c>
      <c r="K420" s="222"/>
      <c r="L420" s="227"/>
      <c r="M420" s="228"/>
      <c r="N420" s="229"/>
      <c r="O420" s="229"/>
      <c r="P420" s="230">
        <f>SUM(P421:P427)</f>
        <v>0</v>
      </c>
      <c r="Q420" s="229"/>
      <c r="R420" s="230">
        <f>SUM(R421:R427)</f>
        <v>0.046989999999999997</v>
      </c>
      <c r="S420" s="229"/>
      <c r="T420" s="231">
        <f>SUM(T421:T427)</f>
        <v>0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32" t="s">
        <v>88</v>
      </c>
      <c r="AT420" s="233" t="s">
        <v>77</v>
      </c>
      <c r="AU420" s="233" t="s">
        <v>86</v>
      </c>
      <c r="AY420" s="232" t="s">
        <v>159</v>
      </c>
      <c r="BK420" s="234">
        <f>SUM(BK421:BK427)</f>
        <v>0</v>
      </c>
    </row>
    <row r="421" s="2" customFormat="1" ht="16.5" customHeight="1">
      <c r="A421" s="39"/>
      <c r="B421" s="40"/>
      <c r="C421" s="237" t="s">
        <v>701</v>
      </c>
      <c r="D421" s="237" t="s">
        <v>161</v>
      </c>
      <c r="E421" s="238" t="s">
        <v>771</v>
      </c>
      <c r="F421" s="239" t="s">
        <v>772</v>
      </c>
      <c r="G421" s="240" t="s">
        <v>164</v>
      </c>
      <c r="H421" s="241">
        <v>3</v>
      </c>
      <c r="I421" s="242"/>
      <c r="J421" s="243">
        <f>ROUND(I421*H421,2)</f>
        <v>0</v>
      </c>
      <c r="K421" s="244"/>
      <c r="L421" s="45"/>
      <c r="M421" s="245" t="s">
        <v>1</v>
      </c>
      <c r="N421" s="246" t="s">
        <v>43</v>
      </c>
      <c r="O421" s="92"/>
      <c r="P421" s="247">
        <f>O421*H421</f>
        <v>0</v>
      </c>
      <c r="Q421" s="247">
        <v>0</v>
      </c>
      <c r="R421" s="247">
        <f>Q421*H421</f>
        <v>0</v>
      </c>
      <c r="S421" s="247">
        <v>0</v>
      </c>
      <c r="T421" s="248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49" t="s">
        <v>165</v>
      </c>
      <c r="AT421" s="249" t="s">
        <v>161</v>
      </c>
      <c r="AU421" s="249" t="s">
        <v>88</v>
      </c>
      <c r="AY421" s="18" t="s">
        <v>159</v>
      </c>
      <c r="BE421" s="250">
        <f>IF(N421="základní",J421,0)</f>
        <v>0</v>
      </c>
      <c r="BF421" s="250">
        <f>IF(N421="snížená",J421,0)</f>
        <v>0</v>
      </c>
      <c r="BG421" s="250">
        <f>IF(N421="zákl. přenesená",J421,0)</f>
        <v>0</v>
      </c>
      <c r="BH421" s="250">
        <f>IF(N421="sníž. přenesená",J421,0)</f>
        <v>0</v>
      </c>
      <c r="BI421" s="250">
        <f>IF(N421="nulová",J421,0)</f>
        <v>0</v>
      </c>
      <c r="BJ421" s="18" t="s">
        <v>86</v>
      </c>
      <c r="BK421" s="250">
        <f>ROUND(I421*H421,2)</f>
        <v>0</v>
      </c>
      <c r="BL421" s="18" t="s">
        <v>165</v>
      </c>
      <c r="BM421" s="249" t="s">
        <v>1467</v>
      </c>
    </row>
    <row r="422" s="2" customFormat="1" ht="16.5" customHeight="1">
      <c r="A422" s="39"/>
      <c r="B422" s="40"/>
      <c r="C422" s="237" t="s">
        <v>705</v>
      </c>
      <c r="D422" s="237" t="s">
        <v>161</v>
      </c>
      <c r="E422" s="238" t="s">
        <v>780</v>
      </c>
      <c r="F422" s="239" t="s">
        <v>781</v>
      </c>
      <c r="G422" s="240" t="s">
        <v>173</v>
      </c>
      <c r="H422" s="241">
        <v>12</v>
      </c>
      <c r="I422" s="242"/>
      <c r="J422" s="243">
        <f>ROUND(I422*H422,2)</f>
        <v>0</v>
      </c>
      <c r="K422" s="244"/>
      <c r="L422" s="45"/>
      <c r="M422" s="245" t="s">
        <v>1</v>
      </c>
      <c r="N422" s="246" t="s">
        <v>43</v>
      </c>
      <c r="O422" s="92"/>
      <c r="P422" s="247">
        <f>O422*H422</f>
        <v>0</v>
      </c>
      <c r="Q422" s="247">
        <v>0.00056999999999999998</v>
      </c>
      <c r="R422" s="247">
        <f>Q422*H422</f>
        <v>0.0068399999999999997</v>
      </c>
      <c r="S422" s="247">
        <v>0</v>
      </c>
      <c r="T422" s="248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49" t="s">
        <v>249</v>
      </c>
      <c r="AT422" s="249" t="s">
        <v>161</v>
      </c>
      <c r="AU422" s="249" t="s">
        <v>88</v>
      </c>
      <c r="AY422" s="18" t="s">
        <v>159</v>
      </c>
      <c r="BE422" s="250">
        <f>IF(N422="základní",J422,0)</f>
        <v>0</v>
      </c>
      <c r="BF422" s="250">
        <f>IF(N422="snížená",J422,0)</f>
        <v>0</v>
      </c>
      <c r="BG422" s="250">
        <f>IF(N422="zákl. přenesená",J422,0)</f>
        <v>0</v>
      </c>
      <c r="BH422" s="250">
        <f>IF(N422="sníž. přenesená",J422,0)</f>
        <v>0</v>
      </c>
      <c r="BI422" s="250">
        <f>IF(N422="nulová",J422,0)</f>
        <v>0</v>
      </c>
      <c r="BJ422" s="18" t="s">
        <v>86</v>
      </c>
      <c r="BK422" s="250">
        <f>ROUND(I422*H422,2)</f>
        <v>0</v>
      </c>
      <c r="BL422" s="18" t="s">
        <v>249</v>
      </c>
      <c r="BM422" s="249" t="s">
        <v>1468</v>
      </c>
    </row>
    <row r="423" s="2" customFormat="1" ht="16.5" customHeight="1">
      <c r="A423" s="39"/>
      <c r="B423" s="40"/>
      <c r="C423" s="237" t="s">
        <v>709</v>
      </c>
      <c r="D423" s="237" t="s">
        <v>161</v>
      </c>
      <c r="E423" s="238" t="s">
        <v>775</v>
      </c>
      <c r="F423" s="239" t="s">
        <v>776</v>
      </c>
      <c r="G423" s="240" t="s">
        <v>777</v>
      </c>
      <c r="H423" s="241">
        <v>12</v>
      </c>
      <c r="I423" s="242"/>
      <c r="J423" s="243">
        <f>ROUND(I423*H423,2)</f>
        <v>0</v>
      </c>
      <c r="K423" s="244"/>
      <c r="L423" s="45"/>
      <c r="M423" s="245" t="s">
        <v>1</v>
      </c>
      <c r="N423" s="246" t="s">
        <v>43</v>
      </c>
      <c r="O423" s="92"/>
      <c r="P423" s="247">
        <f>O423*H423</f>
        <v>0</v>
      </c>
      <c r="Q423" s="247">
        <v>0</v>
      </c>
      <c r="R423" s="247">
        <f>Q423*H423</f>
        <v>0</v>
      </c>
      <c r="S423" s="247">
        <v>0</v>
      </c>
      <c r="T423" s="248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49" t="s">
        <v>165</v>
      </c>
      <c r="AT423" s="249" t="s">
        <v>161</v>
      </c>
      <c r="AU423" s="249" t="s">
        <v>88</v>
      </c>
      <c r="AY423" s="18" t="s">
        <v>159</v>
      </c>
      <c r="BE423" s="250">
        <f>IF(N423="základní",J423,0)</f>
        <v>0</v>
      </c>
      <c r="BF423" s="250">
        <f>IF(N423="snížená",J423,0)</f>
        <v>0</v>
      </c>
      <c r="BG423" s="250">
        <f>IF(N423="zákl. přenesená",J423,0)</f>
        <v>0</v>
      </c>
      <c r="BH423" s="250">
        <f>IF(N423="sníž. přenesená",J423,0)</f>
        <v>0</v>
      </c>
      <c r="BI423" s="250">
        <f>IF(N423="nulová",J423,0)</f>
        <v>0</v>
      </c>
      <c r="BJ423" s="18" t="s">
        <v>86</v>
      </c>
      <c r="BK423" s="250">
        <f>ROUND(I423*H423,2)</f>
        <v>0</v>
      </c>
      <c r="BL423" s="18" t="s">
        <v>165</v>
      </c>
      <c r="BM423" s="249" t="s">
        <v>1469</v>
      </c>
    </row>
    <row r="424" s="2" customFormat="1" ht="16.5" customHeight="1">
      <c r="A424" s="39"/>
      <c r="B424" s="40"/>
      <c r="C424" s="237" t="s">
        <v>713</v>
      </c>
      <c r="D424" s="237" t="s">
        <v>161</v>
      </c>
      <c r="E424" s="238" t="s">
        <v>784</v>
      </c>
      <c r="F424" s="239" t="s">
        <v>785</v>
      </c>
      <c r="G424" s="240" t="s">
        <v>786</v>
      </c>
      <c r="H424" s="241">
        <v>2</v>
      </c>
      <c r="I424" s="242"/>
      <c r="J424" s="243">
        <f>ROUND(I424*H424,2)</f>
        <v>0</v>
      </c>
      <c r="K424" s="244"/>
      <c r="L424" s="45"/>
      <c r="M424" s="245" t="s">
        <v>1</v>
      </c>
      <c r="N424" s="246" t="s">
        <v>43</v>
      </c>
      <c r="O424" s="92"/>
      <c r="P424" s="247">
        <f>O424*H424</f>
        <v>0</v>
      </c>
      <c r="Q424" s="247">
        <v>0</v>
      </c>
      <c r="R424" s="247">
        <f>Q424*H424</f>
        <v>0</v>
      </c>
      <c r="S424" s="247">
        <v>0</v>
      </c>
      <c r="T424" s="248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9" t="s">
        <v>787</v>
      </c>
      <c r="AT424" s="249" t="s">
        <v>161</v>
      </c>
      <c r="AU424" s="249" t="s">
        <v>88</v>
      </c>
      <c r="AY424" s="18" t="s">
        <v>159</v>
      </c>
      <c r="BE424" s="250">
        <f>IF(N424="základní",J424,0)</f>
        <v>0</v>
      </c>
      <c r="BF424" s="250">
        <f>IF(N424="snížená",J424,0)</f>
        <v>0</v>
      </c>
      <c r="BG424" s="250">
        <f>IF(N424="zákl. přenesená",J424,0)</f>
        <v>0</v>
      </c>
      <c r="BH424" s="250">
        <f>IF(N424="sníž. přenesená",J424,0)</f>
        <v>0</v>
      </c>
      <c r="BI424" s="250">
        <f>IF(N424="nulová",J424,0)</f>
        <v>0</v>
      </c>
      <c r="BJ424" s="18" t="s">
        <v>86</v>
      </c>
      <c r="BK424" s="250">
        <f>ROUND(I424*H424,2)</f>
        <v>0</v>
      </c>
      <c r="BL424" s="18" t="s">
        <v>787</v>
      </c>
      <c r="BM424" s="249" t="s">
        <v>788</v>
      </c>
    </row>
    <row r="425" s="2" customFormat="1" ht="16.5" customHeight="1">
      <c r="A425" s="39"/>
      <c r="B425" s="40"/>
      <c r="C425" s="274" t="s">
        <v>717</v>
      </c>
      <c r="D425" s="274" t="s">
        <v>188</v>
      </c>
      <c r="E425" s="275" t="s">
        <v>790</v>
      </c>
      <c r="F425" s="276" t="s">
        <v>791</v>
      </c>
      <c r="G425" s="277" t="s">
        <v>173</v>
      </c>
      <c r="H425" s="278">
        <v>4</v>
      </c>
      <c r="I425" s="279"/>
      <c r="J425" s="280">
        <f>ROUND(I425*H425,2)</f>
        <v>0</v>
      </c>
      <c r="K425" s="281"/>
      <c r="L425" s="282"/>
      <c r="M425" s="283" t="s">
        <v>1</v>
      </c>
      <c r="N425" s="284" t="s">
        <v>43</v>
      </c>
      <c r="O425" s="92"/>
      <c r="P425" s="247">
        <f>O425*H425</f>
        <v>0</v>
      </c>
      <c r="Q425" s="247">
        <v>0.01</v>
      </c>
      <c r="R425" s="247">
        <f>Q425*H425</f>
        <v>0.040000000000000001</v>
      </c>
      <c r="S425" s="247">
        <v>0</v>
      </c>
      <c r="T425" s="248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49" t="s">
        <v>337</v>
      </c>
      <c r="AT425" s="249" t="s">
        <v>188</v>
      </c>
      <c r="AU425" s="249" t="s">
        <v>88</v>
      </c>
      <c r="AY425" s="18" t="s">
        <v>159</v>
      </c>
      <c r="BE425" s="250">
        <f>IF(N425="základní",J425,0)</f>
        <v>0</v>
      </c>
      <c r="BF425" s="250">
        <f>IF(N425="snížená",J425,0)</f>
        <v>0</v>
      </c>
      <c r="BG425" s="250">
        <f>IF(N425="zákl. přenesená",J425,0)</f>
        <v>0</v>
      </c>
      <c r="BH425" s="250">
        <f>IF(N425="sníž. přenesená",J425,0)</f>
        <v>0</v>
      </c>
      <c r="BI425" s="250">
        <f>IF(N425="nulová",J425,0)</f>
        <v>0</v>
      </c>
      <c r="BJ425" s="18" t="s">
        <v>86</v>
      </c>
      <c r="BK425" s="250">
        <f>ROUND(I425*H425,2)</f>
        <v>0</v>
      </c>
      <c r="BL425" s="18" t="s">
        <v>249</v>
      </c>
      <c r="BM425" s="249" t="s">
        <v>792</v>
      </c>
    </row>
    <row r="426" s="2" customFormat="1" ht="16.5" customHeight="1">
      <c r="A426" s="39"/>
      <c r="B426" s="40"/>
      <c r="C426" s="274" t="s">
        <v>721</v>
      </c>
      <c r="D426" s="274" t="s">
        <v>188</v>
      </c>
      <c r="E426" s="275" t="s">
        <v>794</v>
      </c>
      <c r="F426" s="276" t="s">
        <v>795</v>
      </c>
      <c r="G426" s="277" t="s">
        <v>357</v>
      </c>
      <c r="H426" s="278">
        <v>1</v>
      </c>
      <c r="I426" s="279"/>
      <c r="J426" s="280">
        <f>ROUND(I426*H426,2)</f>
        <v>0</v>
      </c>
      <c r="K426" s="281"/>
      <c r="L426" s="282"/>
      <c r="M426" s="283" t="s">
        <v>1</v>
      </c>
      <c r="N426" s="284" t="s">
        <v>43</v>
      </c>
      <c r="O426" s="92"/>
      <c r="P426" s="247">
        <f>O426*H426</f>
        <v>0</v>
      </c>
      <c r="Q426" s="247">
        <v>0.00014999999999999999</v>
      </c>
      <c r="R426" s="247">
        <f>Q426*H426</f>
        <v>0.00014999999999999999</v>
      </c>
      <c r="S426" s="247">
        <v>0</v>
      </c>
      <c r="T426" s="248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9" t="s">
        <v>337</v>
      </c>
      <c r="AT426" s="249" t="s">
        <v>188</v>
      </c>
      <c r="AU426" s="249" t="s">
        <v>88</v>
      </c>
      <c r="AY426" s="18" t="s">
        <v>159</v>
      </c>
      <c r="BE426" s="250">
        <f>IF(N426="základní",J426,0)</f>
        <v>0</v>
      </c>
      <c r="BF426" s="250">
        <f>IF(N426="snížená",J426,0)</f>
        <v>0</v>
      </c>
      <c r="BG426" s="250">
        <f>IF(N426="zákl. přenesená",J426,0)</f>
        <v>0</v>
      </c>
      <c r="BH426" s="250">
        <f>IF(N426="sníž. přenesená",J426,0)</f>
        <v>0</v>
      </c>
      <c r="BI426" s="250">
        <f>IF(N426="nulová",J426,0)</f>
        <v>0</v>
      </c>
      <c r="BJ426" s="18" t="s">
        <v>86</v>
      </c>
      <c r="BK426" s="250">
        <f>ROUND(I426*H426,2)</f>
        <v>0</v>
      </c>
      <c r="BL426" s="18" t="s">
        <v>249</v>
      </c>
      <c r="BM426" s="249" t="s">
        <v>796</v>
      </c>
    </row>
    <row r="427" s="2" customFormat="1" ht="16.5" customHeight="1">
      <c r="A427" s="39"/>
      <c r="B427" s="40"/>
      <c r="C427" s="237" t="s">
        <v>725</v>
      </c>
      <c r="D427" s="237" t="s">
        <v>161</v>
      </c>
      <c r="E427" s="238" t="s">
        <v>798</v>
      </c>
      <c r="F427" s="239" t="s">
        <v>799</v>
      </c>
      <c r="G427" s="240" t="s">
        <v>357</v>
      </c>
      <c r="H427" s="241">
        <v>1</v>
      </c>
      <c r="I427" s="242"/>
      <c r="J427" s="243">
        <f>ROUND(I427*H427,2)</f>
        <v>0</v>
      </c>
      <c r="K427" s="244"/>
      <c r="L427" s="45"/>
      <c r="M427" s="245" t="s">
        <v>1</v>
      </c>
      <c r="N427" s="246" t="s">
        <v>43</v>
      </c>
      <c r="O427" s="92"/>
      <c r="P427" s="247">
        <f>O427*H427</f>
        <v>0</v>
      </c>
      <c r="Q427" s="247">
        <v>0</v>
      </c>
      <c r="R427" s="247">
        <f>Q427*H427</f>
        <v>0</v>
      </c>
      <c r="S427" s="247">
        <v>0</v>
      </c>
      <c r="T427" s="248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49" t="s">
        <v>787</v>
      </c>
      <c r="AT427" s="249" t="s">
        <v>161</v>
      </c>
      <c r="AU427" s="249" t="s">
        <v>88</v>
      </c>
      <c r="AY427" s="18" t="s">
        <v>159</v>
      </c>
      <c r="BE427" s="250">
        <f>IF(N427="základní",J427,0)</f>
        <v>0</v>
      </c>
      <c r="BF427" s="250">
        <f>IF(N427="snížená",J427,0)</f>
        <v>0</v>
      </c>
      <c r="BG427" s="250">
        <f>IF(N427="zákl. přenesená",J427,0)</f>
        <v>0</v>
      </c>
      <c r="BH427" s="250">
        <f>IF(N427="sníž. přenesená",J427,0)</f>
        <v>0</v>
      </c>
      <c r="BI427" s="250">
        <f>IF(N427="nulová",J427,0)</f>
        <v>0</v>
      </c>
      <c r="BJ427" s="18" t="s">
        <v>86</v>
      </c>
      <c r="BK427" s="250">
        <f>ROUND(I427*H427,2)</f>
        <v>0</v>
      </c>
      <c r="BL427" s="18" t="s">
        <v>787</v>
      </c>
      <c r="BM427" s="249" t="s">
        <v>800</v>
      </c>
    </row>
    <row r="428" s="12" customFormat="1" ht="22.8" customHeight="1">
      <c r="A428" s="12"/>
      <c r="B428" s="221"/>
      <c r="C428" s="222"/>
      <c r="D428" s="223" t="s">
        <v>77</v>
      </c>
      <c r="E428" s="235" t="s">
        <v>801</v>
      </c>
      <c r="F428" s="235" t="s">
        <v>802</v>
      </c>
      <c r="G428" s="222"/>
      <c r="H428" s="222"/>
      <c r="I428" s="225"/>
      <c r="J428" s="236">
        <f>BK428</f>
        <v>0</v>
      </c>
      <c r="K428" s="222"/>
      <c r="L428" s="227"/>
      <c r="M428" s="228"/>
      <c r="N428" s="229"/>
      <c r="O428" s="229"/>
      <c r="P428" s="230">
        <f>SUM(P429:P441)</f>
        <v>0</v>
      </c>
      <c r="Q428" s="229"/>
      <c r="R428" s="230">
        <f>SUM(R429:R441)</f>
        <v>0.47713</v>
      </c>
      <c r="S428" s="229"/>
      <c r="T428" s="231">
        <f>SUM(T429:T441)</f>
        <v>0.69440000000000002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32" t="s">
        <v>86</v>
      </c>
      <c r="AT428" s="233" t="s">
        <v>77</v>
      </c>
      <c r="AU428" s="233" t="s">
        <v>86</v>
      </c>
      <c r="AY428" s="232" t="s">
        <v>159</v>
      </c>
      <c r="BK428" s="234">
        <f>SUM(BK429:BK441)</f>
        <v>0</v>
      </c>
    </row>
    <row r="429" s="2" customFormat="1" ht="16.5" customHeight="1">
      <c r="A429" s="39"/>
      <c r="B429" s="40"/>
      <c r="C429" s="237" t="s">
        <v>729</v>
      </c>
      <c r="D429" s="237" t="s">
        <v>161</v>
      </c>
      <c r="E429" s="238" t="s">
        <v>804</v>
      </c>
      <c r="F429" s="239" t="s">
        <v>805</v>
      </c>
      <c r="G429" s="240" t="s">
        <v>241</v>
      </c>
      <c r="H429" s="241">
        <v>217</v>
      </c>
      <c r="I429" s="242"/>
      <c r="J429" s="243">
        <f>ROUND(I429*H429,2)</f>
        <v>0</v>
      </c>
      <c r="K429" s="244"/>
      <c r="L429" s="45"/>
      <c r="M429" s="245" t="s">
        <v>1</v>
      </c>
      <c r="N429" s="246" t="s">
        <v>43</v>
      </c>
      <c r="O429" s="92"/>
      <c r="P429" s="247">
        <f>O429*H429</f>
        <v>0</v>
      </c>
      <c r="Q429" s="247">
        <v>2.0000000000000002E-05</v>
      </c>
      <c r="R429" s="247">
        <f>Q429*H429</f>
        <v>0.0043400000000000001</v>
      </c>
      <c r="S429" s="247">
        <v>0.0032000000000000002</v>
      </c>
      <c r="T429" s="248">
        <f>S429*H429</f>
        <v>0.69440000000000002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9" t="s">
        <v>165</v>
      </c>
      <c r="AT429" s="249" t="s">
        <v>161</v>
      </c>
      <c r="AU429" s="249" t="s">
        <v>88</v>
      </c>
      <c r="AY429" s="18" t="s">
        <v>159</v>
      </c>
      <c r="BE429" s="250">
        <f>IF(N429="základní",J429,0)</f>
        <v>0</v>
      </c>
      <c r="BF429" s="250">
        <f>IF(N429="snížená",J429,0)</f>
        <v>0</v>
      </c>
      <c r="BG429" s="250">
        <f>IF(N429="zákl. přenesená",J429,0)</f>
        <v>0</v>
      </c>
      <c r="BH429" s="250">
        <f>IF(N429="sníž. přenesená",J429,0)</f>
        <v>0</v>
      </c>
      <c r="BI429" s="250">
        <f>IF(N429="nulová",J429,0)</f>
        <v>0</v>
      </c>
      <c r="BJ429" s="18" t="s">
        <v>86</v>
      </c>
      <c r="BK429" s="250">
        <f>ROUND(I429*H429,2)</f>
        <v>0</v>
      </c>
      <c r="BL429" s="18" t="s">
        <v>165</v>
      </c>
      <c r="BM429" s="249" t="s">
        <v>806</v>
      </c>
    </row>
    <row r="430" s="13" customFormat="1">
      <c r="A430" s="13"/>
      <c r="B430" s="251"/>
      <c r="C430" s="252"/>
      <c r="D430" s="253" t="s">
        <v>167</v>
      </c>
      <c r="E430" s="254" t="s">
        <v>1</v>
      </c>
      <c r="F430" s="255" t="s">
        <v>807</v>
      </c>
      <c r="G430" s="252"/>
      <c r="H430" s="256">
        <v>164</v>
      </c>
      <c r="I430" s="257"/>
      <c r="J430" s="252"/>
      <c r="K430" s="252"/>
      <c r="L430" s="258"/>
      <c r="M430" s="259"/>
      <c r="N430" s="260"/>
      <c r="O430" s="260"/>
      <c r="P430" s="260"/>
      <c r="Q430" s="260"/>
      <c r="R430" s="260"/>
      <c r="S430" s="260"/>
      <c r="T430" s="261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2" t="s">
        <v>167</v>
      </c>
      <c r="AU430" s="262" t="s">
        <v>88</v>
      </c>
      <c r="AV430" s="13" t="s">
        <v>88</v>
      </c>
      <c r="AW430" s="13" t="s">
        <v>34</v>
      </c>
      <c r="AX430" s="13" t="s">
        <v>78</v>
      </c>
      <c r="AY430" s="262" t="s">
        <v>159</v>
      </c>
    </row>
    <row r="431" s="13" customFormat="1">
      <c r="A431" s="13"/>
      <c r="B431" s="251"/>
      <c r="C431" s="252"/>
      <c r="D431" s="253" t="s">
        <v>167</v>
      </c>
      <c r="E431" s="254" t="s">
        <v>1</v>
      </c>
      <c r="F431" s="255" t="s">
        <v>1470</v>
      </c>
      <c r="G431" s="252"/>
      <c r="H431" s="256">
        <v>33</v>
      </c>
      <c r="I431" s="257"/>
      <c r="J431" s="252"/>
      <c r="K431" s="252"/>
      <c r="L431" s="258"/>
      <c r="M431" s="259"/>
      <c r="N431" s="260"/>
      <c r="O431" s="260"/>
      <c r="P431" s="260"/>
      <c r="Q431" s="260"/>
      <c r="R431" s="260"/>
      <c r="S431" s="260"/>
      <c r="T431" s="26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62" t="s">
        <v>167</v>
      </c>
      <c r="AU431" s="262" t="s">
        <v>88</v>
      </c>
      <c r="AV431" s="13" t="s">
        <v>88</v>
      </c>
      <c r="AW431" s="13" t="s">
        <v>34</v>
      </c>
      <c r="AX431" s="13" t="s">
        <v>78</v>
      </c>
      <c r="AY431" s="262" t="s">
        <v>159</v>
      </c>
    </row>
    <row r="432" s="13" customFormat="1">
      <c r="A432" s="13"/>
      <c r="B432" s="251"/>
      <c r="C432" s="252"/>
      <c r="D432" s="253" t="s">
        <v>167</v>
      </c>
      <c r="E432" s="254" t="s">
        <v>1</v>
      </c>
      <c r="F432" s="255" t="s">
        <v>809</v>
      </c>
      <c r="G432" s="252"/>
      <c r="H432" s="256">
        <v>20</v>
      </c>
      <c r="I432" s="257"/>
      <c r="J432" s="252"/>
      <c r="K432" s="252"/>
      <c r="L432" s="258"/>
      <c r="M432" s="259"/>
      <c r="N432" s="260"/>
      <c r="O432" s="260"/>
      <c r="P432" s="260"/>
      <c r="Q432" s="260"/>
      <c r="R432" s="260"/>
      <c r="S432" s="260"/>
      <c r="T432" s="261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62" t="s">
        <v>167</v>
      </c>
      <c r="AU432" s="262" t="s">
        <v>88</v>
      </c>
      <c r="AV432" s="13" t="s">
        <v>88</v>
      </c>
      <c r="AW432" s="13" t="s">
        <v>34</v>
      </c>
      <c r="AX432" s="13" t="s">
        <v>78</v>
      </c>
      <c r="AY432" s="262" t="s">
        <v>159</v>
      </c>
    </row>
    <row r="433" s="14" customFormat="1">
      <c r="A433" s="14"/>
      <c r="B433" s="263"/>
      <c r="C433" s="264"/>
      <c r="D433" s="253" t="s">
        <v>167</v>
      </c>
      <c r="E433" s="265" t="s">
        <v>1</v>
      </c>
      <c r="F433" s="266" t="s">
        <v>170</v>
      </c>
      <c r="G433" s="264"/>
      <c r="H433" s="267">
        <v>217</v>
      </c>
      <c r="I433" s="268"/>
      <c r="J433" s="264"/>
      <c r="K433" s="264"/>
      <c r="L433" s="269"/>
      <c r="M433" s="270"/>
      <c r="N433" s="271"/>
      <c r="O433" s="271"/>
      <c r="P433" s="271"/>
      <c r="Q433" s="271"/>
      <c r="R433" s="271"/>
      <c r="S433" s="271"/>
      <c r="T433" s="27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73" t="s">
        <v>167</v>
      </c>
      <c r="AU433" s="273" t="s">
        <v>88</v>
      </c>
      <c r="AV433" s="14" t="s">
        <v>165</v>
      </c>
      <c r="AW433" s="14" t="s">
        <v>34</v>
      </c>
      <c r="AX433" s="14" t="s">
        <v>86</v>
      </c>
      <c r="AY433" s="273" t="s">
        <v>159</v>
      </c>
    </row>
    <row r="434" s="2" customFormat="1" ht="16.5" customHeight="1">
      <c r="A434" s="39"/>
      <c r="B434" s="40"/>
      <c r="C434" s="237" t="s">
        <v>734</v>
      </c>
      <c r="D434" s="237" t="s">
        <v>161</v>
      </c>
      <c r="E434" s="238" t="s">
        <v>811</v>
      </c>
      <c r="F434" s="239" t="s">
        <v>812</v>
      </c>
      <c r="G434" s="240" t="s">
        <v>241</v>
      </c>
      <c r="H434" s="241">
        <v>217</v>
      </c>
      <c r="I434" s="242"/>
      <c r="J434" s="243">
        <f>ROUND(I434*H434,2)</f>
        <v>0</v>
      </c>
      <c r="K434" s="244"/>
      <c r="L434" s="45"/>
      <c r="M434" s="245" t="s">
        <v>1</v>
      </c>
      <c r="N434" s="246" t="s">
        <v>43</v>
      </c>
      <c r="O434" s="92"/>
      <c r="P434" s="247">
        <f>O434*H434</f>
        <v>0</v>
      </c>
      <c r="Q434" s="247">
        <v>0.00191</v>
      </c>
      <c r="R434" s="247">
        <f>Q434*H434</f>
        <v>0.41447000000000001</v>
      </c>
      <c r="S434" s="247">
        <v>0</v>
      </c>
      <c r="T434" s="248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49" t="s">
        <v>165</v>
      </c>
      <c r="AT434" s="249" t="s">
        <v>161</v>
      </c>
      <c r="AU434" s="249" t="s">
        <v>88</v>
      </c>
      <c r="AY434" s="18" t="s">
        <v>159</v>
      </c>
      <c r="BE434" s="250">
        <f>IF(N434="základní",J434,0)</f>
        <v>0</v>
      </c>
      <c r="BF434" s="250">
        <f>IF(N434="snížená",J434,0)</f>
        <v>0</v>
      </c>
      <c r="BG434" s="250">
        <f>IF(N434="zákl. přenesená",J434,0)</f>
        <v>0</v>
      </c>
      <c r="BH434" s="250">
        <f>IF(N434="sníž. přenesená",J434,0)</f>
        <v>0</v>
      </c>
      <c r="BI434" s="250">
        <f>IF(N434="nulová",J434,0)</f>
        <v>0</v>
      </c>
      <c r="BJ434" s="18" t="s">
        <v>86</v>
      </c>
      <c r="BK434" s="250">
        <f>ROUND(I434*H434,2)</f>
        <v>0</v>
      </c>
      <c r="BL434" s="18" t="s">
        <v>165</v>
      </c>
      <c r="BM434" s="249" t="s">
        <v>813</v>
      </c>
    </row>
    <row r="435" s="2" customFormat="1" ht="16.5" customHeight="1">
      <c r="A435" s="39"/>
      <c r="B435" s="40"/>
      <c r="C435" s="237" t="s">
        <v>738</v>
      </c>
      <c r="D435" s="237" t="s">
        <v>161</v>
      </c>
      <c r="E435" s="238" t="s">
        <v>815</v>
      </c>
      <c r="F435" s="239" t="s">
        <v>816</v>
      </c>
      <c r="G435" s="240" t="s">
        <v>241</v>
      </c>
      <c r="H435" s="241">
        <v>217</v>
      </c>
      <c r="I435" s="242"/>
      <c r="J435" s="243">
        <f>ROUND(I435*H435,2)</f>
        <v>0</v>
      </c>
      <c r="K435" s="244"/>
      <c r="L435" s="45"/>
      <c r="M435" s="245" t="s">
        <v>1</v>
      </c>
      <c r="N435" s="246" t="s">
        <v>43</v>
      </c>
      <c r="O435" s="92"/>
      <c r="P435" s="247">
        <f>O435*H435</f>
        <v>0</v>
      </c>
      <c r="Q435" s="247">
        <v>0</v>
      </c>
      <c r="R435" s="247">
        <f>Q435*H435</f>
        <v>0</v>
      </c>
      <c r="S435" s="247">
        <v>0</v>
      </c>
      <c r="T435" s="248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49" t="s">
        <v>165</v>
      </c>
      <c r="AT435" s="249" t="s">
        <v>161</v>
      </c>
      <c r="AU435" s="249" t="s">
        <v>88</v>
      </c>
      <c r="AY435" s="18" t="s">
        <v>159</v>
      </c>
      <c r="BE435" s="250">
        <f>IF(N435="základní",J435,0)</f>
        <v>0</v>
      </c>
      <c r="BF435" s="250">
        <f>IF(N435="snížená",J435,0)</f>
        <v>0</v>
      </c>
      <c r="BG435" s="250">
        <f>IF(N435="zákl. přenesená",J435,0)</f>
        <v>0</v>
      </c>
      <c r="BH435" s="250">
        <f>IF(N435="sníž. přenesená",J435,0)</f>
        <v>0</v>
      </c>
      <c r="BI435" s="250">
        <f>IF(N435="nulová",J435,0)</f>
        <v>0</v>
      </c>
      <c r="BJ435" s="18" t="s">
        <v>86</v>
      </c>
      <c r="BK435" s="250">
        <f>ROUND(I435*H435,2)</f>
        <v>0</v>
      </c>
      <c r="BL435" s="18" t="s">
        <v>165</v>
      </c>
      <c r="BM435" s="249" t="s">
        <v>817</v>
      </c>
    </row>
    <row r="436" s="2" customFormat="1" ht="16.5" customHeight="1">
      <c r="A436" s="39"/>
      <c r="B436" s="40"/>
      <c r="C436" s="237" t="s">
        <v>742</v>
      </c>
      <c r="D436" s="237" t="s">
        <v>161</v>
      </c>
      <c r="E436" s="238" t="s">
        <v>819</v>
      </c>
      <c r="F436" s="239" t="s">
        <v>820</v>
      </c>
      <c r="G436" s="240" t="s">
        <v>173</v>
      </c>
      <c r="H436" s="241">
        <v>16</v>
      </c>
      <c r="I436" s="242"/>
      <c r="J436" s="243">
        <f>ROUND(I436*H436,2)</f>
        <v>0</v>
      </c>
      <c r="K436" s="244"/>
      <c r="L436" s="45"/>
      <c r="M436" s="245" t="s">
        <v>1</v>
      </c>
      <c r="N436" s="246" t="s">
        <v>43</v>
      </c>
      <c r="O436" s="92"/>
      <c r="P436" s="247">
        <f>O436*H436</f>
        <v>0</v>
      </c>
      <c r="Q436" s="247">
        <v>0.00032000000000000003</v>
      </c>
      <c r="R436" s="247">
        <f>Q436*H436</f>
        <v>0.0051200000000000004</v>
      </c>
      <c r="S436" s="247">
        <v>0</v>
      </c>
      <c r="T436" s="248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49" t="s">
        <v>165</v>
      </c>
      <c r="AT436" s="249" t="s">
        <v>161</v>
      </c>
      <c r="AU436" s="249" t="s">
        <v>88</v>
      </c>
      <c r="AY436" s="18" t="s">
        <v>159</v>
      </c>
      <c r="BE436" s="250">
        <f>IF(N436="základní",J436,0)</f>
        <v>0</v>
      </c>
      <c r="BF436" s="250">
        <f>IF(N436="snížená",J436,0)</f>
        <v>0</v>
      </c>
      <c r="BG436" s="250">
        <f>IF(N436="zákl. přenesená",J436,0)</f>
        <v>0</v>
      </c>
      <c r="BH436" s="250">
        <f>IF(N436="sníž. přenesená",J436,0)</f>
        <v>0</v>
      </c>
      <c r="BI436" s="250">
        <f>IF(N436="nulová",J436,0)</f>
        <v>0</v>
      </c>
      <c r="BJ436" s="18" t="s">
        <v>86</v>
      </c>
      <c r="BK436" s="250">
        <f>ROUND(I436*H436,2)</f>
        <v>0</v>
      </c>
      <c r="BL436" s="18" t="s">
        <v>165</v>
      </c>
      <c r="BM436" s="249" t="s">
        <v>821</v>
      </c>
    </row>
    <row r="437" s="2" customFormat="1" ht="16.5" customHeight="1">
      <c r="A437" s="39"/>
      <c r="B437" s="40"/>
      <c r="C437" s="237" t="s">
        <v>746</v>
      </c>
      <c r="D437" s="237" t="s">
        <v>161</v>
      </c>
      <c r="E437" s="238" t="s">
        <v>823</v>
      </c>
      <c r="F437" s="239" t="s">
        <v>824</v>
      </c>
      <c r="G437" s="240" t="s">
        <v>173</v>
      </c>
      <c r="H437" s="241">
        <v>66</v>
      </c>
      <c r="I437" s="242"/>
      <c r="J437" s="243">
        <f>ROUND(I437*H437,2)</f>
        <v>0</v>
      </c>
      <c r="K437" s="244"/>
      <c r="L437" s="45"/>
      <c r="M437" s="245" t="s">
        <v>1</v>
      </c>
      <c r="N437" s="246" t="s">
        <v>43</v>
      </c>
      <c r="O437" s="92"/>
      <c r="P437" s="247">
        <f>O437*H437</f>
        <v>0</v>
      </c>
      <c r="Q437" s="247">
        <v>0.00059999999999999995</v>
      </c>
      <c r="R437" s="247">
        <f>Q437*H437</f>
        <v>0.039599999999999996</v>
      </c>
      <c r="S437" s="247">
        <v>0</v>
      </c>
      <c r="T437" s="248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49" t="s">
        <v>165</v>
      </c>
      <c r="AT437" s="249" t="s">
        <v>161</v>
      </c>
      <c r="AU437" s="249" t="s">
        <v>88</v>
      </c>
      <c r="AY437" s="18" t="s">
        <v>159</v>
      </c>
      <c r="BE437" s="250">
        <f>IF(N437="základní",J437,0)</f>
        <v>0</v>
      </c>
      <c r="BF437" s="250">
        <f>IF(N437="snížená",J437,0)</f>
        <v>0</v>
      </c>
      <c r="BG437" s="250">
        <f>IF(N437="zákl. přenesená",J437,0)</f>
        <v>0</v>
      </c>
      <c r="BH437" s="250">
        <f>IF(N437="sníž. přenesená",J437,0)</f>
        <v>0</v>
      </c>
      <c r="BI437" s="250">
        <f>IF(N437="nulová",J437,0)</f>
        <v>0</v>
      </c>
      <c r="BJ437" s="18" t="s">
        <v>86</v>
      </c>
      <c r="BK437" s="250">
        <f>ROUND(I437*H437,2)</f>
        <v>0</v>
      </c>
      <c r="BL437" s="18" t="s">
        <v>165</v>
      </c>
      <c r="BM437" s="249" t="s">
        <v>825</v>
      </c>
    </row>
    <row r="438" s="2" customFormat="1" ht="16.5" customHeight="1">
      <c r="A438" s="39"/>
      <c r="B438" s="40"/>
      <c r="C438" s="237" t="s">
        <v>750</v>
      </c>
      <c r="D438" s="237" t="s">
        <v>161</v>
      </c>
      <c r="E438" s="238" t="s">
        <v>827</v>
      </c>
      <c r="F438" s="239" t="s">
        <v>828</v>
      </c>
      <c r="G438" s="240" t="s">
        <v>173</v>
      </c>
      <c r="H438" s="241">
        <v>16</v>
      </c>
      <c r="I438" s="242"/>
      <c r="J438" s="243">
        <f>ROUND(I438*H438,2)</f>
        <v>0</v>
      </c>
      <c r="K438" s="244"/>
      <c r="L438" s="45"/>
      <c r="M438" s="245" t="s">
        <v>1</v>
      </c>
      <c r="N438" s="246" t="s">
        <v>43</v>
      </c>
      <c r="O438" s="92"/>
      <c r="P438" s="247">
        <f>O438*H438</f>
        <v>0</v>
      </c>
      <c r="Q438" s="247">
        <v>0.00080000000000000004</v>
      </c>
      <c r="R438" s="247">
        <f>Q438*H438</f>
        <v>0.012800000000000001</v>
      </c>
      <c r="S438" s="247">
        <v>0</v>
      </c>
      <c r="T438" s="248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9" t="s">
        <v>165</v>
      </c>
      <c r="AT438" s="249" t="s">
        <v>161</v>
      </c>
      <c r="AU438" s="249" t="s">
        <v>88</v>
      </c>
      <c r="AY438" s="18" t="s">
        <v>159</v>
      </c>
      <c r="BE438" s="250">
        <f>IF(N438="základní",J438,0)</f>
        <v>0</v>
      </c>
      <c r="BF438" s="250">
        <f>IF(N438="snížená",J438,0)</f>
        <v>0</v>
      </c>
      <c r="BG438" s="250">
        <f>IF(N438="zákl. přenesená",J438,0)</f>
        <v>0</v>
      </c>
      <c r="BH438" s="250">
        <f>IF(N438="sníž. přenesená",J438,0)</f>
        <v>0</v>
      </c>
      <c r="BI438" s="250">
        <f>IF(N438="nulová",J438,0)</f>
        <v>0</v>
      </c>
      <c r="BJ438" s="18" t="s">
        <v>86</v>
      </c>
      <c r="BK438" s="250">
        <f>ROUND(I438*H438,2)</f>
        <v>0</v>
      </c>
      <c r="BL438" s="18" t="s">
        <v>165</v>
      </c>
      <c r="BM438" s="249" t="s">
        <v>829</v>
      </c>
    </row>
    <row r="439" s="2" customFormat="1" ht="16.5" customHeight="1">
      <c r="A439" s="39"/>
      <c r="B439" s="40"/>
      <c r="C439" s="237" t="s">
        <v>756</v>
      </c>
      <c r="D439" s="237" t="s">
        <v>161</v>
      </c>
      <c r="E439" s="238" t="s">
        <v>831</v>
      </c>
      <c r="F439" s="239" t="s">
        <v>832</v>
      </c>
      <c r="G439" s="240" t="s">
        <v>357</v>
      </c>
      <c r="H439" s="241">
        <v>1</v>
      </c>
      <c r="I439" s="242"/>
      <c r="J439" s="243">
        <f>ROUND(I439*H439,2)</f>
        <v>0</v>
      </c>
      <c r="K439" s="244"/>
      <c r="L439" s="45"/>
      <c r="M439" s="245" t="s">
        <v>1</v>
      </c>
      <c r="N439" s="246" t="s">
        <v>43</v>
      </c>
      <c r="O439" s="92"/>
      <c r="P439" s="247">
        <f>O439*H439</f>
        <v>0</v>
      </c>
      <c r="Q439" s="247">
        <v>0.00080000000000000004</v>
      </c>
      <c r="R439" s="247">
        <f>Q439*H439</f>
        <v>0.00080000000000000004</v>
      </c>
      <c r="S439" s="247">
        <v>0</v>
      </c>
      <c r="T439" s="248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9" t="s">
        <v>165</v>
      </c>
      <c r="AT439" s="249" t="s">
        <v>161</v>
      </c>
      <c r="AU439" s="249" t="s">
        <v>88</v>
      </c>
      <c r="AY439" s="18" t="s">
        <v>159</v>
      </c>
      <c r="BE439" s="250">
        <f>IF(N439="základní",J439,0)</f>
        <v>0</v>
      </c>
      <c r="BF439" s="250">
        <f>IF(N439="snížená",J439,0)</f>
        <v>0</v>
      </c>
      <c r="BG439" s="250">
        <f>IF(N439="zákl. přenesená",J439,0)</f>
        <v>0</v>
      </c>
      <c r="BH439" s="250">
        <f>IF(N439="sníž. přenesená",J439,0)</f>
        <v>0</v>
      </c>
      <c r="BI439" s="250">
        <f>IF(N439="nulová",J439,0)</f>
        <v>0</v>
      </c>
      <c r="BJ439" s="18" t="s">
        <v>86</v>
      </c>
      <c r="BK439" s="250">
        <f>ROUND(I439*H439,2)</f>
        <v>0</v>
      </c>
      <c r="BL439" s="18" t="s">
        <v>165</v>
      </c>
      <c r="BM439" s="249" t="s">
        <v>833</v>
      </c>
    </row>
    <row r="440" s="2" customFormat="1" ht="16.5" customHeight="1">
      <c r="A440" s="39"/>
      <c r="B440" s="40"/>
      <c r="C440" s="237" t="s">
        <v>760</v>
      </c>
      <c r="D440" s="237" t="s">
        <v>161</v>
      </c>
      <c r="E440" s="238" t="s">
        <v>835</v>
      </c>
      <c r="F440" s="239" t="s">
        <v>836</v>
      </c>
      <c r="G440" s="240" t="s">
        <v>447</v>
      </c>
      <c r="H440" s="241">
        <v>0.69399999999999995</v>
      </c>
      <c r="I440" s="242"/>
      <c r="J440" s="243">
        <f>ROUND(I440*H440,2)</f>
        <v>0</v>
      </c>
      <c r="K440" s="244"/>
      <c r="L440" s="45"/>
      <c r="M440" s="245" t="s">
        <v>1</v>
      </c>
      <c r="N440" s="246" t="s">
        <v>43</v>
      </c>
      <c r="O440" s="92"/>
      <c r="P440" s="247">
        <f>O440*H440</f>
        <v>0</v>
      </c>
      <c r="Q440" s="247">
        <v>0</v>
      </c>
      <c r="R440" s="247">
        <f>Q440*H440</f>
        <v>0</v>
      </c>
      <c r="S440" s="247">
        <v>0</v>
      </c>
      <c r="T440" s="248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49" t="s">
        <v>165</v>
      </c>
      <c r="AT440" s="249" t="s">
        <v>161</v>
      </c>
      <c r="AU440" s="249" t="s">
        <v>88</v>
      </c>
      <c r="AY440" s="18" t="s">
        <v>159</v>
      </c>
      <c r="BE440" s="250">
        <f>IF(N440="základní",J440,0)</f>
        <v>0</v>
      </c>
      <c r="BF440" s="250">
        <f>IF(N440="snížená",J440,0)</f>
        <v>0</v>
      </c>
      <c r="BG440" s="250">
        <f>IF(N440="zákl. přenesená",J440,0)</f>
        <v>0</v>
      </c>
      <c r="BH440" s="250">
        <f>IF(N440="sníž. přenesená",J440,0)</f>
        <v>0</v>
      </c>
      <c r="BI440" s="250">
        <f>IF(N440="nulová",J440,0)</f>
        <v>0</v>
      </c>
      <c r="BJ440" s="18" t="s">
        <v>86</v>
      </c>
      <c r="BK440" s="250">
        <f>ROUND(I440*H440,2)</f>
        <v>0</v>
      </c>
      <c r="BL440" s="18" t="s">
        <v>165</v>
      </c>
      <c r="BM440" s="249" t="s">
        <v>837</v>
      </c>
    </row>
    <row r="441" s="2" customFormat="1" ht="16.5" customHeight="1">
      <c r="A441" s="39"/>
      <c r="B441" s="40"/>
      <c r="C441" s="237" t="s">
        <v>764</v>
      </c>
      <c r="D441" s="237" t="s">
        <v>161</v>
      </c>
      <c r="E441" s="238" t="s">
        <v>839</v>
      </c>
      <c r="F441" s="239" t="s">
        <v>840</v>
      </c>
      <c r="G441" s="240" t="s">
        <v>530</v>
      </c>
      <c r="H441" s="288"/>
      <c r="I441" s="242"/>
      <c r="J441" s="243">
        <f>ROUND(I441*H441,2)</f>
        <v>0</v>
      </c>
      <c r="K441" s="244"/>
      <c r="L441" s="45"/>
      <c r="M441" s="245" t="s">
        <v>1</v>
      </c>
      <c r="N441" s="246" t="s">
        <v>43</v>
      </c>
      <c r="O441" s="92"/>
      <c r="P441" s="247">
        <f>O441*H441</f>
        <v>0</v>
      </c>
      <c r="Q441" s="247">
        <v>0</v>
      </c>
      <c r="R441" s="247">
        <f>Q441*H441</f>
        <v>0</v>
      </c>
      <c r="S441" s="247">
        <v>0</v>
      </c>
      <c r="T441" s="248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49" t="s">
        <v>249</v>
      </c>
      <c r="AT441" s="249" t="s">
        <v>161</v>
      </c>
      <c r="AU441" s="249" t="s">
        <v>88</v>
      </c>
      <c r="AY441" s="18" t="s">
        <v>159</v>
      </c>
      <c r="BE441" s="250">
        <f>IF(N441="základní",J441,0)</f>
        <v>0</v>
      </c>
      <c r="BF441" s="250">
        <f>IF(N441="snížená",J441,0)</f>
        <v>0</v>
      </c>
      <c r="BG441" s="250">
        <f>IF(N441="zákl. přenesená",J441,0)</f>
        <v>0</v>
      </c>
      <c r="BH441" s="250">
        <f>IF(N441="sníž. přenesená",J441,0)</f>
        <v>0</v>
      </c>
      <c r="BI441" s="250">
        <f>IF(N441="nulová",J441,0)</f>
        <v>0</v>
      </c>
      <c r="BJ441" s="18" t="s">
        <v>86</v>
      </c>
      <c r="BK441" s="250">
        <f>ROUND(I441*H441,2)</f>
        <v>0</v>
      </c>
      <c r="BL441" s="18" t="s">
        <v>249</v>
      </c>
      <c r="BM441" s="249" t="s">
        <v>841</v>
      </c>
    </row>
    <row r="442" s="12" customFormat="1" ht="22.8" customHeight="1">
      <c r="A442" s="12"/>
      <c r="B442" s="221"/>
      <c r="C442" s="222"/>
      <c r="D442" s="223" t="s">
        <v>77</v>
      </c>
      <c r="E442" s="235" t="s">
        <v>842</v>
      </c>
      <c r="F442" s="235" t="s">
        <v>843</v>
      </c>
      <c r="G442" s="222"/>
      <c r="H442" s="222"/>
      <c r="I442" s="225"/>
      <c r="J442" s="236">
        <f>BK442</f>
        <v>0</v>
      </c>
      <c r="K442" s="222"/>
      <c r="L442" s="227"/>
      <c r="M442" s="228"/>
      <c r="N442" s="229"/>
      <c r="O442" s="229"/>
      <c r="P442" s="230">
        <f>SUM(P443:P445)</f>
        <v>0</v>
      </c>
      <c r="Q442" s="229"/>
      <c r="R442" s="230">
        <f>SUM(R443:R445)</f>
        <v>0.027719999999999998</v>
      </c>
      <c r="S442" s="229"/>
      <c r="T442" s="231">
        <f>SUM(T443:T445)</f>
        <v>0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32" t="s">
        <v>86</v>
      </c>
      <c r="AT442" s="233" t="s">
        <v>77</v>
      </c>
      <c r="AU442" s="233" t="s">
        <v>86</v>
      </c>
      <c r="AY442" s="232" t="s">
        <v>159</v>
      </c>
      <c r="BK442" s="234">
        <f>SUM(BK443:BK445)</f>
        <v>0</v>
      </c>
    </row>
    <row r="443" s="2" customFormat="1" ht="16.5" customHeight="1">
      <c r="A443" s="39"/>
      <c r="B443" s="40"/>
      <c r="C443" s="237" t="s">
        <v>770</v>
      </c>
      <c r="D443" s="237" t="s">
        <v>161</v>
      </c>
      <c r="E443" s="238" t="s">
        <v>845</v>
      </c>
      <c r="F443" s="239" t="s">
        <v>846</v>
      </c>
      <c r="G443" s="240" t="s">
        <v>173</v>
      </c>
      <c r="H443" s="241">
        <v>33</v>
      </c>
      <c r="I443" s="242"/>
      <c r="J443" s="243">
        <f>ROUND(I443*H443,2)</f>
        <v>0</v>
      </c>
      <c r="K443" s="244"/>
      <c r="L443" s="45"/>
      <c r="M443" s="245" t="s">
        <v>1</v>
      </c>
      <c r="N443" s="246" t="s">
        <v>43</v>
      </c>
      <c r="O443" s="92"/>
      <c r="P443" s="247">
        <f>O443*H443</f>
        <v>0</v>
      </c>
      <c r="Q443" s="247">
        <v>0.00013999999999999999</v>
      </c>
      <c r="R443" s="247">
        <f>Q443*H443</f>
        <v>0.00462</v>
      </c>
      <c r="S443" s="247">
        <v>0</v>
      </c>
      <c r="T443" s="248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49" t="s">
        <v>165</v>
      </c>
      <c r="AT443" s="249" t="s">
        <v>161</v>
      </c>
      <c r="AU443" s="249" t="s">
        <v>88</v>
      </c>
      <c r="AY443" s="18" t="s">
        <v>159</v>
      </c>
      <c r="BE443" s="250">
        <f>IF(N443="základní",J443,0)</f>
        <v>0</v>
      </c>
      <c r="BF443" s="250">
        <f>IF(N443="snížená",J443,0)</f>
        <v>0</v>
      </c>
      <c r="BG443" s="250">
        <f>IF(N443="zákl. přenesená",J443,0)</f>
        <v>0</v>
      </c>
      <c r="BH443" s="250">
        <f>IF(N443="sníž. přenesená",J443,0)</f>
        <v>0</v>
      </c>
      <c r="BI443" s="250">
        <f>IF(N443="nulová",J443,0)</f>
        <v>0</v>
      </c>
      <c r="BJ443" s="18" t="s">
        <v>86</v>
      </c>
      <c r="BK443" s="250">
        <f>ROUND(I443*H443,2)</f>
        <v>0</v>
      </c>
      <c r="BL443" s="18" t="s">
        <v>165</v>
      </c>
      <c r="BM443" s="249" t="s">
        <v>847</v>
      </c>
    </row>
    <row r="444" s="2" customFormat="1" ht="16.5" customHeight="1">
      <c r="A444" s="39"/>
      <c r="B444" s="40"/>
      <c r="C444" s="237" t="s">
        <v>774</v>
      </c>
      <c r="D444" s="237" t="s">
        <v>161</v>
      </c>
      <c r="E444" s="238" t="s">
        <v>849</v>
      </c>
      <c r="F444" s="239" t="s">
        <v>850</v>
      </c>
      <c r="G444" s="240" t="s">
        <v>173</v>
      </c>
      <c r="H444" s="241">
        <v>33</v>
      </c>
      <c r="I444" s="242"/>
      <c r="J444" s="243">
        <f>ROUND(I444*H444,2)</f>
        <v>0</v>
      </c>
      <c r="K444" s="244"/>
      <c r="L444" s="45"/>
      <c r="M444" s="245" t="s">
        <v>1</v>
      </c>
      <c r="N444" s="246" t="s">
        <v>43</v>
      </c>
      <c r="O444" s="92"/>
      <c r="P444" s="247">
        <f>O444*H444</f>
        <v>0</v>
      </c>
      <c r="Q444" s="247">
        <v>0.00069999999999999999</v>
      </c>
      <c r="R444" s="247">
        <f>Q444*H444</f>
        <v>0.023099999999999999</v>
      </c>
      <c r="S444" s="247">
        <v>0</v>
      </c>
      <c r="T444" s="248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49" t="s">
        <v>165</v>
      </c>
      <c r="AT444" s="249" t="s">
        <v>161</v>
      </c>
      <c r="AU444" s="249" t="s">
        <v>88</v>
      </c>
      <c r="AY444" s="18" t="s">
        <v>159</v>
      </c>
      <c r="BE444" s="250">
        <f>IF(N444="základní",J444,0)</f>
        <v>0</v>
      </c>
      <c r="BF444" s="250">
        <f>IF(N444="snížená",J444,0)</f>
        <v>0</v>
      </c>
      <c r="BG444" s="250">
        <f>IF(N444="zákl. přenesená",J444,0)</f>
        <v>0</v>
      </c>
      <c r="BH444" s="250">
        <f>IF(N444="sníž. přenesená",J444,0)</f>
        <v>0</v>
      </c>
      <c r="BI444" s="250">
        <f>IF(N444="nulová",J444,0)</f>
        <v>0</v>
      </c>
      <c r="BJ444" s="18" t="s">
        <v>86</v>
      </c>
      <c r="BK444" s="250">
        <f>ROUND(I444*H444,2)</f>
        <v>0</v>
      </c>
      <c r="BL444" s="18" t="s">
        <v>165</v>
      </c>
      <c r="BM444" s="249" t="s">
        <v>851</v>
      </c>
    </row>
    <row r="445" s="2" customFormat="1" ht="16.5" customHeight="1">
      <c r="A445" s="39"/>
      <c r="B445" s="40"/>
      <c r="C445" s="237" t="s">
        <v>779</v>
      </c>
      <c r="D445" s="237" t="s">
        <v>161</v>
      </c>
      <c r="E445" s="238" t="s">
        <v>853</v>
      </c>
      <c r="F445" s="239" t="s">
        <v>854</v>
      </c>
      <c r="G445" s="240" t="s">
        <v>530</v>
      </c>
      <c r="H445" s="288"/>
      <c r="I445" s="242"/>
      <c r="J445" s="243">
        <f>ROUND(I445*H445,2)</f>
        <v>0</v>
      </c>
      <c r="K445" s="244"/>
      <c r="L445" s="45"/>
      <c r="M445" s="245" t="s">
        <v>1</v>
      </c>
      <c r="N445" s="246" t="s">
        <v>43</v>
      </c>
      <c r="O445" s="92"/>
      <c r="P445" s="247">
        <f>O445*H445</f>
        <v>0</v>
      </c>
      <c r="Q445" s="247">
        <v>0</v>
      </c>
      <c r="R445" s="247">
        <f>Q445*H445</f>
        <v>0</v>
      </c>
      <c r="S445" s="247">
        <v>0</v>
      </c>
      <c r="T445" s="248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49" t="s">
        <v>249</v>
      </c>
      <c r="AT445" s="249" t="s">
        <v>161</v>
      </c>
      <c r="AU445" s="249" t="s">
        <v>88</v>
      </c>
      <c r="AY445" s="18" t="s">
        <v>159</v>
      </c>
      <c r="BE445" s="250">
        <f>IF(N445="základní",J445,0)</f>
        <v>0</v>
      </c>
      <c r="BF445" s="250">
        <f>IF(N445="snížená",J445,0)</f>
        <v>0</v>
      </c>
      <c r="BG445" s="250">
        <f>IF(N445="zákl. přenesená",J445,0)</f>
        <v>0</v>
      </c>
      <c r="BH445" s="250">
        <f>IF(N445="sníž. přenesená",J445,0)</f>
        <v>0</v>
      </c>
      <c r="BI445" s="250">
        <f>IF(N445="nulová",J445,0)</f>
        <v>0</v>
      </c>
      <c r="BJ445" s="18" t="s">
        <v>86</v>
      </c>
      <c r="BK445" s="250">
        <f>ROUND(I445*H445,2)</f>
        <v>0</v>
      </c>
      <c r="BL445" s="18" t="s">
        <v>249</v>
      </c>
      <c r="BM445" s="249" t="s">
        <v>855</v>
      </c>
    </row>
    <row r="446" s="12" customFormat="1" ht="22.8" customHeight="1">
      <c r="A446" s="12"/>
      <c r="B446" s="221"/>
      <c r="C446" s="222"/>
      <c r="D446" s="223" t="s">
        <v>77</v>
      </c>
      <c r="E446" s="235" t="s">
        <v>856</v>
      </c>
      <c r="F446" s="235" t="s">
        <v>857</v>
      </c>
      <c r="G446" s="222"/>
      <c r="H446" s="222"/>
      <c r="I446" s="225"/>
      <c r="J446" s="236">
        <f>BK446</f>
        <v>0</v>
      </c>
      <c r="K446" s="222"/>
      <c r="L446" s="227"/>
      <c r="M446" s="228"/>
      <c r="N446" s="229"/>
      <c r="O446" s="229"/>
      <c r="P446" s="230">
        <f>SUM(P447:P458)</f>
        <v>0</v>
      </c>
      <c r="Q446" s="229"/>
      <c r="R446" s="230">
        <f>SUM(R447:R458)</f>
        <v>1.8355599999999999</v>
      </c>
      <c r="S446" s="229"/>
      <c r="T446" s="231">
        <f>SUM(T447:T458)</f>
        <v>7.8539999999999992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32" t="s">
        <v>88</v>
      </c>
      <c r="AT446" s="233" t="s">
        <v>77</v>
      </c>
      <c r="AU446" s="233" t="s">
        <v>86</v>
      </c>
      <c r="AY446" s="232" t="s">
        <v>159</v>
      </c>
      <c r="BK446" s="234">
        <f>SUM(BK447:BK458)</f>
        <v>0</v>
      </c>
    </row>
    <row r="447" s="2" customFormat="1" ht="16.5" customHeight="1">
      <c r="A447" s="39"/>
      <c r="B447" s="40"/>
      <c r="C447" s="237" t="s">
        <v>783</v>
      </c>
      <c r="D447" s="237" t="s">
        <v>161</v>
      </c>
      <c r="E447" s="238" t="s">
        <v>859</v>
      </c>
      <c r="F447" s="239" t="s">
        <v>860</v>
      </c>
      <c r="G447" s="240" t="s">
        <v>173</v>
      </c>
      <c r="H447" s="241">
        <v>33</v>
      </c>
      <c r="I447" s="242"/>
      <c r="J447" s="243">
        <f>ROUND(I447*H447,2)</f>
        <v>0</v>
      </c>
      <c r="K447" s="244"/>
      <c r="L447" s="45"/>
      <c r="M447" s="245" t="s">
        <v>1</v>
      </c>
      <c r="N447" s="246" t="s">
        <v>43</v>
      </c>
      <c r="O447" s="92"/>
      <c r="P447" s="247">
        <f>O447*H447</f>
        <v>0</v>
      </c>
      <c r="Q447" s="247">
        <v>0</v>
      </c>
      <c r="R447" s="247">
        <f>Q447*H447</f>
        <v>0</v>
      </c>
      <c r="S447" s="247">
        <v>0.23799999999999999</v>
      </c>
      <c r="T447" s="248">
        <f>S447*H447</f>
        <v>7.8539999999999992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9" t="s">
        <v>249</v>
      </c>
      <c r="AT447" s="249" t="s">
        <v>161</v>
      </c>
      <c r="AU447" s="249" t="s">
        <v>88</v>
      </c>
      <c r="AY447" s="18" t="s">
        <v>159</v>
      </c>
      <c r="BE447" s="250">
        <f>IF(N447="základní",J447,0)</f>
        <v>0</v>
      </c>
      <c r="BF447" s="250">
        <f>IF(N447="snížená",J447,0)</f>
        <v>0</v>
      </c>
      <c r="BG447" s="250">
        <f>IF(N447="zákl. přenesená",J447,0)</f>
        <v>0</v>
      </c>
      <c r="BH447" s="250">
        <f>IF(N447="sníž. přenesená",J447,0)</f>
        <v>0</v>
      </c>
      <c r="BI447" s="250">
        <f>IF(N447="nulová",J447,0)</f>
        <v>0</v>
      </c>
      <c r="BJ447" s="18" t="s">
        <v>86</v>
      </c>
      <c r="BK447" s="250">
        <f>ROUND(I447*H447,2)</f>
        <v>0</v>
      </c>
      <c r="BL447" s="18" t="s">
        <v>249</v>
      </c>
      <c r="BM447" s="249" t="s">
        <v>861</v>
      </c>
    </row>
    <row r="448" s="2" customFormat="1" ht="16.5" customHeight="1">
      <c r="A448" s="39"/>
      <c r="B448" s="40"/>
      <c r="C448" s="237" t="s">
        <v>789</v>
      </c>
      <c r="D448" s="237" t="s">
        <v>161</v>
      </c>
      <c r="E448" s="238" t="s">
        <v>863</v>
      </c>
      <c r="F448" s="239" t="s">
        <v>864</v>
      </c>
      <c r="G448" s="240" t="s">
        <v>173</v>
      </c>
      <c r="H448" s="241">
        <v>3</v>
      </c>
      <c r="I448" s="242"/>
      <c r="J448" s="243">
        <f>ROUND(I448*H448,2)</f>
        <v>0</v>
      </c>
      <c r="K448" s="244"/>
      <c r="L448" s="45"/>
      <c r="M448" s="245" t="s">
        <v>1</v>
      </c>
      <c r="N448" s="246" t="s">
        <v>43</v>
      </c>
      <c r="O448" s="92"/>
      <c r="P448" s="247">
        <f>O448*H448</f>
        <v>0</v>
      </c>
      <c r="Q448" s="247">
        <v>0.025700000000000001</v>
      </c>
      <c r="R448" s="247">
        <f>Q448*H448</f>
        <v>0.077100000000000002</v>
      </c>
      <c r="S448" s="247">
        <v>0</v>
      </c>
      <c r="T448" s="248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9" t="s">
        <v>249</v>
      </c>
      <c r="AT448" s="249" t="s">
        <v>161</v>
      </c>
      <c r="AU448" s="249" t="s">
        <v>88</v>
      </c>
      <c r="AY448" s="18" t="s">
        <v>159</v>
      </c>
      <c r="BE448" s="250">
        <f>IF(N448="základní",J448,0)</f>
        <v>0</v>
      </c>
      <c r="BF448" s="250">
        <f>IF(N448="snížená",J448,0)</f>
        <v>0</v>
      </c>
      <c r="BG448" s="250">
        <f>IF(N448="zákl. přenesená",J448,0)</f>
        <v>0</v>
      </c>
      <c r="BH448" s="250">
        <f>IF(N448="sníž. přenesená",J448,0)</f>
        <v>0</v>
      </c>
      <c r="BI448" s="250">
        <f>IF(N448="nulová",J448,0)</f>
        <v>0</v>
      </c>
      <c r="BJ448" s="18" t="s">
        <v>86</v>
      </c>
      <c r="BK448" s="250">
        <f>ROUND(I448*H448,2)</f>
        <v>0</v>
      </c>
      <c r="BL448" s="18" t="s">
        <v>249</v>
      </c>
      <c r="BM448" s="249" t="s">
        <v>865</v>
      </c>
    </row>
    <row r="449" s="13" customFormat="1">
      <c r="A449" s="13"/>
      <c r="B449" s="251"/>
      <c r="C449" s="252"/>
      <c r="D449" s="253" t="s">
        <v>167</v>
      </c>
      <c r="E449" s="254" t="s">
        <v>1</v>
      </c>
      <c r="F449" s="255" t="s">
        <v>1471</v>
      </c>
      <c r="G449" s="252"/>
      <c r="H449" s="256">
        <v>3</v>
      </c>
      <c r="I449" s="257"/>
      <c r="J449" s="252"/>
      <c r="K449" s="252"/>
      <c r="L449" s="258"/>
      <c r="M449" s="259"/>
      <c r="N449" s="260"/>
      <c r="O449" s="260"/>
      <c r="P449" s="260"/>
      <c r="Q449" s="260"/>
      <c r="R449" s="260"/>
      <c r="S449" s="260"/>
      <c r="T449" s="26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62" t="s">
        <v>167</v>
      </c>
      <c r="AU449" s="262" t="s">
        <v>88</v>
      </c>
      <c r="AV449" s="13" t="s">
        <v>88</v>
      </c>
      <c r="AW449" s="13" t="s">
        <v>34</v>
      </c>
      <c r="AX449" s="13" t="s">
        <v>86</v>
      </c>
      <c r="AY449" s="262" t="s">
        <v>159</v>
      </c>
    </row>
    <row r="450" s="2" customFormat="1" ht="16.5" customHeight="1">
      <c r="A450" s="39"/>
      <c r="B450" s="40"/>
      <c r="C450" s="237" t="s">
        <v>793</v>
      </c>
      <c r="D450" s="237" t="s">
        <v>161</v>
      </c>
      <c r="E450" s="238" t="s">
        <v>878</v>
      </c>
      <c r="F450" s="239" t="s">
        <v>879</v>
      </c>
      <c r="G450" s="240" t="s">
        <v>173</v>
      </c>
      <c r="H450" s="241">
        <v>6</v>
      </c>
      <c r="I450" s="242"/>
      <c r="J450" s="243">
        <f>ROUND(I450*H450,2)</f>
        <v>0</v>
      </c>
      <c r="K450" s="244"/>
      <c r="L450" s="45"/>
      <c r="M450" s="245" t="s">
        <v>1</v>
      </c>
      <c r="N450" s="246" t="s">
        <v>43</v>
      </c>
      <c r="O450" s="92"/>
      <c r="P450" s="247">
        <f>O450*H450</f>
        <v>0</v>
      </c>
      <c r="Q450" s="247">
        <v>0.03993</v>
      </c>
      <c r="R450" s="247">
        <f>Q450*H450</f>
        <v>0.23958000000000002</v>
      </c>
      <c r="S450" s="247">
        <v>0</v>
      </c>
      <c r="T450" s="248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49" t="s">
        <v>249</v>
      </c>
      <c r="AT450" s="249" t="s">
        <v>161</v>
      </c>
      <c r="AU450" s="249" t="s">
        <v>88</v>
      </c>
      <c r="AY450" s="18" t="s">
        <v>159</v>
      </c>
      <c r="BE450" s="250">
        <f>IF(N450="základní",J450,0)</f>
        <v>0</v>
      </c>
      <c r="BF450" s="250">
        <f>IF(N450="snížená",J450,0)</f>
        <v>0</v>
      </c>
      <c r="BG450" s="250">
        <f>IF(N450="zákl. přenesená",J450,0)</f>
        <v>0</v>
      </c>
      <c r="BH450" s="250">
        <f>IF(N450="sníž. přenesená",J450,0)</f>
        <v>0</v>
      </c>
      <c r="BI450" s="250">
        <f>IF(N450="nulová",J450,0)</f>
        <v>0</v>
      </c>
      <c r="BJ450" s="18" t="s">
        <v>86</v>
      </c>
      <c r="BK450" s="250">
        <f>ROUND(I450*H450,2)</f>
        <v>0</v>
      </c>
      <c r="BL450" s="18" t="s">
        <v>249</v>
      </c>
      <c r="BM450" s="249" t="s">
        <v>880</v>
      </c>
    </row>
    <row r="451" s="13" customFormat="1">
      <c r="A451" s="13"/>
      <c r="B451" s="251"/>
      <c r="C451" s="252"/>
      <c r="D451" s="253" t="s">
        <v>167</v>
      </c>
      <c r="E451" s="254" t="s">
        <v>1</v>
      </c>
      <c r="F451" s="255" t="s">
        <v>1472</v>
      </c>
      <c r="G451" s="252"/>
      <c r="H451" s="256">
        <v>6</v>
      </c>
      <c r="I451" s="257"/>
      <c r="J451" s="252"/>
      <c r="K451" s="252"/>
      <c r="L451" s="258"/>
      <c r="M451" s="259"/>
      <c r="N451" s="260"/>
      <c r="O451" s="260"/>
      <c r="P451" s="260"/>
      <c r="Q451" s="260"/>
      <c r="R451" s="260"/>
      <c r="S451" s="260"/>
      <c r="T451" s="26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62" t="s">
        <v>167</v>
      </c>
      <c r="AU451" s="262" t="s">
        <v>88</v>
      </c>
      <c r="AV451" s="13" t="s">
        <v>88</v>
      </c>
      <c r="AW451" s="13" t="s">
        <v>34</v>
      </c>
      <c r="AX451" s="13" t="s">
        <v>86</v>
      </c>
      <c r="AY451" s="262" t="s">
        <v>159</v>
      </c>
    </row>
    <row r="452" s="2" customFormat="1" ht="16.5" customHeight="1">
      <c r="A452" s="39"/>
      <c r="B452" s="40"/>
      <c r="C452" s="237" t="s">
        <v>797</v>
      </c>
      <c r="D452" s="237" t="s">
        <v>161</v>
      </c>
      <c r="E452" s="238" t="s">
        <v>883</v>
      </c>
      <c r="F452" s="239" t="s">
        <v>884</v>
      </c>
      <c r="G452" s="240" t="s">
        <v>173</v>
      </c>
      <c r="H452" s="241">
        <v>8</v>
      </c>
      <c r="I452" s="242"/>
      <c r="J452" s="243">
        <f>ROUND(I452*H452,2)</f>
        <v>0</v>
      </c>
      <c r="K452" s="244"/>
      <c r="L452" s="45"/>
      <c r="M452" s="245" t="s">
        <v>1</v>
      </c>
      <c r="N452" s="246" t="s">
        <v>43</v>
      </c>
      <c r="O452" s="92"/>
      <c r="P452" s="247">
        <f>O452*H452</f>
        <v>0</v>
      </c>
      <c r="Q452" s="247">
        <v>0.056099999999999997</v>
      </c>
      <c r="R452" s="247">
        <f>Q452*H452</f>
        <v>0.44879999999999998</v>
      </c>
      <c r="S452" s="247">
        <v>0</v>
      </c>
      <c r="T452" s="248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49" t="s">
        <v>249</v>
      </c>
      <c r="AT452" s="249" t="s">
        <v>161</v>
      </c>
      <c r="AU452" s="249" t="s">
        <v>88</v>
      </c>
      <c r="AY452" s="18" t="s">
        <v>159</v>
      </c>
      <c r="BE452" s="250">
        <f>IF(N452="základní",J452,0)</f>
        <v>0</v>
      </c>
      <c r="BF452" s="250">
        <f>IF(N452="snížená",J452,0)</f>
        <v>0</v>
      </c>
      <c r="BG452" s="250">
        <f>IF(N452="zákl. přenesená",J452,0)</f>
        <v>0</v>
      </c>
      <c r="BH452" s="250">
        <f>IF(N452="sníž. přenesená",J452,0)</f>
        <v>0</v>
      </c>
      <c r="BI452" s="250">
        <f>IF(N452="nulová",J452,0)</f>
        <v>0</v>
      </c>
      <c r="BJ452" s="18" t="s">
        <v>86</v>
      </c>
      <c r="BK452" s="250">
        <f>ROUND(I452*H452,2)</f>
        <v>0</v>
      </c>
      <c r="BL452" s="18" t="s">
        <v>249</v>
      </c>
      <c r="BM452" s="249" t="s">
        <v>885</v>
      </c>
    </row>
    <row r="453" s="13" customFormat="1">
      <c r="A453" s="13"/>
      <c r="B453" s="251"/>
      <c r="C453" s="252"/>
      <c r="D453" s="253" t="s">
        <v>167</v>
      </c>
      <c r="E453" s="254" t="s">
        <v>1</v>
      </c>
      <c r="F453" s="255" t="s">
        <v>1473</v>
      </c>
      <c r="G453" s="252"/>
      <c r="H453" s="256">
        <v>8</v>
      </c>
      <c r="I453" s="257"/>
      <c r="J453" s="252"/>
      <c r="K453" s="252"/>
      <c r="L453" s="258"/>
      <c r="M453" s="259"/>
      <c r="N453" s="260"/>
      <c r="O453" s="260"/>
      <c r="P453" s="260"/>
      <c r="Q453" s="260"/>
      <c r="R453" s="260"/>
      <c r="S453" s="260"/>
      <c r="T453" s="26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62" t="s">
        <v>167</v>
      </c>
      <c r="AU453" s="262" t="s">
        <v>88</v>
      </c>
      <c r="AV453" s="13" t="s">
        <v>88</v>
      </c>
      <c r="AW453" s="13" t="s">
        <v>34</v>
      </c>
      <c r="AX453" s="13" t="s">
        <v>86</v>
      </c>
      <c r="AY453" s="262" t="s">
        <v>159</v>
      </c>
    </row>
    <row r="454" s="2" customFormat="1" ht="16.5" customHeight="1">
      <c r="A454" s="39"/>
      <c r="B454" s="40"/>
      <c r="C454" s="237" t="s">
        <v>803</v>
      </c>
      <c r="D454" s="237" t="s">
        <v>161</v>
      </c>
      <c r="E454" s="238" t="s">
        <v>888</v>
      </c>
      <c r="F454" s="239" t="s">
        <v>889</v>
      </c>
      <c r="G454" s="240" t="s">
        <v>173</v>
      </c>
      <c r="H454" s="241">
        <v>16</v>
      </c>
      <c r="I454" s="242"/>
      <c r="J454" s="243">
        <f>ROUND(I454*H454,2)</f>
        <v>0</v>
      </c>
      <c r="K454" s="244"/>
      <c r="L454" s="45"/>
      <c r="M454" s="245" t="s">
        <v>1</v>
      </c>
      <c r="N454" s="246" t="s">
        <v>43</v>
      </c>
      <c r="O454" s="92"/>
      <c r="P454" s="247">
        <f>O454*H454</f>
        <v>0</v>
      </c>
      <c r="Q454" s="247">
        <v>0.066879999999999995</v>
      </c>
      <c r="R454" s="247">
        <f>Q454*H454</f>
        <v>1.0700799999999999</v>
      </c>
      <c r="S454" s="247">
        <v>0</v>
      </c>
      <c r="T454" s="248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49" t="s">
        <v>249</v>
      </c>
      <c r="AT454" s="249" t="s">
        <v>161</v>
      </c>
      <c r="AU454" s="249" t="s">
        <v>88</v>
      </c>
      <c r="AY454" s="18" t="s">
        <v>159</v>
      </c>
      <c r="BE454" s="250">
        <f>IF(N454="základní",J454,0)</f>
        <v>0</v>
      </c>
      <c r="BF454" s="250">
        <f>IF(N454="snížená",J454,0)</f>
        <v>0</v>
      </c>
      <c r="BG454" s="250">
        <f>IF(N454="zákl. přenesená",J454,0)</f>
        <v>0</v>
      </c>
      <c r="BH454" s="250">
        <f>IF(N454="sníž. přenesená",J454,0)</f>
        <v>0</v>
      </c>
      <c r="BI454" s="250">
        <f>IF(N454="nulová",J454,0)</f>
        <v>0</v>
      </c>
      <c r="BJ454" s="18" t="s">
        <v>86</v>
      </c>
      <c r="BK454" s="250">
        <f>ROUND(I454*H454,2)</f>
        <v>0</v>
      </c>
      <c r="BL454" s="18" t="s">
        <v>249</v>
      </c>
      <c r="BM454" s="249" t="s">
        <v>890</v>
      </c>
    </row>
    <row r="455" s="13" customFormat="1">
      <c r="A455" s="13"/>
      <c r="B455" s="251"/>
      <c r="C455" s="252"/>
      <c r="D455" s="253" t="s">
        <v>167</v>
      </c>
      <c r="E455" s="254" t="s">
        <v>1</v>
      </c>
      <c r="F455" s="255" t="s">
        <v>1474</v>
      </c>
      <c r="G455" s="252"/>
      <c r="H455" s="256">
        <v>16</v>
      </c>
      <c r="I455" s="257"/>
      <c r="J455" s="252"/>
      <c r="K455" s="252"/>
      <c r="L455" s="258"/>
      <c r="M455" s="259"/>
      <c r="N455" s="260"/>
      <c r="O455" s="260"/>
      <c r="P455" s="260"/>
      <c r="Q455" s="260"/>
      <c r="R455" s="260"/>
      <c r="S455" s="260"/>
      <c r="T455" s="261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62" t="s">
        <v>167</v>
      </c>
      <c r="AU455" s="262" t="s">
        <v>88</v>
      </c>
      <c r="AV455" s="13" t="s">
        <v>88</v>
      </c>
      <c r="AW455" s="13" t="s">
        <v>34</v>
      </c>
      <c r="AX455" s="13" t="s">
        <v>86</v>
      </c>
      <c r="AY455" s="262" t="s">
        <v>159</v>
      </c>
    </row>
    <row r="456" s="2" customFormat="1" ht="16.5" customHeight="1">
      <c r="A456" s="39"/>
      <c r="B456" s="40"/>
      <c r="C456" s="237" t="s">
        <v>810</v>
      </c>
      <c r="D456" s="237" t="s">
        <v>161</v>
      </c>
      <c r="E456" s="238" t="s">
        <v>893</v>
      </c>
      <c r="F456" s="239" t="s">
        <v>894</v>
      </c>
      <c r="G456" s="240" t="s">
        <v>164</v>
      </c>
      <c r="H456" s="241">
        <v>67.859999999999999</v>
      </c>
      <c r="I456" s="242"/>
      <c r="J456" s="243">
        <f>ROUND(I456*H456,2)</f>
        <v>0</v>
      </c>
      <c r="K456" s="244"/>
      <c r="L456" s="45"/>
      <c r="M456" s="245" t="s">
        <v>1</v>
      </c>
      <c r="N456" s="246" t="s">
        <v>43</v>
      </c>
      <c r="O456" s="92"/>
      <c r="P456" s="247">
        <f>O456*H456</f>
        <v>0</v>
      </c>
      <c r="Q456" s="247">
        <v>0</v>
      </c>
      <c r="R456" s="247">
        <f>Q456*H456</f>
        <v>0</v>
      </c>
      <c r="S456" s="247">
        <v>0</v>
      </c>
      <c r="T456" s="248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49" t="s">
        <v>165</v>
      </c>
      <c r="AT456" s="249" t="s">
        <v>161</v>
      </c>
      <c r="AU456" s="249" t="s">
        <v>88</v>
      </c>
      <c r="AY456" s="18" t="s">
        <v>159</v>
      </c>
      <c r="BE456" s="250">
        <f>IF(N456="základní",J456,0)</f>
        <v>0</v>
      </c>
      <c r="BF456" s="250">
        <f>IF(N456="snížená",J456,0)</f>
        <v>0</v>
      </c>
      <c r="BG456" s="250">
        <f>IF(N456="zákl. přenesená",J456,0)</f>
        <v>0</v>
      </c>
      <c r="BH456" s="250">
        <f>IF(N456="sníž. přenesená",J456,0)</f>
        <v>0</v>
      </c>
      <c r="BI456" s="250">
        <f>IF(N456="nulová",J456,0)</f>
        <v>0</v>
      </c>
      <c r="BJ456" s="18" t="s">
        <v>86</v>
      </c>
      <c r="BK456" s="250">
        <f>ROUND(I456*H456,2)</f>
        <v>0</v>
      </c>
      <c r="BL456" s="18" t="s">
        <v>165</v>
      </c>
      <c r="BM456" s="249" t="s">
        <v>895</v>
      </c>
    </row>
    <row r="457" s="2" customFormat="1" ht="16.5" customHeight="1">
      <c r="A457" s="39"/>
      <c r="B457" s="40"/>
      <c r="C457" s="237" t="s">
        <v>814</v>
      </c>
      <c r="D457" s="237" t="s">
        <v>161</v>
      </c>
      <c r="E457" s="238" t="s">
        <v>897</v>
      </c>
      <c r="F457" s="239" t="s">
        <v>898</v>
      </c>
      <c r="G457" s="240" t="s">
        <v>447</v>
      </c>
      <c r="H457" s="241">
        <v>7.8540000000000001</v>
      </c>
      <c r="I457" s="242"/>
      <c r="J457" s="243">
        <f>ROUND(I457*H457,2)</f>
        <v>0</v>
      </c>
      <c r="K457" s="244"/>
      <c r="L457" s="45"/>
      <c r="M457" s="245" t="s">
        <v>1</v>
      </c>
      <c r="N457" s="246" t="s">
        <v>43</v>
      </c>
      <c r="O457" s="92"/>
      <c r="P457" s="247">
        <f>O457*H457</f>
        <v>0</v>
      </c>
      <c r="Q457" s="247">
        <v>0</v>
      </c>
      <c r="R457" s="247">
        <f>Q457*H457</f>
        <v>0</v>
      </c>
      <c r="S457" s="247">
        <v>0</v>
      </c>
      <c r="T457" s="248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49" t="s">
        <v>249</v>
      </c>
      <c r="AT457" s="249" t="s">
        <v>161</v>
      </c>
      <c r="AU457" s="249" t="s">
        <v>88</v>
      </c>
      <c r="AY457" s="18" t="s">
        <v>159</v>
      </c>
      <c r="BE457" s="250">
        <f>IF(N457="základní",J457,0)</f>
        <v>0</v>
      </c>
      <c r="BF457" s="250">
        <f>IF(N457="snížená",J457,0)</f>
        <v>0</v>
      </c>
      <c r="BG457" s="250">
        <f>IF(N457="zákl. přenesená",J457,0)</f>
        <v>0</v>
      </c>
      <c r="BH457" s="250">
        <f>IF(N457="sníž. přenesená",J457,0)</f>
        <v>0</v>
      </c>
      <c r="BI457" s="250">
        <f>IF(N457="nulová",J457,0)</f>
        <v>0</v>
      </c>
      <c r="BJ457" s="18" t="s">
        <v>86</v>
      </c>
      <c r="BK457" s="250">
        <f>ROUND(I457*H457,2)</f>
        <v>0</v>
      </c>
      <c r="BL457" s="18" t="s">
        <v>249</v>
      </c>
      <c r="BM457" s="249" t="s">
        <v>899</v>
      </c>
    </row>
    <row r="458" s="2" customFormat="1" ht="16.5" customHeight="1">
      <c r="A458" s="39"/>
      <c r="B458" s="40"/>
      <c r="C458" s="237" t="s">
        <v>818</v>
      </c>
      <c r="D458" s="237" t="s">
        <v>161</v>
      </c>
      <c r="E458" s="238" t="s">
        <v>901</v>
      </c>
      <c r="F458" s="239" t="s">
        <v>902</v>
      </c>
      <c r="G458" s="240" t="s">
        <v>530</v>
      </c>
      <c r="H458" s="288"/>
      <c r="I458" s="242"/>
      <c r="J458" s="243">
        <f>ROUND(I458*H458,2)</f>
        <v>0</v>
      </c>
      <c r="K458" s="244"/>
      <c r="L458" s="45"/>
      <c r="M458" s="245" t="s">
        <v>1</v>
      </c>
      <c r="N458" s="246" t="s">
        <v>43</v>
      </c>
      <c r="O458" s="92"/>
      <c r="P458" s="247">
        <f>O458*H458</f>
        <v>0</v>
      </c>
      <c r="Q458" s="247">
        <v>0</v>
      </c>
      <c r="R458" s="247">
        <f>Q458*H458</f>
        <v>0</v>
      </c>
      <c r="S458" s="247">
        <v>0</v>
      </c>
      <c r="T458" s="248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9" t="s">
        <v>249</v>
      </c>
      <c r="AT458" s="249" t="s">
        <v>161</v>
      </c>
      <c r="AU458" s="249" t="s">
        <v>88</v>
      </c>
      <c r="AY458" s="18" t="s">
        <v>159</v>
      </c>
      <c r="BE458" s="250">
        <f>IF(N458="základní",J458,0)</f>
        <v>0</v>
      </c>
      <c r="BF458" s="250">
        <f>IF(N458="snížená",J458,0)</f>
        <v>0</v>
      </c>
      <c r="BG458" s="250">
        <f>IF(N458="zákl. přenesená",J458,0)</f>
        <v>0</v>
      </c>
      <c r="BH458" s="250">
        <f>IF(N458="sníž. přenesená",J458,0)</f>
        <v>0</v>
      </c>
      <c r="BI458" s="250">
        <f>IF(N458="nulová",J458,0)</f>
        <v>0</v>
      </c>
      <c r="BJ458" s="18" t="s">
        <v>86</v>
      </c>
      <c r="BK458" s="250">
        <f>ROUND(I458*H458,2)</f>
        <v>0</v>
      </c>
      <c r="BL458" s="18" t="s">
        <v>249</v>
      </c>
      <c r="BM458" s="249" t="s">
        <v>903</v>
      </c>
    </row>
    <row r="459" s="12" customFormat="1" ht="22.8" customHeight="1">
      <c r="A459" s="12"/>
      <c r="B459" s="221"/>
      <c r="C459" s="222"/>
      <c r="D459" s="223" t="s">
        <v>77</v>
      </c>
      <c r="E459" s="235" t="s">
        <v>904</v>
      </c>
      <c r="F459" s="235" t="s">
        <v>905</v>
      </c>
      <c r="G459" s="222"/>
      <c r="H459" s="222"/>
      <c r="I459" s="225"/>
      <c r="J459" s="236">
        <f>BK459</f>
        <v>0</v>
      </c>
      <c r="K459" s="222"/>
      <c r="L459" s="227"/>
      <c r="M459" s="228"/>
      <c r="N459" s="229"/>
      <c r="O459" s="229"/>
      <c r="P459" s="230">
        <f>SUM(P460:P462)</f>
        <v>0</v>
      </c>
      <c r="Q459" s="229"/>
      <c r="R459" s="230">
        <f>SUM(R460:R462)</f>
        <v>0</v>
      </c>
      <c r="S459" s="229"/>
      <c r="T459" s="231">
        <f>SUM(T460:T462)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32" t="s">
        <v>88</v>
      </c>
      <c r="AT459" s="233" t="s">
        <v>77</v>
      </c>
      <c r="AU459" s="233" t="s">
        <v>86</v>
      </c>
      <c r="AY459" s="232" t="s">
        <v>159</v>
      </c>
      <c r="BK459" s="234">
        <f>SUM(BK460:BK462)</f>
        <v>0</v>
      </c>
    </row>
    <row r="460" s="2" customFormat="1" ht="16.5" customHeight="1">
      <c r="A460" s="39"/>
      <c r="B460" s="40"/>
      <c r="C460" s="237" t="s">
        <v>822</v>
      </c>
      <c r="D460" s="237" t="s">
        <v>161</v>
      </c>
      <c r="E460" s="238" t="s">
        <v>907</v>
      </c>
      <c r="F460" s="239" t="s">
        <v>908</v>
      </c>
      <c r="G460" s="240" t="s">
        <v>909</v>
      </c>
      <c r="H460" s="241">
        <v>24</v>
      </c>
      <c r="I460" s="242"/>
      <c r="J460" s="243">
        <f>ROUND(I460*H460,2)</f>
        <v>0</v>
      </c>
      <c r="K460" s="244"/>
      <c r="L460" s="45"/>
      <c r="M460" s="245" t="s">
        <v>1</v>
      </c>
      <c r="N460" s="246" t="s">
        <v>43</v>
      </c>
      <c r="O460" s="92"/>
      <c r="P460" s="247">
        <f>O460*H460</f>
        <v>0</v>
      </c>
      <c r="Q460" s="247">
        <v>0</v>
      </c>
      <c r="R460" s="247">
        <f>Q460*H460</f>
        <v>0</v>
      </c>
      <c r="S460" s="247">
        <v>0</v>
      </c>
      <c r="T460" s="248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49" t="s">
        <v>249</v>
      </c>
      <c r="AT460" s="249" t="s">
        <v>161</v>
      </c>
      <c r="AU460" s="249" t="s">
        <v>88</v>
      </c>
      <c r="AY460" s="18" t="s">
        <v>159</v>
      </c>
      <c r="BE460" s="250">
        <f>IF(N460="základní",J460,0)</f>
        <v>0</v>
      </c>
      <c r="BF460" s="250">
        <f>IF(N460="snížená",J460,0)</f>
        <v>0</v>
      </c>
      <c r="BG460" s="250">
        <f>IF(N460="zákl. přenesená",J460,0)</f>
        <v>0</v>
      </c>
      <c r="BH460" s="250">
        <f>IF(N460="sníž. přenesená",J460,0)</f>
        <v>0</v>
      </c>
      <c r="BI460" s="250">
        <f>IF(N460="nulová",J460,0)</f>
        <v>0</v>
      </c>
      <c r="BJ460" s="18" t="s">
        <v>86</v>
      </c>
      <c r="BK460" s="250">
        <f>ROUND(I460*H460,2)</f>
        <v>0</v>
      </c>
      <c r="BL460" s="18" t="s">
        <v>249</v>
      </c>
      <c r="BM460" s="249" t="s">
        <v>910</v>
      </c>
    </row>
    <row r="461" s="2" customFormat="1" ht="16.5" customHeight="1">
      <c r="A461" s="39"/>
      <c r="B461" s="40"/>
      <c r="C461" s="237" t="s">
        <v>826</v>
      </c>
      <c r="D461" s="237" t="s">
        <v>161</v>
      </c>
      <c r="E461" s="238" t="s">
        <v>912</v>
      </c>
      <c r="F461" s="239" t="s">
        <v>913</v>
      </c>
      <c r="G461" s="240" t="s">
        <v>909</v>
      </c>
      <c r="H461" s="241">
        <v>16</v>
      </c>
      <c r="I461" s="242"/>
      <c r="J461" s="243">
        <f>ROUND(I461*H461,2)</f>
        <v>0</v>
      </c>
      <c r="K461" s="244"/>
      <c r="L461" s="45"/>
      <c r="M461" s="245" t="s">
        <v>1</v>
      </c>
      <c r="N461" s="246" t="s">
        <v>43</v>
      </c>
      <c r="O461" s="92"/>
      <c r="P461" s="247">
        <f>O461*H461</f>
        <v>0</v>
      </c>
      <c r="Q461" s="247">
        <v>0</v>
      </c>
      <c r="R461" s="247">
        <f>Q461*H461</f>
        <v>0</v>
      </c>
      <c r="S461" s="247">
        <v>0</v>
      </c>
      <c r="T461" s="248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49" t="s">
        <v>249</v>
      </c>
      <c r="AT461" s="249" t="s">
        <v>161</v>
      </c>
      <c r="AU461" s="249" t="s">
        <v>88</v>
      </c>
      <c r="AY461" s="18" t="s">
        <v>159</v>
      </c>
      <c r="BE461" s="250">
        <f>IF(N461="základní",J461,0)</f>
        <v>0</v>
      </c>
      <c r="BF461" s="250">
        <f>IF(N461="snížená",J461,0)</f>
        <v>0</v>
      </c>
      <c r="BG461" s="250">
        <f>IF(N461="zákl. přenesená",J461,0)</f>
        <v>0</v>
      </c>
      <c r="BH461" s="250">
        <f>IF(N461="sníž. přenesená",J461,0)</f>
        <v>0</v>
      </c>
      <c r="BI461" s="250">
        <f>IF(N461="nulová",J461,0)</f>
        <v>0</v>
      </c>
      <c r="BJ461" s="18" t="s">
        <v>86</v>
      </c>
      <c r="BK461" s="250">
        <f>ROUND(I461*H461,2)</f>
        <v>0</v>
      </c>
      <c r="BL461" s="18" t="s">
        <v>249</v>
      </c>
      <c r="BM461" s="249" t="s">
        <v>914</v>
      </c>
    </row>
    <row r="462" s="2" customFormat="1" ht="16.5" customHeight="1">
      <c r="A462" s="39"/>
      <c r="B462" s="40"/>
      <c r="C462" s="237" t="s">
        <v>830</v>
      </c>
      <c r="D462" s="237" t="s">
        <v>161</v>
      </c>
      <c r="E462" s="238" t="s">
        <v>916</v>
      </c>
      <c r="F462" s="239" t="s">
        <v>917</v>
      </c>
      <c r="G462" s="240" t="s">
        <v>909</v>
      </c>
      <c r="H462" s="241">
        <v>8</v>
      </c>
      <c r="I462" s="242"/>
      <c r="J462" s="243">
        <f>ROUND(I462*H462,2)</f>
        <v>0</v>
      </c>
      <c r="K462" s="244"/>
      <c r="L462" s="45"/>
      <c r="M462" s="245" t="s">
        <v>1</v>
      </c>
      <c r="N462" s="246" t="s">
        <v>43</v>
      </c>
      <c r="O462" s="92"/>
      <c r="P462" s="247">
        <f>O462*H462</f>
        <v>0</v>
      </c>
      <c r="Q462" s="247">
        <v>0</v>
      </c>
      <c r="R462" s="247">
        <f>Q462*H462</f>
        <v>0</v>
      </c>
      <c r="S462" s="247">
        <v>0</v>
      </c>
      <c r="T462" s="248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49" t="s">
        <v>249</v>
      </c>
      <c r="AT462" s="249" t="s">
        <v>161</v>
      </c>
      <c r="AU462" s="249" t="s">
        <v>88</v>
      </c>
      <c r="AY462" s="18" t="s">
        <v>159</v>
      </c>
      <c r="BE462" s="250">
        <f>IF(N462="základní",J462,0)</f>
        <v>0</v>
      </c>
      <c r="BF462" s="250">
        <f>IF(N462="snížená",J462,0)</f>
        <v>0</v>
      </c>
      <c r="BG462" s="250">
        <f>IF(N462="zákl. přenesená",J462,0)</f>
        <v>0</v>
      </c>
      <c r="BH462" s="250">
        <f>IF(N462="sníž. přenesená",J462,0)</f>
        <v>0</v>
      </c>
      <c r="BI462" s="250">
        <f>IF(N462="nulová",J462,0)</f>
        <v>0</v>
      </c>
      <c r="BJ462" s="18" t="s">
        <v>86</v>
      </c>
      <c r="BK462" s="250">
        <f>ROUND(I462*H462,2)</f>
        <v>0</v>
      </c>
      <c r="BL462" s="18" t="s">
        <v>249</v>
      </c>
      <c r="BM462" s="249" t="s">
        <v>918</v>
      </c>
    </row>
    <row r="463" s="12" customFormat="1" ht="22.8" customHeight="1">
      <c r="A463" s="12"/>
      <c r="B463" s="221"/>
      <c r="C463" s="222"/>
      <c r="D463" s="223" t="s">
        <v>77</v>
      </c>
      <c r="E463" s="235" t="s">
        <v>919</v>
      </c>
      <c r="F463" s="235" t="s">
        <v>920</v>
      </c>
      <c r="G463" s="222"/>
      <c r="H463" s="222"/>
      <c r="I463" s="225"/>
      <c r="J463" s="236">
        <f>BK463</f>
        <v>0</v>
      </c>
      <c r="K463" s="222"/>
      <c r="L463" s="227"/>
      <c r="M463" s="228"/>
      <c r="N463" s="229"/>
      <c r="O463" s="229"/>
      <c r="P463" s="230">
        <f>SUM(P464:P556)</f>
        <v>0</v>
      </c>
      <c r="Q463" s="229"/>
      <c r="R463" s="230">
        <f>SUM(R464:R556)</f>
        <v>6.2283980000000003</v>
      </c>
      <c r="S463" s="229"/>
      <c r="T463" s="231">
        <f>SUM(T464:T556)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32" t="s">
        <v>88</v>
      </c>
      <c r="AT463" s="233" t="s">
        <v>77</v>
      </c>
      <c r="AU463" s="233" t="s">
        <v>86</v>
      </c>
      <c r="AY463" s="232" t="s">
        <v>159</v>
      </c>
      <c r="BK463" s="234">
        <f>SUM(BK464:BK556)</f>
        <v>0</v>
      </c>
    </row>
    <row r="464" s="2" customFormat="1" ht="16.5" customHeight="1">
      <c r="A464" s="39"/>
      <c r="B464" s="40"/>
      <c r="C464" s="237" t="s">
        <v>834</v>
      </c>
      <c r="D464" s="237" t="s">
        <v>161</v>
      </c>
      <c r="E464" s="238" t="s">
        <v>1475</v>
      </c>
      <c r="F464" s="239" t="s">
        <v>1476</v>
      </c>
      <c r="G464" s="240" t="s">
        <v>164</v>
      </c>
      <c r="H464" s="241">
        <v>5.7750000000000004</v>
      </c>
      <c r="I464" s="242"/>
      <c r="J464" s="243">
        <f>ROUND(I464*H464,2)</f>
        <v>0</v>
      </c>
      <c r="K464" s="244"/>
      <c r="L464" s="45"/>
      <c r="M464" s="245" t="s">
        <v>1</v>
      </c>
      <c r="N464" s="246" t="s">
        <v>43</v>
      </c>
      <c r="O464" s="92"/>
      <c r="P464" s="247">
        <f>O464*H464</f>
        <v>0</v>
      </c>
      <c r="Q464" s="247">
        <v>0.048939999999999997</v>
      </c>
      <c r="R464" s="247">
        <f>Q464*H464</f>
        <v>0.2826285</v>
      </c>
      <c r="S464" s="247">
        <v>0</v>
      </c>
      <c r="T464" s="248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49" t="s">
        <v>249</v>
      </c>
      <c r="AT464" s="249" t="s">
        <v>161</v>
      </c>
      <c r="AU464" s="249" t="s">
        <v>88</v>
      </c>
      <c r="AY464" s="18" t="s">
        <v>159</v>
      </c>
      <c r="BE464" s="250">
        <f>IF(N464="základní",J464,0)</f>
        <v>0</v>
      </c>
      <c r="BF464" s="250">
        <f>IF(N464="snížená",J464,0)</f>
        <v>0</v>
      </c>
      <c r="BG464" s="250">
        <f>IF(N464="zákl. přenesená",J464,0)</f>
        <v>0</v>
      </c>
      <c r="BH464" s="250">
        <f>IF(N464="sníž. přenesená",J464,0)</f>
        <v>0</v>
      </c>
      <c r="BI464" s="250">
        <f>IF(N464="nulová",J464,0)</f>
        <v>0</v>
      </c>
      <c r="BJ464" s="18" t="s">
        <v>86</v>
      </c>
      <c r="BK464" s="250">
        <f>ROUND(I464*H464,2)</f>
        <v>0</v>
      </c>
      <c r="BL464" s="18" t="s">
        <v>249</v>
      </c>
      <c r="BM464" s="249" t="s">
        <v>1477</v>
      </c>
    </row>
    <row r="465" s="13" customFormat="1">
      <c r="A465" s="13"/>
      <c r="B465" s="251"/>
      <c r="C465" s="252"/>
      <c r="D465" s="253" t="s">
        <v>167</v>
      </c>
      <c r="E465" s="254" t="s">
        <v>1</v>
      </c>
      <c r="F465" s="255" t="s">
        <v>1478</v>
      </c>
      <c r="G465" s="252"/>
      <c r="H465" s="256">
        <v>5.7750000000000004</v>
      </c>
      <c r="I465" s="257"/>
      <c r="J465" s="252"/>
      <c r="K465" s="252"/>
      <c r="L465" s="258"/>
      <c r="M465" s="259"/>
      <c r="N465" s="260"/>
      <c r="O465" s="260"/>
      <c r="P465" s="260"/>
      <c r="Q465" s="260"/>
      <c r="R465" s="260"/>
      <c r="S465" s="260"/>
      <c r="T465" s="26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62" t="s">
        <v>167</v>
      </c>
      <c r="AU465" s="262" t="s">
        <v>88</v>
      </c>
      <c r="AV465" s="13" t="s">
        <v>88</v>
      </c>
      <c r="AW465" s="13" t="s">
        <v>34</v>
      </c>
      <c r="AX465" s="13" t="s">
        <v>86</v>
      </c>
      <c r="AY465" s="262" t="s">
        <v>159</v>
      </c>
    </row>
    <row r="466" s="2" customFormat="1" ht="16.5" customHeight="1">
      <c r="A466" s="39"/>
      <c r="B466" s="40"/>
      <c r="C466" s="237" t="s">
        <v>838</v>
      </c>
      <c r="D466" s="237" t="s">
        <v>161</v>
      </c>
      <c r="E466" s="238" t="s">
        <v>1479</v>
      </c>
      <c r="F466" s="239" t="s">
        <v>1480</v>
      </c>
      <c r="G466" s="240" t="s">
        <v>164</v>
      </c>
      <c r="H466" s="241">
        <v>5.7750000000000004</v>
      </c>
      <c r="I466" s="242"/>
      <c r="J466" s="243">
        <f>ROUND(I466*H466,2)</f>
        <v>0</v>
      </c>
      <c r="K466" s="244"/>
      <c r="L466" s="45"/>
      <c r="M466" s="245" t="s">
        <v>1</v>
      </c>
      <c r="N466" s="246" t="s">
        <v>43</v>
      </c>
      <c r="O466" s="92"/>
      <c r="P466" s="247">
        <f>O466*H466</f>
        <v>0</v>
      </c>
      <c r="Q466" s="247">
        <v>0.00020000000000000001</v>
      </c>
      <c r="R466" s="247">
        <f>Q466*H466</f>
        <v>0.0011550000000000002</v>
      </c>
      <c r="S466" s="247">
        <v>0</v>
      </c>
      <c r="T466" s="248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49" t="s">
        <v>249</v>
      </c>
      <c r="AT466" s="249" t="s">
        <v>161</v>
      </c>
      <c r="AU466" s="249" t="s">
        <v>88</v>
      </c>
      <c r="AY466" s="18" t="s">
        <v>159</v>
      </c>
      <c r="BE466" s="250">
        <f>IF(N466="základní",J466,0)</f>
        <v>0</v>
      </c>
      <c r="BF466" s="250">
        <f>IF(N466="snížená",J466,0)</f>
        <v>0</v>
      </c>
      <c r="BG466" s="250">
        <f>IF(N466="zákl. přenesená",J466,0)</f>
        <v>0</v>
      </c>
      <c r="BH466" s="250">
        <f>IF(N466="sníž. přenesená",J466,0)</f>
        <v>0</v>
      </c>
      <c r="BI466" s="250">
        <f>IF(N466="nulová",J466,0)</f>
        <v>0</v>
      </c>
      <c r="BJ466" s="18" t="s">
        <v>86</v>
      </c>
      <c r="BK466" s="250">
        <f>ROUND(I466*H466,2)</f>
        <v>0</v>
      </c>
      <c r="BL466" s="18" t="s">
        <v>249</v>
      </c>
      <c r="BM466" s="249" t="s">
        <v>1481</v>
      </c>
    </row>
    <row r="467" s="2" customFormat="1" ht="16.5" customHeight="1">
      <c r="A467" s="39"/>
      <c r="B467" s="40"/>
      <c r="C467" s="237" t="s">
        <v>844</v>
      </c>
      <c r="D467" s="237" t="s">
        <v>161</v>
      </c>
      <c r="E467" s="238" t="s">
        <v>922</v>
      </c>
      <c r="F467" s="239" t="s">
        <v>923</v>
      </c>
      <c r="G467" s="240" t="s">
        <v>164</v>
      </c>
      <c r="H467" s="241">
        <v>4.0800000000000001</v>
      </c>
      <c r="I467" s="242"/>
      <c r="J467" s="243">
        <f>ROUND(I467*H467,2)</f>
        <v>0</v>
      </c>
      <c r="K467" s="244"/>
      <c r="L467" s="45"/>
      <c r="M467" s="245" t="s">
        <v>1</v>
      </c>
      <c r="N467" s="246" t="s">
        <v>43</v>
      </c>
      <c r="O467" s="92"/>
      <c r="P467" s="247">
        <f>O467*H467</f>
        <v>0</v>
      </c>
      <c r="Q467" s="247">
        <v>0.013390000000000001</v>
      </c>
      <c r="R467" s="247">
        <f>Q467*H467</f>
        <v>0.054631200000000005</v>
      </c>
      <c r="S467" s="247">
        <v>0</v>
      </c>
      <c r="T467" s="248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49" t="s">
        <v>249</v>
      </c>
      <c r="AT467" s="249" t="s">
        <v>161</v>
      </c>
      <c r="AU467" s="249" t="s">
        <v>88</v>
      </c>
      <c r="AY467" s="18" t="s">
        <v>159</v>
      </c>
      <c r="BE467" s="250">
        <f>IF(N467="základní",J467,0)</f>
        <v>0</v>
      </c>
      <c r="BF467" s="250">
        <f>IF(N467="snížená",J467,0)</f>
        <v>0</v>
      </c>
      <c r="BG467" s="250">
        <f>IF(N467="zákl. přenesená",J467,0)</f>
        <v>0</v>
      </c>
      <c r="BH467" s="250">
        <f>IF(N467="sníž. přenesená",J467,0)</f>
        <v>0</v>
      </c>
      <c r="BI467" s="250">
        <f>IF(N467="nulová",J467,0)</f>
        <v>0</v>
      </c>
      <c r="BJ467" s="18" t="s">
        <v>86</v>
      </c>
      <c r="BK467" s="250">
        <f>ROUND(I467*H467,2)</f>
        <v>0</v>
      </c>
      <c r="BL467" s="18" t="s">
        <v>249</v>
      </c>
      <c r="BM467" s="249" t="s">
        <v>924</v>
      </c>
    </row>
    <row r="468" s="13" customFormat="1">
      <c r="A468" s="13"/>
      <c r="B468" s="251"/>
      <c r="C468" s="252"/>
      <c r="D468" s="253" t="s">
        <v>167</v>
      </c>
      <c r="E468" s="254" t="s">
        <v>1</v>
      </c>
      <c r="F468" s="255" t="s">
        <v>1482</v>
      </c>
      <c r="G468" s="252"/>
      <c r="H468" s="256">
        <v>4.0800000000000001</v>
      </c>
      <c r="I468" s="257"/>
      <c r="J468" s="252"/>
      <c r="K468" s="252"/>
      <c r="L468" s="258"/>
      <c r="M468" s="259"/>
      <c r="N468" s="260"/>
      <c r="O468" s="260"/>
      <c r="P468" s="260"/>
      <c r="Q468" s="260"/>
      <c r="R468" s="260"/>
      <c r="S468" s="260"/>
      <c r="T468" s="261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62" t="s">
        <v>167</v>
      </c>
      <c r="AU468" s="262" t="s">
        <v>88</v>
      </c>
      <c r="AV468" s="13" t="s">
        <v>88</v>
      </c>
      <c r="AW468" s="13" t="s">
        <v>34</v>
      </c>
      <c r="AX468" s="13" t="s">
        <v>86</v>
      </c>
      <c r="AY468" s="262" t="s">
        <v>159</v>
      </c>
    </row>
    <row r="469" s="2" customFormat="1" ht="16.5" customHeight="1">
      <c r="A469" s="39"/>
      <c r="B469" s="40"/>
      <c r="C469" s="237" t="s">
        <v>848</v>
      </c>
      <c r="D469" s="237" t="s">
        <v>161</v>
      </c>
      <c r="E469" s="238" t="s">
        <v>929</v>
      </c>
      <c r="F469" s="239" t="s">
        <v>930</v>
      </c>
      <c r="G469" s="240" t="s">
        <v>164</v>
      </c>
      <c r="H469" s="241">
        <v>4.0800000000000001</v>
      </c>
      <c r="I469" s="242"/>
      <c r="J469" s="243">
        <f>ROUND(I469*H469,2)</f>
        <v>0</v>
      </c>
      <c r="K469" s="244"/>
      <c r="L469" s="45"/>
      <c r="M469" s="245" t="s">
        <v>1</v>
      </c>
      <c r="N469" s="246" t="s">
        <v>43</v>
      </c>
      <c r="O469" s="92"/>
      <c r="P469" s="247">
        <f>O469*H469</f>
        <v>0</v>
      </c>
      <c r="Q469" s="247">
        <v>0.00010000000000000001</v>
      </c>
      <c r="R469" s="247">
        <f>Q469*H469</f>
        <v>0.00040800000000000005</v>
      </c>
      <c r="S469" s="247">
        <v>0</v>
      </c>
      <c r="T469" s="248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49" t="s">
        <v>249</v>
      </c>
      <c r="AT469" s="249" t="s">
        <v>161</v>
      </c>
      <c r="AU469" s="249" t="s">
        <v>88</v>
      </c>
      <c r="AY469" s="18" t="s">
        <v>159</v>
      </c>
      <c r="BE469" s="250">
        <f>IF(N469="základní",J469,0)</f>
        <v>0</v>
      </c>
      <c r="BF469" s="250">
        <f>IF(N469="snížená",J469,0)</f>
        <v>0</v>
      </c>
      <c r="BG469" s="250">
        <f>IF(N469="zákl. přenesená",J469,0)</f>
        <v>0</v>
      </c>
      <c r="BH469" s="250">
        <f>IF(N469="sníž. přenesená",J469,0)</f>
        <v>0</v>
      </c>
      <c r="BI469" s="250">
        <f>IF(N469="nulová",J469,0)</f>
        <v>0</v>
      </c>
      <c r="BJ469" s="18" t="s">
        <v>86</v>
      </c>
      <c r="BK469" s="250">
        <f>ROUND(I469*H469,2)</f>
        <v>0</v>
      </c>
      <c r="BL469" s="18" t="s">
        <v>249</v>
      </c>
      <c r="BM469" s="249" t="s">
        <v>931</v>
      </c>
    </row>
    <row r="470" s="2" customFormat="1" ht="16.5" customHeight="1">
      <c r="A470" s="39"/>
      <c r="B470" s="40"/>
      <c r="C470" s="237" t="s">
        <v>852</v>
      </c>
      <c r="D470" s="237" t="s">
        <v>161</v>
      </c>
      <c r="E470" s="238" t="s">
        <v>933</v>
      </c>
      <c r="F470" s="239" t="s">
        <v>934</v>
      </c>
      <c r="G470" s="240" t="s">
        <v>164</v>
      </c>
      <c r="H470" s="241">
        <v>400.93000000000001</v>
      </c>
      <c r="I470" s="242"/>
      <c r="J470" s="243">
        <f>ROUND(I470*H470,2)</f>
        <v>0</v>
      </c>
      <c r="K470" s="244"/>
      <c r="L470" s="45"/>
      <c r="M470" s="245" t="s">
        <v>1</v>
      </c>
      <c r="N470" s="246" t="s">
        <v>43</v>
      </c>
      <c r="O470" s="92"/>
      <c r="P470" s="247">
        <f>O470*H470</f>
        <v>0</v>
      </c>
      <c r="Q470" s="247">
        <v>0.01217</v>
      </c>
      <c r="R470" s="247">
        <f>Q470*H470</f>
        <v>4.8793180999999999</v>
      </c>
      <c r="S470" s="247">
        <v>0</v>
      </c>
      <c r="T470" s="248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49" t="s">
        <v>249</v>
      </c>
      <c r="AT470" s="249" t="s">
        <v>161</v>
      </c>
      <c r="AU470" s="249" t="s">
        <v>88</v>
      </c>
      <c r="AY470" s="18" t="s">
        <v>159</v>
      </c>
      <c r="BE470" s="250">
        <f>IF(N470="základní",J470,0)</f>
        <v>0</v>
      </c>
      <c r="BF470" s="250">
        <f>IF(N470="snížená",J470,0)</f>
        <v>0</v>
      </c>
      <c r="BG470" s="250">
        <f>IF(N470="zákl. přenesená",J470,0)</f>
        <v>0</v>
      </c>
      <c r="BH470" s="250">
        <f>IF(N470="sníž. přenesená",J470,0)</f>
        <v>0</v>
      </c>
      <c r="BI470" s="250">
        <f>IF(N470="nulová",J470,0)</f>
        <v>0</v>
      </c>
      <c r="BJ470" s="18" t="s">
        <v>86</v>
      </c>
      <c r="BK470" s="250">
        <f>ROUND(I470*H470,2)</f>
        <v>0</v>
      </c>
      <c r="BL470" s="18" t="s">
        <v>249</v>
      </c>
      <c r="BM470" s="249" t="s">
        <v>935</v>
      </c>
    </row>
    <row r="471" s="13" customFormat="1">
      <c r="A471" s="13"/>
      <c r="B471" s="251"/>
      <c r="C471" s="252"/>
      <c r="D471" s="253" t="s">
        <v>167</v>
      </c>
      <c r="E471" s="254" t="s">
        <v>1</v>
      </c>
      <c r="F471" s="255" t="s">
        <v>1403</v>
      </c>
      <c r="G471" s="252"/>
      <c r="H471" s="256">
        <v>16.579999999999998</v>
      </c>
      <c r="I471" s="257"/>
      <c r="J471" s="252"/>
      <c r="K471" s="252"/>
      <c r="L471" s="258"/>
      <c r="M471" s="259"/>
      <c r="N471" s="260"/>
      <c r="O471" s="260"/>
      <c r="P471" s="260"/>
      <c r="Q471" s="260"/>
      <c r="R471" s="260"/>
      <c r="S471" s="260"/>
      <c r="T471" s="26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62" t="s">
        <v>167</v>
      </c>
      <c r="AU471" s="262" t="s">
        <v>88</v>
      </c>
      <c r="AV471" s="13" t="s">
        <v>88</v>
      </c>
      <c r="AW471" s="13" t="s">
        <v>34</v>
      </c>
      <c r="AX471" s="13" t="s">
        <v>78</v>
      </c>
      <c r="AY471" s="262" t="s">
        <v>159</v>
      </c>
    </row>
    <row r="472" s="13" customFormat="1">
      <c r="A472" s="13"/>
      <c r="B472" s="251"/>
      <c r="C472" s="252"/>
      <c r="D472" s="253" t="s">
        <v>167</v>
      </c>
      <c r="E472" s="254" t="s">
        <v>1</v>
      </c>
      <c r="F472" s="255" t="s">
        <v>1404</v>
      </c>
      <c r="G472" s="252"/>
      <c r="H472" s="256">
        <v>15.74</v>
      </c>
      <c r="I472" s="257"/>
      <c r="J472" s="252"/>
      <c r="K472" s="252"/>
      <c r="L472" s="258"/>
      <c r="M472" s="259"/>
      <c r="N472" s="260"/>
      <c r="O472" s="260"/>
      <c r="P472" s="260"/>
      <c r="Q472" s="260"/>
      <c r="R472" s="260"/>
      <c r="S472" s="260"/>
      <c r="T472" s="261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62" t="s">
        <v>167</v>
      </c>
      <c r="AU472" s="262" t="s">
        <v>88</v>
      </c>
      <c r="AV472" s="13" t="s">
        <v>88</v>
      </c>
      <c r="AW472" s="13" t="s">
        <v>34</v>
      </c>
      <c r="AX472" s="13" t="s">
        <v>78</v>
      </c>
      <c r="AY472" s="262" t="s">
        <v>159</v>
      </c>
    </row>
    <row r="473" s="13" customFormat="1">
      <c r="A473" s="13"/>
      <c r="B473" s="251"/>
      <c r="C473" s="252"/>
      <c r="D473" s="253" t="s">
        <v>167</v>
      </c>
      <c r="E473" s="254" t="s">
        <v>1</v>
      </c>
      <c r="F473" s="255" t="s">
        <v>1405</v>
      </c>
      <c r="G473" s="252"/>
      <c r="H473" s="256">
        <v>5.9299999999999997</v>
      </c>
      <c r="I473" s="257"/>
      <c r="J473" s="252"/>
      <c r="K473" s="252"/>
      <c r="L473" s="258"/>
      <c r="M473" s="259"/>
      <c r="N473" s="260"/>
      <c r="O473" s="260"/>
      <c r="P473" s="260"/>
      <c r="Q473" s="260"/>
      <c r="R473" s="260"/>
      <c r="S473" s="260"/>
      <c r="T473" s="261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62" t="s">
        <v>167</v>
      </c>
      <c r="AU473" s="262" t="s">
        <v>88</v>
      </c>
      <c r="AV473" s="13" t="s">
        <v>88</v>
      </c>
      <c r="AW473" s="13" t="s">
        <v>34</v>
      </c>
      <c r="AX473" s="13" t="s">
        <v>78</v>
      </c>
      <c r="AY473" s="262" t="s">
        <v>159</v>
      </c>
    </row>
    <row r="474" s="13" customFormat="1">
      <c r="A474" s="13"/>
      <c r="B474" s="251"/>
      <c r="C474" s="252"/>
      <c r="D474" s="253" t="s">
        <v>167</v>
      </c>
      <c r="E474" s="254" t="s">
        <v>1</v>
      </c>
      <c r="F474" s="255" t="s">
        <v>1406</v>
      </c>
      <c r="G474" s="252"/>
      <c r="H474" s="256">
        <v>5.5199999999999996</v>
      </c>
      <c r="I474" s="257"/>
      <c r="J474" s="252"/>
      <c r="K474" s="252"/>
      <c r="L474" s="258"/>
      <c r="M474" s="259"/>
      <c r="N474" s="260"/>
      <c r="O474" s="260"/>
      <c r="P474" s="260"/>
      <c r="Q474" s="260"/>
      <c r="R474" s="260"/>
      <c r="S474" s="260"/>
      <c r="T474" s="261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62" t="s">
        <v>167</v>
      </c>
      <c r="AU474" s="262" t="s">
        <v>88</v>
      </c>
      <c r="AV474" s="13" t="s">
        <v>88</v>
      </c>
      <c r="AW474" s="13" t="s">
        <v>34</v>
      </c>
      <c r="AX474" s="13" t="s">
        <v>78</v>
      </c>
      <c r="AY474" s="262" t="s">
        <v>159</v>
      </c>
    </row>
    <row r="475" s="13" customFormat="1">
      <c r="A475" s="13"/>
      <c r="B475" s="251"/>
      <c r="C475" s="252"/>
      <c r="D475" s="253" t="s">
        <v>167</v>
      </c>
      <c r="E475" s="254" t="s">
        <v>1</v>
      </c>
      <c r="F475" s="255" t="s">
        <v>1407</v>
      </c>
      <c r="G475" s="252"/>
      <c r="H475" s="256">
        <v>12.960000000000001</v>
      </c>
      <c r="I475" s="257"/>
      <c r="J475" s="252"/>
      <c r="K475" s="252"/>
      <c r="L475" s="258"/>
      <c r="M475" s="259"/>
      <c r="N475" s="260"/>
      <c r="O475" s="260"/>
      <c r="P475" s="260"/>
      <c r="Q475" s="260"/>
      <c r="R475" s="260"/>
      <c r="S475" s="260"/>
      <c r="T475" s="261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62" t="s">
        <v>167</v>
      </c>
      <c r="AU475" s="262" t="s">
        <v>88</v>
      </c>
      <c r="AV475" s="13" t="s">
        <v>88</v>
      </c>
      <c r="AW475" s="13" t="s">
        <v>34</v>
      </c>
      <c r="AX475" s="13" t="s">
        <v>78</v>
      </c>
      <c r="AY475" s="262" t="s">
        <v>159</v>
      </c>
    </row>
    <row r="476" s="13" customFormat="1">
      <c r="A476" s="13"/>
      <c r="B476" s="251"/>
      <c r="C476" s="252"/>
      <c r="D476" s="253" t="s">
        <v>167</v>
      </c>
      <c r="E476" s="254" t="s">
        <v>1</v>
      </c>
      <c r="F476" s="255" t="s">
        <v>1408</v>
      </c>
      <c r="G476" s="252"/>
      <c r="H476" s="256">
        <v>27.489999999999998</v>
      </c>
      <c r="I476" s="257"/>
      <c r="J476" s="252"/>
      <c r="K476" s="252"/>
      <c r="L476" s="258"/>
      <c r="M476" s="259"/>
      <c r="N476" s="260"/>
      <c r="O476" s="260"/>
      <c r="P476" s="260"/>
      <c r="Q476" s="260"/>
      <c r="R476" s="260"/>
      <c r="S476" s="260"/>
      <c r="T476" s="261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62" t="s">
        <v>167</v>
      </c>
      <c r="AU476" s="262" t="s">
        <v>88</v>
      </c>
      <c r="AV476" s="13" t="s">
        <v>88</v>
      </c>
      <c r="AW476" s="13" t="s">
        <v>34</v>
      </c>
      <c r="AX476" s="13" t="s">
        <v>78</v>
      </c>
      <c r="AY476" s="262" t="s">
        <v>159</v>
      </c>
    </row>
    <row r="477" s="13" customFormat="1">
      <c r="A477" s="13"/>
      <c r="B477" s="251"/>
      <c r="C477" s="252"/>
      <c r="D477" s="253" t="s">
        <v>167</v>
      </c>
      <c r="E477" s="254" t="s">
        <v>1</v>
      </c>
      <c r="F477" s="255" t="s">
        <v>1409</v>
      </c>
      <c r="G477" s="252"/>
      <c r="H477" s="256">
        <v>25.32</v>
      </c>
      <c r="I477" s="257"/>
      <c r="J477" s="252"/>
      <c r="K477" s="252"/>
      <c r="L477" s="258"/>
      <c r="M477" s="259"/>
      <c r="N477" s="260"/>
      <c r="O477" s="260"/>
      <c r="P477" s="260"/>
      <c r="Q477" s="260"/>
      <c r="R477" s="260"/>
      <c r="S477" s="260"/>
      <c r="T477" s="26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62" t="s">
        <v>167</v>
      </c>
      <c r="AU477" s="262" t="s">
        <v>88</v>
      </c>
      <c r="AV477" s="13" t="s">
        <v>88</v>
      </c>
      <c r="AW477" s="13" t="s">
        <v>34</v>
      </c>
      <c r="AX477" s="13" t="s">
        <v>78</v>
      </c>
      <c r="AY477" s="262" t="s">
        <v>159</v>
      </c>
    </row>
    <row r="478" s="13" customFormat="1">
      <c r="A478" s="13"/>
      <c r="B478" s="251"/>
      <c r="C478" s="252"/>
      <c r="D478" s="253" t="s">
        <v>167</v>
      </c>
      <c r="E478" s="254" t="s">
        <v>1</v>
      </c>
      <c r="F478" s="255" t="s">
        <v>1410</v>
      </c>
      <c r="G478" s="252"/>
      <c r="H478" s="256">
        <v>16.510000000000002</v>
      </c>
      <c r="I478" s="257"/>
      <c r="J478" s="252"/>
      <c r="K478" s="252"/>
      <c r="L478" s="258"/>
      <c r="M478" s="259"/>
      <c r="N478" s="260"/>
      <c r="O478" s="260"/>
      <c r="P478" s="260"/>
      <c r="Q478" s="260"/>
      <c r="R478" s="260"/>
      <c r="S478" s="260"/>
      <c r="T478" s="26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62" t="s">
        <v>167</v>
      </c>
      <c r="AU478" s="262" t="s">
        <v>88</v>
      </c>
      <c r="AV478" s="13" t="s">
        <v>88</v>
      </c>
      <c r="AW478" s="13" t="s">
        <v>34</v>
      </c>
      <c r="AX478" s="13" t="s">
        <v>78</v>
      </c>
      <c r="AY478" s="262" t="s">
        <v>159</v>
      </c>
    </row>
    <row r="479" s="13" customFormat="1">
      <c r="A479" s="13"/>
      <c r="B479" s="251"/>
      <c r="C479" s="252"/>
      <c r="D479" s="253" t="s">
        <v>167</v>
      </c>
      <c r="E479" s="254" t="s">
        <v>1</v>
      </c>
      <c r="F479" s="255" t="s">
        <v>1411</v>
      </c>
      <c r="G479" s="252"/>
      <c r="H479" s="256">
        <v>36.399999999999999</v>
      </c>
      <c r="I479" s="257"/>
      <c r="J479" s="252"/>
      <c r="K479" s="252"/>
      <c r="L479" s="258"/>
      <c r="M479" s="259"/>
      <c r="N479" s="260"/>
      <c r="O479" s="260"/>
      <c r="P479" s="260"/>
      <c r="Q479" s="260"/>
      <c r="R479" s="260"/>
      <c r="S479" s="260"/>
      <c r="T479" s="261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62" t="s">
        <v>167</v>
      </c>
      <c r="AU479" s="262" t="s">
        <v>88</v>
      </c>
      <c r="AV479" s="13" t="s">
        <v>88</v>
      </c>
      <c r="AW479" s="13" t="s">
        <v>34</v>
      </c>
      <c r="AX479" s="13" t="s">
        <v>78</v>
      </c>
      <c r="AY479" s="262" t="s">
        <v>159</v>
      </c>
    </row>
    <row r="480" s="13" customFormat="1">
      <c r="A480" s="13"/>
      <c r="B480" s="251"/>
      <c r="C480" s="252"/>
      <c r="D480" s="253" t="s">
        <v>167</v>
      </c>
      <c r="E480" s="254" t="s">
        <v>1</v>
      </c>
      <c r="F480" s="255" t="s">
        <v>1412</v>
      </c>
      <c r="G480" s="252"/>
      <c r="H480" s="256">
        <v>7.9500000000000002</v>
      </c>
      <c r="I480" s="257"/>
      <c r="J480" s="252"/>
      <c r="K480" s="252"/>
      <c r="L480" s="258"/>
      <c r="M480" s="259"/>
      <c r="N480" s="260"/>
      <c r="O480" s="260"/>
      <c r="P480" s="260"/>
      <c r="Q480" s="260"/>
      <c r="R480" s="260"/>
      <c r="S480" s="260"/>
      <c r="T480" s="261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62" t="s">
        <v>167</v>
      </c>
      <c r="AU480" s="262" t="s">
        <v>88</v>
      </c>
      <c r="AV480" s="13" t="s">
        <v>88</v>
      </c>
      <c r="AW480" s="13" t="s">
        <v>34</v>
      </c>
      <c r="AX480" s="13" t="s">
        <v>78</v>
      </c>
      <c r="AY480" s="262" t="s">
        <v>159</v>
      </c>
    </row>
    <row r="481" s="13" customFormat="1">
      <c r="A481" s="13"/>
      <c r="B481" s="251"/>
      <c r="C481" s="252"/>
      <c r="D481" s="253" t="s">
        <v>167</v>
      </c>
      <c r="E481" s="254" t="s">
        <v>1</v>
      </c>
      <c r="F481" s="255" t="s">
        <v>1413</v>
      </c>
      <c r="G481" s="252"/>
      <c r="H481" s="256">
        <v>18</v>
      </c>
      <c r="I481" s="257"/>
      <c r="J481" s="252"/>
      <c r="K481" s="252"/>
      <c r="L481" s="258"/>
      <c r="M481" s="259"/>
      <c r="N481" s="260"/>
      <c r="O481" s="260"/>
      <c r="P481" s="260"/>
      <c r="Q481" s="260"/>
      <c r="R481" s="260"/>
      <c r="S481" s="260"/>
      <c r="T481" s="26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62" t="s">
        <v>167</v>
      </c>
      <c r="AU481" s="262" t="s">
        <v>88</v>
      </c>
      <c r="AV481" s="13" t="s">
        <v>88</v>
      </c>
      <c r="AW481" s="13" t="s">
        <v>34</v>
      </c>
      <c r="AX481" s="13" t="s">
        <v>78</v>
      </c>
      <c r="AY481" s="262" t="s">
        <v>159</v>
      </c>
    </row>
    <row r="482" s="13" customFormat="1">
      <c r="A482" s="13"/>
      <c r="B482" s="251"/>
      <c r="C482" s="252"/>
      <c r="D482" s="253" t="s">
        <v>167</v>
      </c>
      <c r="E482" s="254" t="s">
        <v>1</v>
      </c>
      <c r="F482" s="255" t="s">
        <v>1414</v>
      </c>
      <c r="G482" s="252"/>
      <c r="H482" s="256">
        <v>7.7199999999999998</v>
      </c>
      <c r="I482" s="257"/>
      <c r="J482" s="252"/>
      <c r="K482" s="252"/>
      <c r="L482" s="258"/>
      <c r="M482" s="259"/>
      <c r="N482" s="260"/>
      <c r="O482" s="260"/>
      <c r="P482" s="260"/>
      <c r="Q482" s="260"/>
      <c r="R482" s="260"/>
      <c r="S482" s="260"/>
      <c r="T482" s="261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62" t="s">
        <v>167</v>
      </c>
      <c r="AU482" s="262" t="s">
        <v>88</v>
      </c>
      <c r="AV482" s="13" t="s">
        <v>88</v>
      </c>
      <c r="AW482" s="13" t="s">
        <v>34</v>
      </c>
      <c r="AX482" s="13" t="s">
        <v>78</v>
      </c>
      <c r="AY482" s="262" t="s">
        <v>159</v>
      </c>
    </row>
    <row r="483" s="13" customFormat="1">
      <c r="A483" s="13"/>
      <c r="B483" s="251"/>
      <c r="C483" s="252"/>
      <c r="D483" s="253" t="s">
        <v>167</v>
      </c>
      <c r="E483" s="254" t="s">
        <v>1</v>
      </c>
      <c r="F483" s="255" t="s">
        <v>1423</v>
      </c>
      <c r="G483" s="252"/>
      <c r="H483" s="256">
        <v>18.57</v>
      </c>
      <c r="I483" s="257"/>
      <c r="J483" s="252"/>
      <c r="K483" s="252"/>
      <c r="L483" s="258"/>
      <c r="M483" s="259"/>
      <c r="N483" s="260"/>
      <c r="O483" s="260"/>
      <c r="P483" s="260"/>
      <c r="Q483" s="260"/>
      <c r="R483" s="260"/>
      <c r="S483" s="260"/>
      <c r="T483" s="26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62" t="s">
        <v>167</v>
      </c>
      <c r="AU483" s="262" t="s">
        <v>88</v>
      </c>
      <c r="AV483" s="13" t="s">
        <v>88</v>
      </c>
      <c r="AW483" s="13" t="s">
        <v>34</v>
      </c>
      <c r="AX483" s="13" t="s">
        <v>78</v>
      </c>
      <c r="AY483" s="262" t="s">
        <v>159</v>
      </c>
    </row>
    <row r="484" s="13" customFormat="1">
      <c r="A484" s="13"/>
      <c r="B484" s="251"/>
      <c r="C484" s="252"/>
      <c r="D484" s="253" t="s">
        <v>167</v>
      </c>
      <c r="E484" s="254" t="s">
        <v>1</v>
      </c>
      <c r="F484" s="255" t="s">
        <v>1424</v>
      </c>
      <c r="G484" s="252"/>
      <c r="H484" s="256">
        <v>15.869999999999999</v>
      </c>
      <c r="I484" s="257"/>
      <c r="J484" s="252"/>
      <c r="K484" s="252"/>
      <c r="L484" s="258"/>
      <c r="M484" s="259"/>
      <c r="N484" s="260"/>
      <c r="O484" s="260"/>
      <c r="P484" s="260"/>
      <c r="Q484" s="260"/>
      <c r="R484" s="260"/>
      <c r="S484" s="260"/>
      <c r="T484" s="261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62" t="s">
        <v>167</v>
      </c>
      <c r="AU484" s="262" t="s">
        <v>88</v>
      </c>
      <c r="AV484" s="13" t="s">
        <v>88</v>
      </c>
      <c r="AW484" s="13" t="s">
        <v>34</v>
      </c>
      <c r="AX484" s="13" t="s">
        <v>78</v>
      </c>
      <c r="AY484" s="262" t="s">
        <v>159</v>
      </c>
    </row>
    <row r="485" s="13" customFormat="1">
      <c r="A485" s="13"/>
      <c r="B485" s="251"/>
      <c r="C485" s="252"/>
      <c r="D485" s="253" t="s">
        <v>167</v>
      </c>
      <c r="E485" s="254" t="s">
        <v>1</v>
      </c>
      <c r="F485" s="255" t="s">
        <v>1425</v>
      </c>
      <c r="G485" s="252"/>
      <c r="H485" s="256">
        <v>9.9000000000000004</v>
      </c>
      <c r="I485" s="257"/>
      <c r="J485" s="252"/>
      <c r="K485" s="252"/>
      <c r="L485" s="258"/>
      <c r="M485" s="259"/>
      <c r="N485" s="260"/>
      <c r="O485" s="260"/>
      <c r="P485" s="260"/>
      <c r="Q485" s="260"/>
      <c r="R485" s="260"/>
      <c r="S485" s="260"/>
      <c r="T485" s="261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62" t="s">
        <v>167</v>
      </c>
      <c r="AU485" s="262" t="s">
        <v>88</v>
      </c>
      <c r="AV485" s="13" t="s">
        <v>88</v>
      </c>
      <c r="AW485" s="13" t="s">
        <v>34</v>
      </c>
      <c r="AX485" s="13" t="s">
        <v>78</v>
      </c>
      <c r="AY485" s="262" t="s">
        <v>159</v>
      </c>
    </row>
    <row r="486" s="13" customFormat="1">
      <c r="A486" s="13"/>
      <c r="B486" s="251"/>
      <c r="C486" s="252"/>
      <c r="D486" s="253" t="s">
        <v>167</v>
      </c>
      <c r="E486" s="254" t="s">
        <v>1</v>
      </c>
      <c r="F486" s="255" t="s">
        <v>1426</v>
      </c>
      <c r="G486" s="252"/>
      <c r="H486" s="256">
        <v>14.07</v>
      </c>
      <c r="I486" s="257"/>
      <c r="J486" s="252"/>
      <c r="K486" s="252"/>
      <c r="L486" s="258"/>
      <c r="M486" s="259"/>
      <c r="N486" s="260"/>
      <c r="O486" s="260"/>
      <c r="P486" s="260"/>
      <c r="Q486" s="260"/>
      <c r="R486" s="260"/>
      <c r="S486" s="260"/>
      <c r="T486" s="26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62" t="s">
        <v>167</v>
      </c>
      <c r="AU486" s="262" t="s">
        <v>88</v>
      </c>
      <c r="AV486" s="13" t="s">
        <v>88</v>
      </c>
      <c r="AW486" s="13" t="s">
        <v>34</v>
      </c>
      <c r="AX486" s="13" t="s">
        <v>78</v>
      </c>
      <c r="AY486" s="262" t="s">
        <v>159</v>
      </c>
    </row>
    <row r="487" s="13" customFormat="1">
      <c r="A487" s="13"/>
      <c r="B487" s="251"/>
      <c r="C487" s="252"/>
      <c r="D487" s="253" t="s">
        <v>167</v>
      </c>
      <c r="E487" s="254" t="s">
        <v>1</v>
      </c>
      <c r="F487" s="255" t="s">
        <v>1427</v>
      </c>
      <c r="G487" s="252"/>
      <c r="H487" s="256">
        <v>12.9</v>
      </c>
      <c r="I487" s="257"/>
      <c r="J487" s="252"/>
      <c r="K487" s="252"/>
      <c r="L487" s="258"/>
      <c r="M487" s="259"/>
      <c r="N487" s="260"/>
      <c r="O487" s="260"/>
      <c r="P487" s="260"/>
      <c r="Q487" s="260"/>
      <c r="R487" s="260"/>
      <c r="S487" s="260"/>
      <c r="T487" s="261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62" t="s">
        <v>167</v>
      </c>
      <c r="AU487" s="262" t="s">
        <v>88</v>
      </c>
      <c r="AV487" s="13" t="s">
        <v>88</v>
      </c>
      <c r="AW487" s="13" t="s">
        <v>34</v>
      </c>
      <c r="AX487" s="13" t="s">
        <v>78</v>
      </c>
      <c r="AY487" s="262" t="s">
        <v>159</v>
      </c>
    </row>
    <row r="488" s="13" customFormat="1">
      <c r="A488" s="13"/>
      <c r="B488" s="251"/>
      <c r="C488" s="252"/>
      <c r="D488" s="253" t="s">
        <v>167</v>
      </c>
      <c r="E488" s="254" t="s">
        <v>1</v>
      </c>
      <c r="F488" s="255" t="s">
        <v>1428</v>
      </c>
      <c r="G488" s="252"/>
      <c r="H488" s="256">
        <v>12.859999999999999</v>
      </c>
      <c r="I488" s="257"/>
      <c r="J488" s="252"/>
      <c r="K488" s="252"/>
      <c r="L488" s="258"/>
      <c r="M488" s="259"/>
      <c r="N488" s="260"/>
      <c r="O488" s="260"/>
      <c r="P488" s="260"/>
      <c r="Q488" s="260"/>
      <c r="R488" s="260"/>
      <c r="S488" s="260"/>
      <c r="T488" s="261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62" t="s">
        <v>167</v>
      </c>
      <c r="AU488" s="262" t="s">
        <v>88</v>
      </c>
      <c r="AV488" s="13" t="s">
        <v>88</v>
      </c>
      <c r="AW488" s="13" t="s">
        <v>34</v>
      </c>
      <c r="AX488" s="13" t="s">
        <v>78</v>
      </c>
      <c r="AY488" s="262" t="s">
        <v>159</v>
      </c>
    </row>
    <row r="489" s="13" customFormat="1">
      <c r="A489" s="13"/>
      <c r="B489" s="251"/>
      <c r="C489" s="252"/>
      <c r="D489" s="253" t="s">
        <v>167</v>
      </c>
      <c r="E489" s="254" t="s">
        <v>1</v>
      </c>
      <c r="F489" s="255" t="s">
        <v>1429</v>
      </c>
      <c r="G489" s="252"/>
      <c r="H489" s="256">
        <v>12.970000000000001</v>
      </c>
      <c r="I489" s="257"/>
      <c r="J489" s="252"/>
      <c r="K489" s="252"/>
      <c r="L489" s="258"/>
      <c r="M489" s="259"/>
      <c r="N489" s="260"/>
      <c r="O489" s="260"/>
      <c r="P489" s="260"/>
      <c r="Q489" s="260"/>
      <c r="R489" s="260"/>
      <c r="S489" s="260"/>
      <c r="T489" s="261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62" t="s">
        <v>167</v>
      </c>
      <c r="AU489" s="262" t="s">
        <v>88</v>
      </c>
      <c r="AV489" s="13" t="s">
        <v>88</v>
      </c>
      <c r="AW489" s="13" t="s">
        <v>34</v>
      </c>
      <c r="AX489" s="13" t="s">
        <v>78</v>
      </c>
      <c r="AY489" s="262" t="s">
        <v>159</v>
      </c>
    </row>
    <row r="490" s="13" customFormat="1">
      <c r="A490" s="13"/>
      <c r="B490" s="251"/>
      <c r="C490" s="252"/>
      <c r="D490" s="253" t="s">
        <v>167</v>
      </c>
      <c r="E490" s="254" t="s">
        <v>1</v>
      </c>
      <c r="F490" s="255" t="s">
        <v>1431</v>
      </c>
      <c r="G490" s="252"/>
      <c r="H490" s="256">
        <v>18.039999999999999</v>
      </c>
      <c r="I490" s="257"/>
      <c r="J490" s="252"/>
      <c r="K490" s="252"/>
      <c r="L490" s="258"/>
      <c r="M490" s="259"/>
      <c r="N490" s="260"/>
      <c r="O490" s="260"/>
      <c r="P490" s="260"/>
      <c r="Q490" s="260"/>
      <c r="R490" s="260"/>
      <c r="S490" s="260"/>
      <c r="T490" s="261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62" t="s">
        <v>167</v>
      </c>
      <c r="AU490" s="262" t="s">
        <v>88</v>
      </c>
      <c r="AV490" s="13" t="s">
        <v>88</v>
      </c>
      <c r="AW490" s="13" t="s">
        <v>34</v>
      </c>
      <c r="AX490" s="13" t="s">
        <v>78</v>
      </c>
      <c r="AY490" s="262" t="s">
        <v>159</v>
      </c>
    </row>
    <row r="491" s="13" customFormat="1">
      <c r="A491" s="13"/>
      <c r="B491" s="251"/>
      <c r="C491" s="252"/>
      <c r="D491" s="253" t="s">
        <v>167</v>
      </c>
      <c r="E491" s="254" t="s">
        <v>1</v>
      </c>
      <c r="F491" s="255" t="s">
        <v>1432</v>
      </c>
      <c r="G491" s="252"/>
      <c r="H491" s="256">
        <v>17.449999999999999</v>
      </c>
      <c r="I491" s="257"/>
      <c r="J491" s="252"/>
      <c r="K491" s="252"/>
      <c r="L491" s="258"/>
      <c r="M491" s="259"/>
      <c r="N491" s="260"/>
      <c r="O491" s="260"/>
      <c r="P491" s="260"/>
      <c r="Q491" s="260"/>
      <c r="R491" s="260"/>
      <c r="S491" s="260"/>
      <c r="T491" s="261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62" t="s">
        <v>167</v>
      </c>
      <c r="AU491" s="262" t="s">
        <v>88</v>
      </c>
      <c r="AV491" s="13" t="s">
        <v>88</v>
      </c>
      <c r="AW491" s="13" t="s">
        <v>34</v>
      </c>
      <c r="AX491" s="13" t="s">
        <v>78</v>
      </c>
      <c r="AY491" s="262" t="s">
        <v>159</v>
      </c>
    </row>
    <row r="492" s="13" customFormat="1">
      <c r="A492" s="13"/>
      <c r="B492" s="251"/>
      <c r="C492" s="252"/>
      <c r="D492" s="253" t="s">
        <v>167</v>
      </c>
      <c r="E492" s="254" t="s">
        <v>1</v>
      </c>
      <c r="F492" s="255" t="s">
        <v>1433</v>
      </c>
      <c r="G492" s="252"/>
      <c r="H492" s="256">
        <v>17.77</v>
      </c>
      <c r="I492" s="257"/>
      <c r="J492" s="252"/>
      <c r="K492" s="252"/>
      <c r="L492" s="258"/>
      <c r="M492" s="259"/>
      <c r="N492" s="260"/>
      <c r="O492" s="260"/>
      <c r="P492" s="260"/>
      <c r="Q492" s="260"/>
      <c r="R492" s="260"/>
      <c r="S492" s="260"/>
      <c r="T492" s="261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62" t="s">
        <v>167</v>
      </c>
      <c r="AU492" s="262" t="s">
        <v>88</v>
      </c>
      <c r="AV492" s="13" t="s">
        <v>88</v>
      </c>
      <c r="AW492" s="13" t="s">
        <v>34</v>
      </c>
      <c r="AX492" s="13" t="s">
        <v>78</v>
      </c>
      <c r="AY492" s="262" t="s">
        <v>159</v>
      </c>
    </row>
    <row r="493" s="13" customFormat="1">
      <c r="A493" s="13"/>
      <c r="B493" s="251"/>
      <c r="C493" s="252"/>
      <c r="D493" s="253" t="s">
        <v>167</v>
      </c>
      <c r="E493" s="254" t="s">
        <v>1</v>
      </c>
      <c r="F493" s="255" t="s">
        <v>1434</v>
      </c>
      <c r="G493" s="252"/>
      <c r="H493" s="256">
        <v>17.800000000000001</v>
      </c>
      <c r="I493" s="257"/>
      <c r="J493" s="252"/>
      <c r="K493" s="252"/>
      <c r="L493" s="258"/>
      <c r="M493" s="259"/>
      <c r="N493" s="260"/>
      <c r="O493" s="260"/>
      <c r="P493" s="260"/>
      <c r="Q493" s="260"/>
      <c r="R493" s="260"/>
      <c r="S493" s="260"/>
      <c r="T493" s="261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62" t="s">
        <v>167</v>
      </c>
      <c r="AU493" s="262" t="s">
        <v>88</v>
      </c>
      <c r="AV493" s="13" t="s">
        <v>88</v>
      </c>
      <c r="AW493" s="13" t="s">
        <v>34</v>
      </c>
      <c r="AX493" s="13" t="s">
        <v>78</v>
      </c>
      <c r="AY493" s="262" t="s">
        <v>159</v>
      </c>
    </row>
    <row r="494" s="13" customFormat="1">
      <c r="A494" s="13"/>
      <c r="B494" s="251"/>
      <c r="C494" s="252"/>
      <c r="D494" s="253" t="s">
        <v>167</v>
      </c>
      <c r="E494" s="254" t="s">
        <v>1</v>
      </c>
      <c r="F494" s="255" t="s">
        <v>1435</v>
      </c>
      <c r="G494" s="252"/>
      <c r="H494" s="256">
        <v>21.559999999999999</v>
      </c>
      <c r="I494" s="257"/>
      <c r="J494" s="252"/>
      <c r="K494" s="252"/>
      <c r="L494" s="258"/>
      <c r="M494" s="259"/>
      <c r="N494" s="260"/>
      <c r="O494" s="260"/>
      <c r="P494" s="260"/>
      <c r="Q494" s="260"/>
      <c r="R494" s="260"/>
      <c r="S494" s="260"/>
      <c r="T494" s="261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62" t="s">
        <v>167</v>
      </c>
      <c r="AU494" s="262" t="s">
        <v>88</v>
      </c>
      <c r="AV494" s="13" t="s">
        <v>88</v>
      </c>
      <c r="AW494" s="13" t="s">
        <v>34</v>
      </c>
      <c r="AX494" s="13" t="s">
        <v>78</v>
      </c>
      <c r="AY494" s="262" t="s">
        <v>159</v>
      </c>
    </row>
    <row r="495" s="13" customFormat="1">
      <c r="A495" s="13"/>
      <c r="B495" s="251"/>
      <c r="C495" s="252"/>
      <c r="D495" s="253" t="s">
        <v>167</v>
      </c>
      <c r="E495" s="254" t="s">
        <v>1</v>
      </c>
      <c r="F495" s="255" t="s">
        <v>1436</v>
      </c>
      <c r="G495" s="252"/>
      <c r="H495" s="256">
        <v>15.050000000000001</v>
      </c>
      <c r="I495" s="257"/>
      <c r="J495" s="252"/>
      <c r="K495" s="252"/>
      <c r="L495" s="258"/>
      <c r="M495" s="259"/>
      <c r="N495" s="260"/>
      <c r="O495" s="260"/>
      <c r="P495" s="260"/>
      <c r="Q495" s="260"/>
      <c r="R495" s="260"/>
      <c r="S495" s="260"/>
      <c r="T495" s="261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62" t="s">
        <v>167</v>
      </c>
      <c r="AU495" s="262" t="s">
        <v>88</v>
      </c>
      <c r="AV495" s="13" t="s">
        <v>88</v>
      </c>
      <c r="AW495" s="13" t="s">
        <v>34</v>
      </c>
      <c r="AX495" s="13" t="s">
        <v>78</v>
      </c>
      <c r="AY495" s="262" t="s">
        <v>159</v>
      </c>
    </row>
    <row r="496" s="14" customFormat="1">
      <c r="A496" s="14"/>
      <c r="B496" s="263"/>
      <c r="C496" s="264"/>
      <c r="D496" s="253" t="s">
        <v>167</v>
      </c>
      <c r="E496" s="265" t="s">
        <v>1</v>
      </c>
      <c r="F496" s="266" t="s">
        <v>170</v>
      </c>
      <c r="G496" s="264"/>
      <c r="H496" s="267">
        <v>400.93000000000001</v>
      </c>
      <c r="I496" s="268"/>
      <c r="J496" s="264"/>
      <c r="K496" s="264"/>
      <c r="L496" s="269"/>
      <c r="M496" s="270"/>
      <c r="N496" s="271"/>
      <c r="O496" s="271"/>
      <c r="P496" s="271"/>
      <c r="Q496" s="271"/>
      <c r="R496" s="271"/>
      <c r="S496" s="271"/>
      <c r="T496" s="272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73" t="s">
        <v>167</v>
      </c>
      <c r="AU496" s="273" t="s">
        <v>88</v>
      </c>
      <c r="AV496" s="14" t="s">
        <v>165</v>
      </c>
      <c r="AW496" s="14" t="s">
        <v>34</v>
      </c>
      <c r="AX496" s="14" t="s">
        <v>86</v>
      </c>
      <c r="AY496" s="273" t="s">
        <v>159</v>
      </c>
    </row>
    <row r="497" s="2" customFormat="1" ht="16.5" customHeight="1">
      <c r="A497" s="39"/>
      <c r="B497" s="40"/>
      <c r="C497" s="237" t="s">
        <v>858</v>
      </c>
      <c r="D497" s="237" t="s">
        <v>161</v>
      </c>
      <c r="E497" s="238" t="s">
        <v>937</v>
      </c>
      <c r="F497" s="239" t="s">
        <v>938</v>
      </c>
      <c r="G497" s="240" t="s">
        <v>164</v>
      </c>
      <c r="H497" s="241">
        <v>17.48</v>
      </c>
      <c r="I497" s="242"/>
      <c r="J497" s="243">
        <f>ROUND(I497*H497,2)</f>
        <v>0</v>
      </c>
      <c r="K497" s="244"/>
      <c r="L497" s="45"/>
      <c r="M497" s="245" t="s">
        <v>1</v>
      </c>
      <c r="N497" s="246" t="s">
        <v>43</v>
      </c>
      <c r="O497" s="92"/>
      <c r="P497" s="247">
        <f>O497*H497</f>
        <v>0</v>
      </c>
      <c r="Q497" s="247">
        <v>0.0118</v>
      </c>
      <c r="R497" s="247">
        <f>Q497*H497</f>
        <v>0.206264</v>
      </c>
      <c r="S497" s="247">
        <v>0</v>
      </c>
      <c r="T497" s="248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49" t="s">
        <v>249</v>
      </c>
      <c r="AT497" s="249" t="s">
        <v>161</v>
      </c>
      <c r="AU497" s="249" t="s">
        <v>88</v>
      </c>
      <c r="AY497" s="18" t="s">
        <v>159</v>
      </c>
      <c r="BE497" s="250">
        <f>IF(N497="základní",J497,0)</f>
        <v>0</v>
      </c>
      <c r="BF497" s="250">
        <f>IF(N497="snížená",J497,0)</f>
        <v>0</v>
      </c>
      <c r="BG497" s="250">
        <f>IF(N497="zákl. přenesená",J497,0)</f>
        <v>0</v>
      </c>
      <c r="BH497" s="250">
        <f>IF(N497="sníž. přenesená",J497,0)</f>
        <v>0</v>
      </c>
      <c r="BI497" s="250">
        <f>IF(N497="nulová",J497,0)</f>
        <v>0</v>
      </c>
      <c r="BJ497" s="18" t="s">
        <v>86</v>
      </c>
      <c r="BK497" s="250">
        <f>ROUND(I497*H497,2)</f>
        <v>0</v>
      </c>
      <c r="BL497" s="18" t="s">
        <v>249</v>
      </c>
      <c r="BM497" s="249" t="s">
        <v>939</v>
      </c>
    </row>
    <row r="498" s="13" customFormat="1">
      <c r="A498" s="13"/>
      <c r="B498" s="251"/>
      <c r="C498" s="252"/>
      <c r="D498" s="253" t="s">
        <v>167</v>
      </c>
      <c r="E498" s="254" t="s">
        <v>1</v>
      </c>
      <c r="F498" s="255" t="s">
        <v>1415</v>
      </c>
      <c r="G498" s="252"/>
      <c r="H498" s="256">
        <v>2.1299999999999999</v>
      </c>
      <c r="I498" s="257"/>
      <c r="J498" s="252"/>
      <c r="K498" s="252"/>
      <c r="L498" s="258"/>
      <c r="M498" s="259"/>
      <c r="N498" s="260"/>
      <c r="O498" s="260"/>
      <c r="P498" s="260"/>
      <c r="Q498" s="260"/>
      <c r="R498" s="260"/>
      <c r="S498" s="260"/>
      <c r="T498" s="261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62" t="s">
        <v>167</v>
      </c>
      <c r="AU498" s="262" t="s">
        <v>88</v>
      </c>
      <c r="AV498" s="13" t="s">
        <v>88</v>
      </c>
      <c r="AW498" s="13" t="s">
        <v>34</v>
      </c>
      <c r="AX498" s="13" t="s">
        <v>78</v>
      </c>
      <c r="AY498" s="262" t="s">
        <v>159</v>
      </c>
    </row>
    <row r="499" s="13" customFormat="1">
      <c r="A499" s="13"/>
      <c r="B499" s="251"/>
      <c r="C499" s="252"/>
      <c r="D499" s="253" t="s">
        <v>167</v>
      </c>
      <c r="E499" s="254" t="s">
        <v>1</v>
      </c>
      <c r="F499" s="255" t="s">
        <v>1416</v>
      </c>
      <c r="G499" s="252"/>
      <c r="H499" s="256">
        <v>3.8999999999999999</v>
      </c>
      <c r="I499" s="257"/>
      <c r="J499" s="252"/>
      <c r="K499" s="252"/>
      <c r="L499" s="258"/>
      <c r="M499" s="259"/>
      <c r="N499" s="260"/>
      <c r="O499" s="260"/>
      <c r="P499" s="260"/>
      <c r="Q499" s="260"/>
      <c r="R499" s="260"/>
      <c r="S499" s="260"/>
      <c r="T499" s="261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62" t="s">
        <v>167</v>
      </c>
      <c r="AU499" s="262" t="s">
        <v>88</v>
      </c>
      <c r="AV499" s="13" t="s">
        <v>88</v>
      </c>
      <c r="AW499" s="13" t="s">
        <v>34</v>
      </c>
      <c r="AX499" s="13" t="s">
        <v>78</v>
      </c>
      <c r="AY499" s="262" t="s">
        <v>159</v>
      </c>
    </row>
    <row r="500" s="13" customFormat="1">
      <c r="A500" s="13"/>
      <c r="B500" s="251"/>
      <c r="C500" s="252"/>
      <c r="D500" s="253" t="s">
        <v>167</v>
      </c>
      <c r="E500" s="254" t="s">
        <v>1</v>
      </c>
      <c r="F500" s="255" t="s">
        <v>1417</v>
      </c>
      <c r="G500" s="252"/>
      <c r="H500" s="256">
        <v>1.1200000000000001</v>
      </c>
      <c r="I500" s="257"/>
      <c r="J500" s="252"/>
      <c r="K500" s="252"/>
      <c r="L500" s="258"/>
      <c r="M500" s="259"/>
      <c r="N500" s="260"/>
      <c r="O500" s="260"/>
      <c r="P500" s="260"/>
      <c r="Q500" s="260"/>
      <c r="R500" s="260"/>
      <c r="S500" s="260"/>
      <c r="T500" s="261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62" t="s">
        <v>167</v>
      </c>
      <c r="AU500" s="262" t="s">
        <v>88</v>
      </c>
      <c r="AV500" s="13" t="s">
        <v>88</v>
      </c>
      <c r="AW500" s="13" t="s">
        <v>34</v>
      </c>
      <c r="AX500" s="13" t="s">
        <v>78</v>
      </c>
      <c r="AY500" s="262" t="s">
        <v>159</v>
      </c>
    </row>
    <row r="501" s="13" customFormat="1">
      <c r="A501" s="13"/>
      <c r="B501" s="251"/>
      <c r="C501" s="252"/>
      <c r="D501" s="253" t="s">
        <v>167</v>
      </c>
      <c r="E501" s="254" t="s">
        <v>1</v>
      </c>
      <c r="F501" s="255" t="s">
        <v>1418</v>
      </c>
      <c r="G501" s="252"/>
      <c r="H501" s="256">
        <v>2.6800000000000002</v>
      </c>
      <c r="I501" s="257"/>
      <c r="J501" s="252"/>
      <c r="K501" s="252"/>
      <c r="L501" s="258"/>
      <c r="M501" s="259"/>
      <c r="N501" s="260"/>
      <c r="O501" s="260"/>
      <c r="P501" s="260"/>
      <c r="Q501" s="260"/>
      <c r="R501" s="260"/>
      <c r="S501" s="260"/>
      <c r="T501" s="261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62" t="s">
        <v>167</v>
      </c>
      <c r="AU501" s="262" t="s">
        <v>88</v>
      </c>
      <c r="AV501" s="13" t="s">
        <v>88</v>
      </c>
      <c r="AW501" s="13" t="s">
        <v>34</v>
      </c>
      <c r="AX501" s="13" t="s">
        <v>78</v>
      </c>
      <c r="AY501" s="262" t="s">
        <v>159</v>
      </c>
    </row>
    <row r="502" s="13" customFormat="1">
      <c r="A502" s="13"/>
      <c r="B502" s="251"/>
      <c r="C502" s="252"/>
      <c r="D502" s="253" t="s">
        <v>167</v>
      </c>
      <c r="E502" s="254" t="s">
        <v>1</v>
      </c>
      <c r="F502" s="255" t="s">
        <v>1419</v>
      </c>
      <c r="G502" s="252"/>
      <c r="H502" s="256">
        <v>2.4399999999999999</v>
      </c>
      <c r="I502" s="257"/>
      <c r="J502" s="252"/>
      <c r="K502" s="252"/>
      <c r="L502" s="258"/>
      <c r="M502" s="259"/>
      <c r="N502" s="260"/>
      <c r="O502" s="260"/>
      <c r="P502" s="260"/>
      <c r="Q502" s="260"/>
      <c r="R502" s="260"/>
      <c r="S502" s="260"/>
      <c r="T502" s="261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62" t="s">
        <v>167</v>
      </c>
      <c r="AU502" s="262" t="s">
        <v>88</v>
      </c>
      <c r="AV502" s="13" t="s">
        <v>88</v>
      </c>
      <c r="AW502" s="13" t="s">
        <v>34</v>
      </c>
      <c r="AX502" s="13" t="s">
        <v>78</v>
      </c>
      <c r="AY502" s="262" t="s">
        <v>159</v>
      </c>
    </row>
    <row r="503" s="13" customFormat="1">
      <c r="A503" s="13"/>
      <c r="B503" s="251"/>
      <c r="C503" s="252"/>
      <c r="D503" s="253" t="s">
        <v>167</v>
      </c>
      <c r="E503" s="254" t="s">
        <v>1</v>
      </c>
      <c r="F503" s="255" t="s">
        <v>1420</v>
      </c>
      <c r="G503" s="252"/>
      <c r="H503" s="256">
        <v>2.9700000000000002</v>
      </c>
      <c r="I503" s="257"/>
      <c r="J503" s="252"/>
      <c r="K503" s="252"/>
      <c r="L503" s="258"/>
      <c r="M503" s="259"/>
      <c r="N503" s="260"/>
      <c r="O503" s="260"/>
      <c r="P503" s="260"/>
      <c r="Q503" s="260"/>
      <c r="R503" s="260"/>
      <c r="S503" s="260"/>
      <c r="T503" s="261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62" t="s">
        <v>167</v>
      </c>
      <c r="AU503" s="262" t="s">
        <v>88</v>
      </c>
      <c r="AV503" s="13" t="s">
        <v>88</v>
      </c>
      <c r="AW503" s="13" t="s">
        <v>34</v>
      </c>
      <c r="AX503" s="13" t="s">
        <v>78</v>
      </c>
      <c r="AY503" s="262" t="s">
        <v>159</v>
      </c>
    </row>
    <row r="504" s="13" customFormat="1">
      <c r="A504" s="13"/>
      <c r="B504" s="251"/>
      <c r="C504" s="252"/>
      <c r="D504" s="253" t="s">
        <v>167</v>
      </c>
      <c r="E504" s="254" t="s">
        <v>1</v>
      </c>
      <c r="F504" s="255" t="s">
        <v>1421</v>
      </c>
      <c r="G504" s="252"/>
      <c r="H504" s="256">
        <v>1.1200000000000001</v>
      </c>
      <c r="I504" s="257"/>
      <c r="J504" s="252"/>
      <c r="K504" s="252"/>
      <c r="L504" s="258"/>
      <c r="M504" s="259"/>
      <c r="N504" s="260"/>
      <c r="O504" s="260"/>
      <c r="P504" s="260"/>
      <c r="Q504" s="260"/>
      <c r="R504" s="260"/>
      <c r="S504" s="260"/>
      <c r="T504" s="261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62" t="s">
        <v>167</v>
      </c>
      <c r="AU504" s="262" t="s">
        <v>88</v>
      </c>
      <c r="AV504" s="13" t="s">
        <v>88</v>
      </c>
      <c r="AW504" s="13" t="s">
        <v>34</v>
      </c>
      <c r="AX504" s="13" t="s">
        <v>78</v>
      </c>
      <c r="AY504" s="262" t="s">
        <v>159</v>
      </c>
    </row>
    <row r="505" s="13" customFormat="1">
      <c r="A505" s="13"/>
      <c r="B505" s="251"/>
      <c r="C505" s="252"/>
      <c r="D505" s="253" t="s">
        <v>167</v>
      </c>
      <c r="E505" s="254" t="s">
        <v>1</v>
      </c>
      <c r="F505" s="255" t="s">
        <v>1422</v>
      </c>
      <c r="G505" s="252"/>
      <c r="H505" s="256">
        <v>1.1200000000000001</v>
      </c>
      <c r="I505" s="257"/>
      <c r="J505" s="252"/>
      <c r="K505" s="252"/>
      <c r="L505" s="258"/>
      <c r="M505" s="259"/>
      <c r="N505" s="260"/>
      <c r="O505" s="260"/>
      <c r="P505" s="260"/>
      <c r="Q505" s="260"/>
      <c r="R505" s="260"/>
      <c r="S505" s="260"/>
      <c r="T505" s="261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62" t="s">
        <v>167</v>
      </c>
      <c r="AU505" s="262" t="s">
        <v>88</v>
      </c>
      <c r="AV505" s="13" t="s">
        <v>88</v>
      </c>
      <c r="AW505" s="13" t="s">
        <v>34</v>
      </c>
      <c r="AX505" s="13" t="s">
        <v>78</v>
      </c>
      <c r="AY505" s="262" t="s">
        <v>159</v>
      </c>
    </row>
    <row r="506" s="14" customFormat="1">
      <c r="A506" s="14"/>
      <c r="B506" s="263"/>
      <c r="C506" s="264"/>
      <c r="D506" s="253" t="s">
        <v>167</v>
      </c>
      <c r="E506" s="265" t="s">
        <v>1</v>
      </c>
      <c r="F506" s="266" t="s">
        <v>170</v>
      </c>
      <c r="G506" s="264"/>
      <c r="H506" s="267">
        <v>17.48</v>
      </c>
      <c r="I506" s="268"/>
      <c r="J506" s="264"/>
      <c r="K506" s="264"/>
      <c r="L506" s="269"/>
      <c r="M506" s="270"/>
      <c r="N506" s="271"/>
      <c r="O506" s="271"/>
      <c r="P506" s="271"/>
      <c r="Q506" s="271"/>
      <c r="R506" s="271"/>
      <c r="S506" s="271"/>
      <c r="T506" s="272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73" t="s">
        <v>167</v>
      </c>
      <c r="AU506" s="273" t="s">
        <v>88</v>
      </c>
      <c r="AV506" s="14" t="s">
        <v>165</v>
      </c>
      <c r="AW506" s="14" t="s">
        <v>34</v>
      </c>
      <c r="AX506" s="14" t="s">
        <v>86</v>
      </c>
      <c r="AY506" s="273" t="s">
        <v>159</v>
      </c>
    </row>
    <row r="507" s="2" customFormat="1" ht="16.5" customHeight="1">
      <c r="A507" s="39"/>
      <c r="B507" s="40"/>
      <c r="C507" s="237" t="s">
        <v>862</v>
      </c>
      <c r="D507" s="237" t="s">
        <v>161</v>
      </c>
      <c r="E507" s="238" t="s">
        <v>941</v>
      </c>
      <c r="F507" s="239" t="s">
        <v>942</v>
      </c>
      <c r="G507" s="240" t="s">
        <v>164</v>
      </c>
      <c r="H507" s="241">
        <v>418.41000000000002</v>
      </c>
      <c r="I507" s="242"/>
      <c r="J507" s="243">
        <f>ROUND(I507*H507,2)</f>
        <v>0</v>
      </c>
      <c r="K507" s="244"/>
      <c r="L507" s="45"/>
      <c r="M507" s="245" t="s">
        <v>1</v>
      </c>
      <c r="N507" s="246" t="s">
        <v>43</v>
      </c>
      <c r="O507" s="92"/>
      <c r="P507" s="247">
        <f>O507*H507</f>
        <v>0</v>
      </c>
      <c r="Q507" s="247">
        <v>0.00010000000000000001</v>
      </c>
      <c r="R507" s="247">
        <f>Q507*H507</f>
        <v>0.041841000000000003</v>
      </c>
      <c r="S507" s="247">
        <v>0</v>
      </c>
      <c r="T507" s="248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49" t="s">
        <v>249</v>
      </c>
      <c r="AT507" s="249" t="s">
        <v>161</v>
      </c>
      <c r="AU507" s="249" t="s">
        <v>88</v>
      </c>
      <c r="AY507" s="18" t="s">
        <v>159</v>
      </c>
      <c r="BE507" s="250">
        <f>IF(N507="základní",J507,0)</f>
        <v>0</v>
      </c>
      <c r="BF507" s="250">
        <f>IF(N507="snížená",J507,0)</f>
        <v>0</v>
      </c>
      <c r="BG507" s="250">
        <f>IF(N507="zákl. přenesená",J507,0)</f>
        <v>0</v>
      </c>
      <c r="BH507" s="250">
        <f>IF(N507="sníž. přenesená",J507,0)</f>
        <v>0</v>
      </c>
      <c r="BI507" s="250">
        <f>IF(N507="nulová",J507,0)</f>
        <v>0</v>
      </c>
      <c r="BJ507" s="18" t="s">
        <v>86</v>
      </c>
      <c r="BK507" s="250">
        <f>ROUND(I507*H507,2)</f>
        <v>0</v>
      </c>
      <c r="BL507" s="18" t="s">
        <v>249</v>
      </c>
      <c r="BM507" s="249" t="s">
        <v>943</v>
      </c>
    </row>
    <row r="508" s="13" customFormat="1">
      <c r="A508" s="13"/>
      <c r="B508" s="251"/>
      <c r="C508" s="252"/>
      <c r="D508" s="253" t="s">
        <v>167</v>
      </c>
      <c r="E508" s="254" t="s">
        <v>1</v>
      </c>
      <c r="F508" s="255" t="s">
        <v>1483</v>
      </c>
      <c r="G508" s="252"/>
      <c r="H508" s="256">
        <v>418.41000000000002</v>
      </c>
      <c r="I508" s="257"/>
      <c r="J508" s="252"/>
      <c r="K508" s="252"/>
      <c r="L508" s="258"/>
      <c r="M508" s="259"/>
      <c r="N508" s="260"/>
      <c r="O508" s="260"/>
      <c r="P508" s="260"/>
      <c r="Q508" s="260"/>
      <c r="R508" s="260"/>
      <c r="S508" s="260"/>
      <c r="T508" s="261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62" t="s">
        <v>167</v>
      </c>
      <c r="AU508" s="262" t="s">
        <v>88</v>
      </c>
      <c r="AV508" s="13" t="s">
        <v>88</v>
      </c>
      <c r="AW508" s="13" t="s">
        <v>34</v>
      </c>
      <c r="AX508" s="13" t="s">
        <v>86</v>
      </c>
      <c r="AY508" s="262" t="s">
        <v>159</v>
      </c>
    </row>
    <row r="509" s="2" customFormat="1" ht="16.5" customHeight="1">
      <c r="A509" s="39"/>
      <c r="B509" s="40"/>
      <c r="C509" s="237" t="s">
        <v>867</v>
      </c>
      <c r="D509" s="237" t="s">
        <v>161</v>
      </c>
      <c r="E509" s="238" t="s">
        <v>1484</v>
      </c>
      <c r="F509" s="239" t="s">
        <v>1485</v>
      </c>
      <c r="G509" s="240" t="s">
        <v>173</v>
      </c>
      <c r="H509" s="241">
        <v>1</v>
      </c>
      <c r="I509" s="242"/>
      <c r="J509" s="243">
        <f>ROUND(I509*H509,2)</f>
        <v>0</v>
      </c>
      <c r="K509" s="244"/>
      <c r="L509" s="45"/>
      <c r="M509" s="245" t="s">
        <v>1</v>
      </c>
      <c r="N509" s="246" t="s">
        <v>43</v>
      </c>
      <c r="O509" s="92"/>
      <c r="P509" s="247">
        <f>O509*H509</f>
        <v>0</v>
      </c>
      <c r="Q509" s="247">
        <v>0</v>
      </c>
      <c r="R509" s="247">
        <f>Q509*H509</f>
        <v>0</v>
      </c>
      <c r="S509" s="247">
        <v>0</v>
      </c>
      <c r="T509" s="248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49" t="s">
        <v>249</v>
      </c>
      <c r="AT509" s="249" t="s">
        <v>161</v>
      </c>
      <c r="AU509" s="249" t="s">
        <v>88</v>
      </c>
      <c r="AY509" s="18" t="s">
        <v>159</v>
      </c>
      <c r="BE509" s="250">
        <f>IF(N509="základní",J509,0)</f>
        <v>0</v>
      </c>
      <c r="BF509" s="250">
        <f>IF(N509="snížená",J509,0)</f>
        <v>0</v>
      </c>
      <c r="BG509" s="250">
        <f>IF(N509="zákl. přenesená",J509,0)</f>
        <v>0</v>
      </c>
      <c r="BH509" s="250">
        <f>IF(N509="sníž. přenesená",J509,0)</f>
        <v>0</v>
      </c>
      <c r="BI509" s="250">
        <f>IF(N509="nulová",J509,0)</f>
        <v>0</v>
      </c>
      <c r="BJ509" s="18" t="s">
        <v>86</v>
      </c>
      <c r="BK509" s="250">
        <f>ROUND(I509*H509,2)</f>
        <v>0</v>
      </c>
      <c r="BL509" s="18" t="s">
        <v>249</v>
      </c>
      <c r="BM509" s="249" t="s">
        <v>1486</v>
      </c>
    </row>
    <row r="510" s="2" customFormat="1" ht="16.5" customHeight="1">
      <c r="A510" s="39"/>
      <c r="B510" s="40"/>
      <c r="C510" s="274" t="s">
        <v>872</v>
      </c>
      <c r="D510" s="274" t="s">
        <v>188</v>
      </c>
      <c r="E510" s="275" t="s">
        <v>1487</v>
      </c>
      <c r="F510" s="276" t="s">
        <v>1488</v>
      </c>
      <c r="G510" s="277" t="s">
        <v>173</v>
      </c>
      <c r="H510" s="278">
        <v>1</v>
      </c>
      <c r="I510" s="279"/>
      <c r="J510" s="280">
        <f>ROUND(I510*H510,2)</f>
        <v>0</v>
      </c>
      <c r="K510" s="281"/>
      <c r="L510" s="282"/>
      <c r="M510" s="283" t="s">
        <v>1</v>
      </c>
      <c r="N510" s="284" t="s">
        <v>43</v>
      </c>
      <c r="O510" s="92"/>
      <c r="P510" s="247">
        <f>O510*H510</f>
        <v>0</v>
      </c>
      <c r="Q510" s="247">
        <v>0.034000000000000002</v>
      </c>
      <c r="R510" s="247">
        <f>Q510*H510</f>
        <v>0.034000000000000002</v>
      </c>
      <c r="S510" s="247">
        <v>0</v>
      </c>
      <c r="T510" s="248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49" t="s">
        <v>337</v>
      </c>
      <c r="AT510" s="249" t="s">
        <v>188</v>
      </c>
      <c r="AU510" s="249" t="s">
        <v>88</v>
      </c>
      <c r="AY510" s="18" t="s">
        <v>159</v>
      </c>
      <c r="BE510" s="250">
        <f>IF(N510="základní",J510,0)</f>
        <v>0</v>
      </c>
      <c r="BF510" s="250">
        <f>IF(N510="snížená",J510,0)</f>
        <v>0</v>
      </c>
      <c r="BG510" s="250">
        <f>IF(N510="zákl. přenesená",J510,0)</f>
        <v>0</v>
      </c>
      <c r="BH510" s="250">
        <f>IF(N510="sníž. přenesená",J510,0)</f>
        <v>0</v>
      </c>
      <c r="BI510" s="250">
        <f>IF(N510="nulová",J510,0)</f>
        <v>0</v>
      </c>
      <c r="BJ510" s="18" t="s">
        <v>86</v>
      </c>
      <c r="BK510" s="250">
        <f>ROUND(I510*H510,2)</f>
        <v>0</v>
      </c>
      <c r="BL510" s="18" t="s">
        <v>249</v>
      </c>
      <c r="BM510" s="249" t="s">
        <v>1489</v>
      </c>
    </row>
    <row r="511" s="2" customFormat="1" ht="16.5" customHeight="1">
      <c r="A511" s="39"/>
      <c r="B511" s="40"/>
      <c r="C511" s="237" t="s">
        <v>877</v>
      </c>
      <c r="D511" s="237" t="s">
        <v>161</v>
      </c>
      <c r="E511" s="238" t="s">
        <v>946</v>
      </c>
      <c r="F511" s="239" t="s">
        <v>947</v>
      </c>
      <c r="G511" s="240" t="s">
        <v>164</v>
      </c>
      <c r="H511" s="241">
        <v>58.659999999999997</v>
      </c>
      <c r="I511" s="242"/>
      <c r="J511" s="243">
        <f>ROUND(I511*H511,2)</f>
        <v>0</v>
      </c>
      <c r="K511" s="244"/>
      <c r="L511" s="45"/>
      <c r="M511" s="245" t="s">
        <v>1</v>
      </c>
      <c r="N511" s="246" t="s">
        <v>43</v>
      </c>
      <c r="O511" s="92"/>
      <c r="P511" s="247">
        <f>O511*H511</f>
        <v>0</v>
      </c>
      <c r="Q511" s="247">
        <v>0.00117</v>
      </c>
      <c r="R511" s="247">
        <f>Q511*H511</f>
        <v>0.068632200000000004</v>
      </c>
      <c r="S511" s="247">
        <v>0</v>
      </c>
      <c r="T511" s="248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49" t="s">
        <v>249</v>
      </c>
      <c r="AT511" s="249" t="s">
        <v>161</v>
      </c>
      <c r="AU511" s="249" t="s">
        <v>88</v>
      </c>
      <c r="AY511" s="18" t="s">
        <v>159</v>
      </c>
      <c r="BE511" s="250">
        <f>IF(N511="základní",J511,0)</f>
        <v>0</v>
      </c>
      <c r="BF511" s="250">
        <f>IF(N511="snížená",J511,0)</f>
        <v>0</v>
      </c>
      <c r="BG511" s="250">
        <f>IF(N511="zákl. přenesená",J511,0)</f>
        <v>0</v>
      </c>
      <c r="BH511" s="250">
        <f>IF(N511="sníž. přenesená",J511,0)</f>
        <v>0</v>
      </c>
      <c r="BI511" s="250">
        <f>IF(N511="nulová",J511,0)</f>
        <v>0</v>
      </c>
      <c r="BJ511" s="18" t="s">
        <v>86</v>
      </c>
      <c r="BK511" s="250">
        <f>ROUND(I511*H511,2)</f>
        <v>0</v>
      </c>
      <c r="BL511" s="18" t="s">
        <v>249</v>
      </c>
      <c r="BM511" s="249" t="s">
        <v>948</v>
      </c>
    </row>
    <row r="512" s="13" customFormat="1">
      <c r="A512" s="13"/>
      <c r="B512" s="251"/>
      <c r="C512" s="252"/>
      <c r="D512" s="253" t="s">
        <v>167</v>
      </c>
      <c r="E512" s="254" t="s">
        <v>1</v>
      </c>
      <c r="F512" s="255" t="s">
        <v>1401</v>
      </c>
      <c r="G512" s="252"/>
      <c r="H512" s="256">
        <v>46.799999999999997</v>
      </c>
      <c r="I512" s="257"/>
      <c r="J512" s="252"/>
      <c r="K512" s="252"/>
      <c r="L512" s="258"/>
      <c r="M512" s="259"/>
      <c r="N512" s="260"/>
      <c r="O512" s="260"/>
      <c r="P512" s="260"/>
      <c r="Q512" s="260"/>
      <c r="R512" s="260"/>
      <c r="S512" s="260"/>
      <c r="T512" s="261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62" t="s">
        <v>167</v>
      </c>
      <c r="AU512" s="262" t="s">
        <v>88</v>
      </c>
      <c r="AV512" s="13" t="s">
        <v>88</v>
      </c>
      <c r="AW512" s="13" t="s">
        <v>34</v>
      </c>
      <c r="AX512" s="13" t="s">
        <v>78</v>
      </c>
      <c r="AY512" s="262" t="s">
        <v>159</v>
      </c>
    </row>
    <row r="513" s="13" customFormat="1">
      <c r="A513" s="13"/>
      <c r="B513" s="251"/>
      <c r="C513" s="252"/>
      <c r="D513" s="253" t="s">
        <v>167</v>
      </c>
      <c r="E513" s="254" t="s">
        <v>1</v>
      </c>
      <c r="F513" s="255" t="s">
        <v>1402</v>
      </c>
      <c r="G513" s="252"/>
      <c r="H513" s="256">
        <v>8.8499999999999996</v>
      </c>
      <c r="I513" s="257"/>
      <c r="J513" s="252"/>
      <c r="K513" s="252"/>
      <c r="L513" s="258"/>
      <c r="M513" s="259"/>
      <c r="N513" s="260"/>
      <c r="O513" s="260"/>
      <c r="P513" s="260"/>
      <c r="Q513" s="260"/>
      <c r="R513" s="260"/>
      <c r="S513" s="260"/>
      <c r="T513" s="261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62" t="s">
        <v>167</v>
      </c>
      <c r="AU513" s="262" t="s">
        <v>88</v>
      </c>
      <c r="AV513" s="13" t="s">
        <v>88</v>
      </c>
      <c r="AW513" s="13" t="s">
        <v>34</v>
      </c>
      <c r="AX513" s="13" t="s">
        <v>78</v>
      </c>
      <c r="AY513" s="262" t="s">
        <v>159</v>
      </c>
    </row>
    <row r="514" s="13" customFormat="1">
      <c r="A514" s="13"/>
      <c r="B514" s="251"/>
      <c r="C514" s="252"/>
      <c r="D514" s="253" t="s">
        <v>167</v>
      </c>
      <c r="E514" s="254" t="s">
        <v>1</v>
      </c>
      <c r="F514" s="255" t="s">
        <v>1430</v>
      </c>
      <c r="G514" s="252"/>
      <c r="H514" s="256">
        <v>3.0099999999999998</v>
      </c>
      <c r="I514" s="257"/>
      <c r="J514" s="252"/>
      <c r="K514" s="252"/>
      <c r="L514" s="258"/>
      <c r="M514" s="259"/>
      <c r="N514" s="260"/>
      <c r="O514" s="260"/>
      <c r="P514" s="260"/>
      <c r="Q514" s="260"/>
      <c r="R514" s="260"/>
      <c r="S514" s="260"/>
      <c r="T514" s="261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62" t="s">
        <v>167</v>
      </c>
      <c r="AU514" s="262" t="s">
        <v>88</v>
      </c>
      <c r="AV514" s="13" t="s">
        <v>88</v>
      </c>
      <c r="AW514" s="13" t="s">
        <v>34</v>
      </c>
      <c r="AX514" s="13" t="s">
        <v>78</v>
      </c>
      <c r="AY514" s="262" t="s">
        <v>159</v>
      </c>
    </row>
    <row r="515" s="14" customFormat="1">
      <c r="A515" s="14"/>
      <c r="B515" s="263"/>
      <c r="C515" s="264"/>
      <c r="D515" s="253" t="s">
        <v>167</v>
      </c>
      <c r="E515" s="265" t="s">
        <v>1</v>
      </c>
      <c r="F515" s="266" t="s">
        <v>170</v>
      </c>
      <c r="G515" s="264"/>
      <c r="H515" s="267">
        <v>58.659999999999997</v>
      </c>
      <c r="I515" s="268"/>
      <c r="J515" s="264"/>
      <c r="K515" s="264"/>
      <c r="L515" s="269"/>
      <c r="M515" s="270"/>
      <c r="N515" s="271"/>
      <c r="O515" s="271"/>
      <c r="P515" s="271"/>
      <c r="Q515" s="271"/>
      <c r="R515" s="271"/>
      <c r="S515" s="271"/>
      <c r="T515" s="272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73" t="s">
        <v>167</v>
      </c>
      <c r="AU515" s="273" t="s">
        <v>88</v>
      </c>
      <c r="AV515" s="14" t="s">
        <v>165</v>
      </c>
      <c r="AW515" s="14" t="s">
        <v>34</v>
      </c>
      <c r="AX515" s="14" t="s">
        <v>86</v>
      </c>
      <c r="AY515" s="273" t="s">
        <v>159</v>
      </c>
    </row>
    <row r="516" s="2" customFormat="1" ht="16.5" customHeight="1">
      <c r="A516" s="39"/>
      <c r="B516" s="40"/>
      <c r="C516" s="274" t="s">
        <v>882</v>
      </c>
      <c r="D516" s="274" t="s">
        <v>188</v>
      </c>
      <c r="E516" s="275" t="s">
        <v>950</v>
      </c>
      <c r="F516" s="276" t="s">
        <v>951</v>
      </c>
      <c r="G516" s="277" t="s">
        <v>164</v>
      </c>
      <c r="H516" s="278">
        <v>64.525999999999996</v>
      </c>
      <c r="I516" s="279"/>
      <c r="J516" s="280">
        <f>ROUND(I516*H516,2)</f>
        <v>0</v>
      </c>
      <c r="K516" s="281"/>
      <c r="L516" s="282"/>
      <c r="M516" s="283" t="s">
        <v>1</v>
      </c>
      <c r="N516" s="284" t="s">
        <v>43</v>
      </c>
      <c r="O516" s="92"/>
      <c r="P516" s="247">
        <f>O516*H516</f>
        <v>0</v>
      </c>
      <c r="Q516" s="247">
        <v>0.0080000000000000002</v>
      </c>
      <c r="R516" s="247">
        <f>Q516*H516</f>
        <v>0.516208</v>
      </c>
      <c r="S516" s="247">
        <v>0</v>
      </c>
      <c r="T516" s="248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49" t="s">
        <v>337</v>
      </c>
      <c r="AT516" s="249" t="s">
        <v>188</v>
      </c>
      <c r="AU516" s="249" t="s">
        <v>88</v>
      </c>
      <c r="AY516" s="18" t="s">
        <v>159</v>
      </c>
      <c r="BE516" s="250">
        <f>IF(N516="základní",J516,0)</f>
        <v>0</v>
      </c>
      <c r="BF516" s="250">
        <f>IF(N516="snížená",J516,0)</f>
        <v>0</v>
      </c>
      <c r="BG516" s="250">
        <f>IF(N516="zákl. přenesená",J516,0)</f>
        <v>0</v>
      </c>
      <c r="BH516" s="250">
        <f>IF(N516="sníž. přenesená",J516,0)</f>
        <v>0</v>
      </c>
      <c r="BI516" s="250">
        <f>IF(N516="nulová",J516,0)</f>
        <v>0</v>
      </c>
      <c r="BJ516" s="18" t="s">
        <v>86</v>
      </c>
      <c r="BK516" s="250">
        <f>ROUND(I516*H516,2)</f>
        <v>0</v>
      </c>
      <c r="BL516" s="18" t="s">
        <v>249</v>
      </c>
      <c r="BM516" s="249" t="s">
        <v>952</v>
      </c>
    </row>
    <row r="517" s="13" customFormat="1">
      <c r="A517" s="13"/>
      <c r="B517" s="251"/>
      <c r="C517" s="252"/>
      <c r="D517" s="253" t="s">
        <v>167</v>
      </c>
      <c r="E517" s="252"/>
      <c r="F517" s="255" t="s">
        <v>1490</v>
      </c>
      <c r="G517" s="252"/>
      <c r="H517" s="256">
        <v>64.525999999999996</v>
      </c>
      <c r="I517" s="257"/>
      <c r="J517" s="252"/>
      <c r="K517" s="252"/>
      <c r="L517" s="258"/>
      <c r="M517" s="259"/>
      <c r="N517" s="260"/>
      <c r="O517" s="260"/>
      <c r="P517" s="260"/>
      <c r="Q517" s="260"/>
      <c r="R517" s="260"/>
      <c r="S517" s="260"/>
      <c r="T517" s="261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62" t="s">
        <v>167</v>
      </c>
      <c r="AU517" s="262" t="s">
        <v>88</v>
      </c>
      <c r="AV517" s="13" t="s">
        <v>88</v>
      </c>
      <c r="AW517" s="13" t="s">
        <v>4</v>
      </c>
      <c r="AX517" s="13" t="s">
        <v>86</v>
      </c>
      <c r="AY517" s="262" t="s">
        <v>159</v>
      </c>
    </row>
    <row r="518" s="2" customFormat="1" ht="16.5" customHeight="1">
      <c r="A518" s="39"/>
      <c r="B518" s="40"/>
      <c r="C518" s="237" t="s">
        <v>887</v>
      </c>
      <c r="D518" s="237" t="s">
        <v>161</v>
      </c>
      <c r="E518" s="238" t="s">
        <v>955</v>
      </c>
      <c r="F518" s="239" t="s">
        <v>956</v>
      </c>
      <c r="G518" s="240" t="s">
        <v>241</v>
      </c>
      <c r="H518" s="241">
        <v>551.20000000000005</v>
      </c>
      <c r="I518" s="242"/>
      <c r="J518" s="243">
        <f>ROUND(I518*H518,2)</f>
        <v>0</v>
      </c>
      <c r="K518" s="244"/>
      <c r="L518" s="45"/>
      <c r="M518" s="245" t="s">
        <v>1</v>
      </c>
      <c r="N518" s="246" t="s">
        <v>43</v>
      </c>
      <c r="O518" s="92"/>
      <c r="P518" s="247">
        <f>O518*H518</f>
        <v>0</v>
      </c>
      <c r="Q518" s="247">
        <v>0.00025999999999999998</v>
      </c>
      <c r="R518" s="247">
        <f>Q518*H518</f>
        <v>0.143312</v>
      </c>
      <c r="S518" s="247">
        <v>0</v>
      </c>
      <c r="T518" s="248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49" t="s">
        <v>249</v>
      </c>
      <c r="AT518" s="249" t="s">
        <v>161</v>
      </c>
      <c r="AU518" s="249" t="s">
        <v>88</v>
      </c>
      <c r="AY518" s="18" t="s">
        <v>159</v>
      </c>
      <c r="BE518" s="250">
        <f>IF(N518="základní",J518,0)</f>
        <v>0</v>
      </c>
      <c r="BF518" s="250">
        <f>IF(N518="snížená",J518,0)</f>
        <v>0</v>
      </c>
      <c r="BG518" s="250">
        <f>IF(N518="zákl. přenesená",J518,0)</f>
        <v>0</v>
      </c>
      <c r="BH518" s="250">
        <f>IF(N518="sníž. přenesená",J518,0)</f>
        <v>0</v>
      </c>
      <c r="BI518" s="250">
        <f>IF(N518="nulová",J518,0)</f>
        <v>0</v>
      </c>
      <c r="BJ518" s="18" t="s">
        <v>86</v>
      </c>
      <c r="BK518" s="250">
        <f>ROUND(I518*H518,2)</f>
        <v>0</v>
      </c>
      <c r="BL518" s="18" t="s">
        <v>249</v>
      </c>
      <c r="BM518" s="249" t="s">
        <v>957</v>
      </c>
    </row>
    <row r="519" s="13" customFormat="1">
      <c r="A519" s="13"/>
      <c r="B519" s="251"/>
      <c r="C519" s="252"/>
      <c r="D519" s="253" t="s">
        <v>167</v>
      </c>
      <c r="E519" s="254" t="s">
        <v>1</v>
      </c>
      <c r="F519" s="255" t="s">
        <v>1491</v>
      </c>
      <c r="G519" s="252"/>
      <c r="H519" s="256">
        <v>59.299999999999997</v>
      </c>
      <c r="I519" s="257"/>
      <c r="J519" s="252"/>
      <c r="K519" s="252"/>
      <c r="L519" s="258"/>
      <c r="M519" s="259"/>
      <c r="N519" s="260"/>
      <c r="O519" s="260"/>
      <c r="P519" s="260"/>
      <c r="Q519" s="260"/>
      <c r="R519" s="260"/>
      <c r="S519" s="260"/>
      <c r="T519" s="261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62" t="s">
        <v>167</v>
      </c>
      <c r="AU519" s="262" t="s">
        <v>88</v>
      </c>
      <c r="AV519" s="13" t="s">
        <v>88</v>
      </c>
      <c r="AW519" s="13" t="s">
        <v>34</v>
      </c>
      <c r="AX519" s="13" t="s">
        <v>78</v>
      </c>
      <c r="AY519" s="262" t="s">
        <v>159</v>
      </c>
    </row>
    <row r="520" s="13" customFormat="1">
      <c r="A520" s="13"/>
      <c r="B520" s="251"/>
      <c r="C520" s="252"/>
      <c r="D520" s="253" t="s">
        <v>167</v>
      </c>
      <c r="E520" s="254" t="s">
        <v>1</v>
      </c>
      <c r="F520" s="255" t="s">
        <v>1492</v>
      </c>
      <c r="G520" s="252"/>
      <c r="H520" s="256">
        <v>14.800000000000001</v>
      </c>
      <c r="I520" s="257"/>
      <c r="J520" s="252"/>
      <c r="K520" s="252"/>
      <c r="L520" s="258"/>
      <c r="M520" s="259"/>
      <c r="N520" s="260"/>
      <c r="O520" s="260"/>
      <c r="P520" s="260"/>
      <c r="Q520" s="260"/>
      <c r="R520" s="260"/>
      <c r="S520" s="260"/>
      <c r="T520" s="261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62" t="s">
        <v>167</v>
      </c>
      <c r="AU520" s="262" t="s">
        <v>88</v>
      </c>
      <c r="AV520" s="13" t="s">
        <v>88</v>
      </c>
      <c r="AW520" s="13" t="s">
        <v>34</v>
      </c>
      <c r="AX520" s="13" t="s">
        <v>78</v>
      </c>
      <c r="AY520" s="262" t="s">
        <v>159</v>
      </c>
    </row>
    <row r="521" s="13" customFormat="1">
      <c r="A521" s="13"/>
      <c r="B521" s="251"/>
      <c r="C521" s="252"/>
      <c r="D521" s="253" t="s">
        <v>167</v>
      </c>
      <c r="E521" s="254" t="s">
        <v>1</v>
      </c>
      <c r="F521" s="255" t="s">
        <v>1493</v>
      </c>
      <c r="G521" s="252"/>
      <c r="H521" s="256">
        <v>20.300000000000001</v>
      </c>
      <c r="I521" s="257"/>
      <c r="J521" s="252"/>
      <c r="K521" s="252"/>
      <c r="L521" s="258"/>
      <c r="M521" s="259"/>
      <c r="N521" s="260"/>
      <c r="O521" s="260"/>
      <c r="P521" s="260"/>
      <c r="Q521" s="260"/>
      <c r="R521" s="260"/>
      <c r="S521" s="260"/>
      <c r="T521" s="261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62" t="s">
        <v>167</v>
      </c>
      <c r="AU521" s="262" t="s">
        <v>88</v>
      </c>
      <c r="AV521" s="13" t="s">
        <v>88</v>
      </c>
      <c r="AW521" s="13" t="s">
        <v>34</v>
      </c>
      <c r="AX521" s="13" t="s">
        <v>78</v>
      </c>
      <c r="AY521" s="262" t="s">
        <v>159</v>
      </c>
    </row>
    <row r="522" s="13" customFormat="1">
      <c r="A522" s="13"/>
      <c r="B522" s="251"/>
      <c r="C522" s="252"/>
      <c r="D522" s="253" t="s">
        <v>167</v>
      </c>
      <c r="E522" s="254" t="s">
        <v>1</v>
      </c>
      <c r="F522" s="255" t="s">
        <v>1494</v>
      </c>
      <c r="G522" s="252"/>
      <c r="H522" s="256">
        <v>18.199999999999999</v>
      </c>
      <c r="I522" s="257"/>
      <c r="J522" s="252"/>
      <c r="K522" s="252"/>
      <c r="L522" s="258"/>
      <c r="M522" s="259"/>
      <c r="N522" s="260"/>
      <c r="O522" s="260"/>
      <c r="P522" s="260"/>
      <c r="Q522" s="260"/>
      <c r="R522" s="260"/>
      <c r="S522" s="260"/>
      <c r="T522" s="261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62" t="s">
        <v>167</v>
      </c>
      <c r="AU522" s="262" t="s">
        <v>88</v>
      </c>
      <c r="AV522" s="13" t="s">
        <v>88</v>
      </c>
      <c r="AW522" s="13" t="s">
        <v>34</v>
      </c>
      <c r="AX522" s="13" t="s">
        <v>78</v>
      </c>
      <c r="AY522" s="262" t="s">
        <v>159</v>
      </c>
    </row>
    <row r="523" s="13" customFormat="1">
      <c r="A523" s="13"/>
      <c r="B523" s="251"/>
      <c r="C523" s="252"/>
      <c r="D523" s="253" t="s">
        <v>167</v>
      </c>
      <c r="E523" s="254" t="s">
        <v>1</v>
      </c>
      <c r="F523" s="255" t="s">
        <v>1495</v>
      </c>
      <c r="G523" s="252"/>
      <c r="H523" s="256">
        <v>10.199999999999999</v>
      </c>
      <c r="I523" s="257"/>
      <c r="J523" s="252"/>
      <c r="K523" s="252"/>
      <c r="L523" s="258"/>
      <c r="M523" s="259"/>
      <c r="N523" s="260"/>
      <c r="O523" s="260"/>
      <c r="P523" s="260"/>
      <c r="Q523" s="260"/>
      <c r="R523" s="260"/>
      <c r="S523" s="260"/>
      <c r="T523" s="261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62" t="s">
        <v>167</v>
      </c>
      <c r="AU523" s="262" t="s">
        <v>88</v>
      </c>
      <c r="AV523" s="13" t="s">
        <v>88</v>
      </c>
      <c r="AW523" s="13" t="s">
        <v>34</v>
      </c>
      <c r="AX523" s="13" t="s">
        <v>78</v>
      </c>
      <c r="AY523" s="262" t="s">
        <v>159</v>
      </c>
    </row>
    <row r="524" s="13" customFormat="1">
      <c r="A524" s="13"/>
      <c r="B524" s="251"/>
      <c r="C524" s="252"/>
      <c r="D524" s="253" t="s">
        <v>167</v>
      </c>
      <c r="E524" s="254" t="s">
        <v>1</v>
      </c>
      <c r="F524" s="255" t="s">
        <v>1496</v>
      </c>
      <c r="G524" s="252"/>
      <c r="H524" s="256">
        <v>9.9000000000000004</v>
      </c>
      <c r="I524" s="257"/>
      <c r="J524" s="252"/>
      <c r="K524" s="252"/>
      <c r="L524" s="258"/>
      <c r="M524" s="259"/>
      <c r="N524" s="260"/>
      <c r="O524" s="260"/>
      <c r="P524" s="260"/>
      <c r="Q524" s="260"/>
      <c r="R524" s="260"/>
      <c r="S524" s="260"/>
      <c r="T524" s="261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62" t="s">
        <v>167</v>
      </c>
      <c r="AU524" s="262" t="s">
        <v>88</v>
      </c>
      <c r="AV524" s="13" t="s">
        <v>88</v>
      </c>
      <c r="AW524" s="13" t="s">
        <v>34</v>
      </c>
      <c r="AX524" s="13" t="s">
        <v>78</v>
      </c>
      <c r="AY524" s="262" t="s">
        <v>159</v>
      </c>
    </row>
    <row r="525" s="13" customFormat="1">
      <c r="A525" s="13"/>
      <c r="B525" s="251"/>
      <c r="C525" s="252"/>
      <c r="D525" s="253" t="s">
        <v>167</v>
      </c>
      <c r="E525" s="254" t="s">
        <v>1</v>
      </c>
      <c r="F525" s="255" t="s">
        <v>1497</v>
      </c>
      <c r="G525" s="252"/>
      <c r="H525" s="256">
        <v>15.199999999999999</v>
      </c>
      <c r="I525" s="257"/>
      <c r="J525" s="252"/>
      <c r="K525" s="252"/>
      <c r="L525" s="258"/>
      <c r="M525" s="259"/>
      <c r="N525" s="260"/>
      <c r="O525" s="260"/>
      <c r="P525" s="260"/>
      <c r="Q525" s="260"/>
      <c r="R525" s="260"/>
      <c r="S525" s="260"/>
      <c r="T525" s="261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62" t="s">
        <v>167</v>
      </c>
      <c r="AU525" s="262" t="s">
        <v>88</v>
      </c>
      <c r="AV525" s="13" t="s">
        <v>88</v>
      </c>
      <c r="AW525" s="13" t="s">
        <v>34</v>
      </c>
      <c r="AX525" s="13" t="s">
        <v>78</v>
      </c>
      <c r="AY525" s="262" t="s">
        <v>159</v>
      </c>
    </row>
    <row r="526" s="13" customFormat="1">
      <c r="A526" s="13"/>
      <c r="B526" s="251"/>
      <c r="C526" s="252"/>
      <c r="D526" s="253" t="s">
        <v>167</v>
      </c>
      <c r="E526" s="254" t="s">
        <v>1</v>
      </c>
      <c r="F526" s="255" t="s">
        <v>1498</v>
      </c>
      <c r="G526" s="252"/>
      <c r="H526" s="256">
        <v>22.399999999999999</v>
      </c>
      <c r="I526" s="257"/>
      <c r="J526" s="252"/>
      <c r="K526" s="252"/>
      <c r="L526" s="258"/>
      <c r="M526" s="259"/>
      <c r="N526" s="260"/>
      <c r="O526" s="260"/>
      <c r="P526" s="260"/>
      <c r="Q526" s="260"/>
      <c r="R526" s="260"/>
      <c r="S526" s="260"/>
      <c r="T526" s="261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62" t="s">
        <v>167</v>
      </c>
      <c r="AU526" s="262" t="s">
        <v>88</v>
      </c>
      <c r="AV526" s="13" t="s">
        <v>88</v>
      </c>
      <c r="AW526" s="13" t="s">
        <v>34</v>
      </c>
      <c r="AX526" s="13" t="s">
        <v>78</v>
      </c>
      <c r="AY526" s="262" t="s">
        <v>159</v>
      </c>
    </row>
    <row r="527" s="13" customFormat="1">
      <c r="A527" s="13"/>
      <c r="B527" s="251"/>
      <c r="C527" s="252"/>
      <c r="D527" s="253" t="s">
        <v>167</v>
      </c>
      <c r="E527" s="254" t="s">
        <v>1</v>
      </c>
      <c r="F527" s="255" t="s">
        <v>1499</v>
      </c>
      <c r="G527" s="252"/>
      <c r="H527" s="256">
        <v>23.100000000000001</v>
      </c>
      <c r="I527" s="257"/>
      <c r="J527" s="252"/>
      <c r="K527" s="252"/>
      <c r="L527" s="258"/>
      <c r="M527" s="259"/>
      <c r="N527" s="260"/>
      <c r="O527" s="260"/>
      <c r="P527" s="260"/>
      <c r="Q527" s="260"/>
      <c r="R527" s="260"/>
      <c r="S527" s="260"/>
      <c r="T527" s="261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62" t="s">
        <v>167</v>
      </c>
      <c r="AU527" s="262" t="s">
        <v>88</v>
      </c>
      <c r="AV527" s="13" t="s">
        <v>88</v>
      </c>
      <c r="AW527" s="13" t="s">
        <v>34</v>
      </c>
      <c r="AX527" s="13" t="s">
        <v>78</v>
      </c>
      <c r="AY527" s="262" t="s">
        <v>159</v>
      </c>
    </row>
    <row r="528" s="13" customFormat="1">
      <c r="A528" s="13"/>
      <c r="B528" s="251"/>
      <c r="C528" s="252"/>
      <c r="D528" s="253" t="s">
        <v>167</v>
      </c>
      <c r="E528" s="254" t="s">
        <v>1</v>
      </c>
      <c r="F528" s="255" t="s">
        <v>1500</v>
      </c>
      <c r="G528" s="252"/>
      <c r="H528" s="256">
        <v>16.300000000000001</v>
      </c>
      <c r="I528" s="257"/>
      <c r="J528" s="252"/>
      <c r="K528" s="252"/>
      <c r="L528" s="258"/>
      <c r="M528" s="259"/>
      <c r="N528" s="260"/>
      <c r="O528" s="260"/>
      <c r="P528" s="260"/>
      <c r="Q528" s="260"/>
      <c r="R528" s="260"/>
      <c r="S528" s="260"/>
      <c r="T528" s="261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62" t="s">
        <v>167</v>
      </c>
      <c r="AU528" s="262" t="s">
        <v>88</v>
      </c>
      <c r="AV528" s="13" t="s">
        <v>88</v>
      </c>
      <c r="AW528" s="13" t="s">
        <v>34</v>
      </c>
      <c r="AX528" s="13" t="s">
        <v>78</v>
      </c>
      <c r="AY528" s="262" t="s">
        <v>159</v>
      </c>
    </row>
    <row r="529" s="13" customFormat="1">
      <c r="A529" s="13"/>
      <c r="B529" s="251"/>
      <c r="C529" s="252"/>
      <c r="D529" s="253" t="s">
        <v>167</v>
      </c>
      <c r="E529" s="254" t="s">
        <v>1</v>
      </c>
      <c r="F529" s="255" t="s">
        <v>1501</v>
      </c>
      <c r="G529" s="252"/>
      <c r="H529" s="256">
        <v>24.199999999999999</v>
      </c>
      <c r="I529" s="257"/>
      <c r="J529" s="252"/>
      <c r="K529" s="252"/>
      <c r="L529" s="258"/>
      <c r="M529" s="259"/>
      <c r="N529" s="260"/>
      <c r="O529" s="260"/>
      <c r="P529" s="260"/>
      <c r="Q529" s="260"/>
      <c r="R529" s="260"/>
      <c r="S529" s="260"/>
      <c r="T529" s="261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62" t="s">
        <v>167</v>
      </c>
      <c r="AU529" s="262" t="s">
        <v>88</v>
      </c>
      <c r="AV529" s="13" t="s">
        <v>88</v>
      </c>
      <c r="AW529" s="13" t="s">
        <v>34</v>
      </c>
      <c r="AX529" s="13" t="s">
        <v>78</v>
      </c>
      <c r="AY529" s="262" t="s">
        <v>159</v>
      </c>
    </row>
    <row r="530" s="13" customFormat="1">
      <c r="A530" s="13"/>
      <c r="B530" s="251"/>
      <c r="C530" s="252"/>
      <c r="D530" s="253" t="s">
        <v>167</v>
      </c>
      <c r="E530" s="254" t="s">
        <v>1</v>
      </c>
      <c r="F530" s="255" t="s">
        <v>1502</v>
      </c>
      <c r="G530" s="252"/>
      <c r="H530" s="256">
        <v>12.6</v>
      </c>
      <c r="I530" s="257"/>
      <c r="J530" s="252"/>
      <c r="K530" s="252"/>
      <c r="L530" s="258"/>
      <c r="M530" s="259"/>
      <c r="N530" s="260"/>
      <c r="O530" s="260"/>
      <c r="P530" s="260"/>
      <c r="Q530" s="260"/>
      <c r="R530" s="260"/>
      <c r="S530" s="260"/>
      <c r="T530" s="261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62" t="s">
        <v>167</v>
      </c>
      <c r="AU530" s="262" t="s">
        <v>88</v>
      </c>
      <c r="AV530" s="13" t="s">
        <v>88</v>
      </c>
      <c r="AW530" s="13" t="s">
        <v>34</v>
      </c>
      <c r="AX530" s="13" t="s">
        <v>78</v>
      </c>
      <c r="AY530" s="262" t="s">
        <v>159</v>
      </c>
    </row>
    <row r="531" s="13" customFormat="1">
      <c r="A531" s="13"/>
      <c r="B531" s="251"/>
      <c r="C531" s="252"/>
      <c r="D531" s="253" t="s">
        <v>167</v>
      </c>
      <c r="E531" s="254" t="s">
        <v>1</v>
      </c>
      <c r="F531" s="255" t="s">
        <v>1503</v>
      </c>
      <c r="G531" s="252"/>
      <c r="H531" s="256">
        <v>17</v>
      </c>
      <c r="I531" s="257"/>
      <c r="J531" s="252"/>
      <c r="K531" s="252"/>
      <c r="L531" s="258"/>
      <c r="M531" s="259"/>
      <c r="N531" s="260"/>
      <c r="O531" s="260"/>
      <c r="P531" s="260"/>
      <c r="Q531" s="260"/>
      <c r="R531" s="260"/>
      <c r="S531" s="260"/>
      <c r="T531" s="261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62" t="s">
        <v>167</v>
      </c>
      <c r="AU531" s="262" t="s">
        <v>88</v>
      </c>
      <c r="AV531" s="13" t="s">
        <v>88</v>
      </c>
      <c r="AW531" s="13" t="s">
        <v>34</v>
      </c>
      <c r="AX531" s="13" t="s">
        <v>78</v>
      </c>
      <c r="AY531" s="262" t="s">
        <v>159</v>
      </c>
    </row>
    <row r="532" s="13" customFormat="1">
      <c r="A532" s="13"/>
      <c r="B532" s="251"/>
      <c r="C532" s="252"/>
      <c r="D532" s="253" t="s">
        <v>167</v>
      </c>
      <c r="E532" s="254" t="s">
        <v>1</v>
      </c>
      <c r="F532" s="255" t="s">
        <v>1504</v>
      </c>
      <c r="G532" s="252"/>
      <c r="H532" s="256">
        <v>12.5</v>
      </c>
      <c r="I532" s="257"/>
      <c r="J532" s="252"/>
      <c r="K532" s="252"/>
      <c r="L532" s="258"/>
      <c r="M532" s="259"/>
      <c r="N532" s="260"/>
      <c r="O532" s="260"/>
      <c r="P532" s="260"/>
      <c r="Q532" s="260"/>
      <c r="R532" s="260"/>
      <c r="S532" s="260"/>
      <c r="T532" s="261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62" t="s">
        <v>167</v>
      </c>
      <c r="AU532" s="262" t="s">
        <v>88</v>
      </c>
      <c r="AV532" s="13" t="s">
        <v>88</v>
      </c>
      <c r="AW532" s="13" t="s">
        <v>34</v>
      </c>
      <c r="AX532" s="13" t="s">
        <v>78</v>
      </c>
      <c r="AY532" s="262" t="s">
        <v>159</v>
      </c>
    </row>
    <row r="533" s="13" customFormat="1">
      <c r="A533" s="13"/>
      <c r="B533" s="251"/>
      <c r="C533" s="252"/>
      <c r="D533" s="253" t="s">
        <v>167</v>
      </c>
      <c r="E533" s="254" t="s">
        <v>1</v>
      </c>
      <c r="F533" s="255" t="s">
        <v>1505</v>
      </c>
      <c r="G533" s="252"/>
      <c r="H533" s="256">
        <v>6.5999999999999996</v>
      </c>
      <c r="I533" s="257"/>
      <c r="J533" s="252"/>
      <c r="K533" s="252"/>
      <c r="L533" s="258"/>
      <c r="M533" s="259"/>
      <c r="N533" s="260"/>
      <c r="O533" s="260"/>
      <c r="P533" s="260"/>
      <c r="Q533" s="260"/>
      <c r="R533" s="260"/>
      <c r="S533" s="260"/>
      <c r="T533" s="261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62" t="s">
        <v>167</v>
      </c>
      <c r="AU533" s="262" t="s">
        <v>88</v>
      </c>
      <c r="AV533" s="13" t="s">
        <v>88</v>
      </c>
      <c r="AW533" s="13" t="s">
        <v>34</v>
      </c>
      <c r="AX533" s="13" t="s">
        <v>78</v>
      </c>
      <c r="AY533" s="262" t="s">
        <v>159</v>
      </c>
    </row>
    <row r="534" s="13" customFormat="1">
      <c r="A534" s="13"/>
      <c r="B534" s="251"/>
      <c r="C534" s="252"/>
      <c r="D534" s="253" t="s">
        <v>167</v>
      </c>
      <c r="E534" s="254" t="s">
        <v>1</v>
      </c>
      <c r="F534" s="255" t="s">
        <v>1506</v>
      </c>
      <c r="G534" s="252"/>
      <c r="H534" s="256">
        <v>8.1999999999999993</v>
      </c>
      <c r="I534" s="257"/>
      <c r="J534" s="252"/>
      <c r="K534" s="252"/>
      <c r="L534" s="258"/>
      <c r="M534" s="259"/>
      <c r="N534" s="260"/>
      <c r="O534" s="260"/>
      <c r="P534" s="260"/>
      <c r="Q534" s="260"/>
      <c r="R534" s="260"/>
      <c r="S534" s="260"/>
      <c r="T534" s="261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62" t="s">
        <v>167</v>
      </c>
      <c r="AU534" s="262" t="s">
        <v>88</v>
      </c>
      <c r="AV534" s="13" t="s">
        <v>88</v>
      </c>
      <c r="AW534" s="13" t="s">
        <v>34</v>
      </c>
      <c r="AX534" s="13" t="s">
        <v>78</v>
      </c>
      <c r="AY534" s="262" t="s">
        <v>159</v>
      </c>
    </row>
    <row r="535" s="13" customFormat="1">
      <c r="A535" s="13"/>
      <c r="B535" s="251"/>
      <c r="C535" s="252"/>
      <c r="D535" s="253" t="s">
        <v>167</v>
      </c>
      <c r="E535" s="254" t="s">
        <v>1</v>
      </c>
      <c r="F535" s="255" t="s">
        <v>1507</v>
      </c>
      <c r="G535" s="252"/>
      <c r="H535" s="256">
        <v>4.4000000000000004</v>
      </c>
      <c r="I535" s="257"/>
      <c r="J535" s="252"/>
      <c r="K535" s="252"/>
      <c r="L535" s="258"/>
      <c r="M535" s="259"/>
      <c r="N535" s="260"/>
      <c r="O535" s="260"/>
      <c r="P535" s="260"/>
      <c r="Q535" s="260"/>
      <c r="R535" s="260"/>
      <c r="S535" s="260"/>
      <c r="T535" s="261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62" t="s">
        <v>167</v>
      </c>
      <c r="AU535" s="262" t="s">
        <v>88</v>
      </c>
      <c r="AV535" s="13" t="s">
        <v>88</v>
      </c>
      <c r="AW535" s="13" t="s">
        <v>34</v>
      </c>
      <c r="AX535" s="13" t="s">
        <v>78</v>
      </c>
      <c r="AY535" s="262" t="s">
        <v>159</v>
      </c>
    </row>
    <row r="536" s="13" customFormat="1">
      <c r="A536" s="13"/>
      <c r="B536" s="251"/>
      <c r="C536" s="252"/>
      <c r="D536" s="253" t="s">
        <v>167</v>
      </c>
      <c r="E536" s="254" t="s">
        <v>1</v>
      </c>
      <c r="F536" s="255" t="s">
        <v>1508</v>
      </c>
      <c r="G536" s="252"/>
      <c r="H536" s="256">
        <v>7.9000000000000004</v>
      </c>
      <c r="I536" s="257"/>
      <c r="J536" s="252"/>
      <c r="K536" s="252"/>
      <c r="L536" s="258"/>
      <c r="M536" s="259"/>
      <c r="N536" s="260"/>
      <c r="O536" s="260"/>
      <c r="P536" s="260"/>
      <c r="Q536" s="260"/>
      <c r="R536" s="260"/>
      <c r="S536" s="260"/>
      <c r="T536" s="261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62" t="s">
        <v>167</v>
      </c>
      <c r="AU536" s="262" t="s">
        <v>88</v>
      </c>
      <c r="AV536" s="13" t="s">
        <v>88</v>
      </c>
      <c r="AW536" s="13" t="s">
        <v>34</v>
      </c>
      <c r="AX536" s="13" t="s">
        <v>78</v>
      </c>
      <c r="AY536" s="262" t="s">
        <v>159</v>
      </c>
    </row>
    <row r="537" s="13" customFormat="1">
      <c r="A537" s="13"/>
      <c r="B537" s="251"/>
      <c r="C537" s="252"/>
      <c r="D537" s="253" t="s">
        <v>167</v>
      </c>
      <c r="E537" s="254" t="s">
        <v>1</v>
      </c>
      <c r="F537" s="255" t="s">
        <v>1509</v>
      </c>
      <c r="G537" s="252"/>
      <c r="H537" s="256">
        <v>7</v>
      </c>
      <c r="I537" s="257"/>
      <c r="J537" s="252"/>
      <c r="K537" s="252"/>
      <c r="L537" s="258"/>
      <c r="M537" s="259"/>
      <c r="N537" s="260"/>
      <c r="O537" s="260"/>
      <c r="P537" s="260"/>
      <c r="Q537" s="260"/>
      <c r="R537" s="260"/>
      <c r="S537" s="260"/>
      <c r="T537" s="261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62" t="s">
        <v>167</v>
      </c>
      <c r="AU537" s="262" t="s">
        <v>88</v>
      </c>
      <c r="AV537" s="13" t="s">
        <v>88</v>
      </c>
      <c r="AW537" s="13" t="s">
        <v>34</v>
      </c>
      <c r="AX537" s="13" t="s">
        <v>78</v>
      </c>
      <c r="AY537" s="262" t="s">
        <v>159</v>
      </c>
    </row>
    <row r="538" s="13" customFormat="1">
      <c r="A538" s="13"/>
      <c r="B538" s="251"/>
      <c r="C538" s="252"/>
      <c r="D538" s="253" t="s">
        <v>167</v>
      </c>
      <c r="E538" s="254" t="s">
        <v>1</v>
      </c>
      <c r="F538" s="255" t="s">
        <v>1510</v>
      </c>
      <c r="G538" s="252"/>
      <c r="H538" s="256">
        <v>7.5999999999999996</v>
      </c>
      <c r="I538" s="257"/>
      <c r="J538" s="252"/>
      <c r="K538" s="252"/>
      <c r="L538" s="258"/>
      <c r="M538" s="259"/>
      <c r="N538" s="260"/>
      <c r="O538" s="260"/>
      <c r="P538" s="260"/>
      <c r="Q538" s="260"/>
      <c r="R538" s="260"/>
      <c r="S538" s="260"/>
      <c r="T538" s="261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62" t="s">
        <v>167</v>
      </c>
      <c r="AU538" s="262" t="s">
        <v>88</v>
      </c>
      <c r="AV538" s="13" t="s">
        <v>88</v>
      </c>
      <c r="AW538" s="13" t="s">
        <v>34</v>
      </c>
      <c r="AX538" s="13" t="s">
        <v>78</v>
      </c>
      <c r="AY538" s="262" t="s">
        <v>159</v>
      </c>
    </row>
    <row r="539" s="13" customFormat="1">
      <c r="A539" s="13"/>
      <c r="B539" s="251"/>
      <c r="C539" s="252"/>
      <c r="D539" s="253" t="s">
        <v>167</v>
      </c>
      <c r="E539" s="254" t="s">
        <v>1</v>
      </c>
      <c r="F539" s="255" t="s">
        <v>1511</v>
      </c>
      <c r="G539" s="252"/>
      <c r="H539" s="256">
        <v>4.4000000000000004</v>
      </c>
      <c r="I539" s="257"/>
      <c r="J539" s="252"/>
      <c r="K539" s="252"/>
      <c r="L539" s="258"/>
      <c r="M539" s="259"/>
      <c r="N539" s="260"/>
      <c r="O539" s="260"/>
      <c r="P539" s="260"/>
      <c r="Q539" s="260"/>
      <c r="R539" s="260"/>
      <c r="S539" s="260"/>
      <c r="T539" s="261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62" t="s">
        <v>167</v>
      </c>
      <c r="AU539" s="262" t="s">
        <v>88</v>
      </c>
      <c r="AV539" s="13" t="s">
        <v>88</v>
      </c>
      <c r="AW539" s="13" t="s">
        <v>34</v>
      </c>
      <c r="AX539" s="13" t="s">
        <v>78</v>
      </c>
      <c r="AY539" s="262" t="s">
        <v>159</v>
      </c>
    </row>
    <row r="540" s="13" customFormat="1">
      <c r="A540" s="13"/>
      <c r="B540" s="251"/>
      <c r="C540" s="252"/>
      <c r="D540" s="253" t="s">
        <v>167</v>
      </c>
      <c r="E540" s="254" t="s">
        <v>1</v>
      </c>
      <c r="F540" s="255" t="s">
        <v>1512</v>
      </c>
      <c r="G540" s="252"/>
      <c r="H540" s="256">
        <v>4.4000000000000004</v>
      </c>
      <c r="I540" s="257"/>
      <c r="J540" s="252"/>
      <c r="K540" s="252"/>
      <c r="L540" s="258"/>
      <c r="M540" s="259"/>
      <c r="N540" s="260"/>
      <c r="O540" s="260"/>
      <c r="P540" s="260"/>
      <c r="Q540" s="260"/>
      <c r="R540" s="260"/>
      <c r="S540" s="260"/>
      <c r="T540" s="261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62" t="s">
        <v>167</v>
      </c>
      <c r="AU540" s="262" t="s">
        <v>88</v>
      </c>
      <c r="AV540" s="13" t="s">
        <v>88</v>
      </c>
      <c r="AW540" s="13" t="s">
        <v>34</v>
      </c>
      <c r="AX540" s="13" t="s">
        <v>78</v>
      </c>
      <c r="AY540" s="262" t="s">
        <v>159</v>
      </c>
    </row>
    <row r="541" s="13" customFormat="1">
      <c r="A541" s="13"/>
      <c r="B541" s="251"/>
      <c r="C541" s="252"/>
      <c r="D541" s="253" t="s">
        <v>167</v>
      </c>
      <c r="E541" s="254" t="s">
        <v>1</v>
      </c>
      <c r="F541" s="255" t="s">
        <v>1513</v>
      </c>
      <c r="G541" s="252"/>
      <c r="H541" s="256">
        <v>17.399999999999999</v>
      </c>
      <c r="I541" s="257"/>
      <c r="J541" s="252"/>
      <c r="K541" s="252"/>
      <c r="L541" s="258"/>
      <c r="M541" s="259"/>
      <c r="N541" s="260"/>
      <c r="O541" s="260"/>
      <c r="P541" s="260"/>
      <c r="Q541" s="260"/>
      <c r="R541" s="260"/>
      <c r="S541" s="260"/>
      <c r="T541" s="261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62" t="s">
        <v>167</v>
      </c>
      <c r="AU541" s="262" t="s">
        <v>88</v>
      </c>
      <c r="AV541" s="13" t="s">
        <v>88</v>
      </c>
      <c r="AW541" s="13" t="s">
        <v>34</v>
      </c>
      <c r="AX541" s="13" t="s">
        <v>78</v>
      </c>
      <c r="AY541" s="262" t="s">
        <v>159</v>
      </c>
    </row>
    <row r="542" s="13" customFormat="1">
      <c r="A542" s="13"/>
      <c r="B542" s="251"/>
      <c r="C542" s="252"/>
      <c r="D542" s="253" t="s">
        <v>167</v>
      </c>
      <c r="E542" s="254" t="s">
        <v>1</v>
      </c>
      <c r="F542" s="255" t="s">
        <v>1514</v>
      </c>
      <c r="G542" s="252"/>
      <c r="H542" s="256">
        <v>16.199999999999999</v>
      </c>
      <c r="I542" s="257"/>
      <c r="J542" s="252"/>
      <c r="K542" s="252"/>
      <c r="L542" s="258"/>
      <c r="M542" s="259"/>
      <c r="N542" s="260"/>
      <c r="O542" s="260"/>
      <c r="P542" s="260"/>
      <c r="Q542" s="260"/>
      <c r="R542" s="260"/>
      <c r="S542" s="260"/>
      <c r="T542" s="261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62" t="s">
        <v>167</v>
      </c>
      <c r="AU542" s="262" t="s">
        <v>88</v>
      </c>
      <c r="AV542" s="13" t="s">
        <v>88</v>
      </c>
      <c r="AW542" s="13" t="s">
        <v>34</v>
      </c>
      <c r="AX542" s="13" t="s">
        <v>78</v>
      </c>
      <c r="AY542" s="262" t="s">
        <v>159</v>
      </c>
    </row>
    <row r="543" s="13" customFormat="1">
      <c r="A543" s="13"/>
      <c r="B543" s="251"/>
      <c r="C543" s="252"/>
      <c r="D543" s="253" t="s">
        <v>167</v>
      </c>
      <c r="E543" s="254" t="s">
        <v>1</v>
      </c>
      <c r="F543" s="255" t="s">
        <v>1515</v>
      </c>
      <c r="G543" s="252"/>
      <c r="H543" s="256">
        <v>13.4</v>
      </c>
      <c r="I543" s="257"/>
      <c r="J543" s="252"/>
      <c r="K543" s="252"/>
      <c r="L543" s="258"/>
      <c r="M543" s="259"/>
      <c r="N543" s="260"/>
      <c r="O543" s="260"/>
      <c r="P543" s="260"/>
      <c r="Q543" s="260"/>
      <c r="R543" s="260"/>
      <c r="S543" s="260"/>
      <c r="T543" s="261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62" t="s">
        <v>167</v>
      </c>
      <c r="AU543" s="262" t="s">
        <v>88</v>
      </c>
      <c r="AV543" s="13" t="s">
        <v>88</v>
      </c>
      <c r="AW543" s="13" t="s">
        <v>34</v>
      </c>
      <c r="AX543" s="13" t="s">
        <v>78</v>
      </c>
      <c r="AY543" s="262" t="s">
        <v>159</v>
      </c>
    </row>
    <row r="544" s="13" customFormat="1">
      <c r="A544" s="13"/>
      <c r="B544" s="251"/>
      <c r="C544" s="252"/>
      <c r="D544" s="253" t="s">
        <v>167</v>
      </c>
      <c r="E544" s="254" t="s">
        <v>1</v>
      </c>
      <c r="F544" s="255" t="s">
        <v>1516</v>
      </c>
      <c r="G544" s="252"/>
      <c r="H544" s="256">
        <v>15.4</v>
      </c>
      <c r="I544" s="257"/>
      <c r="J544" s="252"/>
      <c r="K544" s="252"/>
      <c r="L544" s="258"/>
      <c r="M544" s="259"/>
      <c r="N544" s="260"/>
      <c r="O544" s="260"/>
      <c r="P544" s="260"/>
      <c r="Q544" s="260"/>
      <c r="R544" s="260"/>
      <c r="S544" s="260"/>
      <c r="T544" s="261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62" t="s">
        <v>167</v>
      </c>
      <c r="AU544" s="262" t="s">
        <v>88</v>
      </c>
      <c r="AV544" s="13" t="s">
        <v>88</v>
      </c>
      <c r="AW544" s="13" t="s">
        <v>34</v>
      </c>
      <c r="AX544" s="13" t="s">
        <v>78</v>
      </c>
      <c r="AY544" s="262" t="s">
        <v>159</v>
      </c>
    </row>
    <row r="545" s="13" customFormat="1">
      <c r="A545" s="13"/>
      <c r="B545" s="251"/>
      <c r="C545" s="252"/>
      <c r="D545" s="253" t="s">
        <v>167</v>
      </c>
      <c r="E545" s="254" t="s">
        <v>1</v>
      </c>
      <c r="F545" s="255" t="s">
        <v>1517</v>
      </c>
      <c r="G545" s="252"/>
      <c r="H545" s="256">
        <v>14.800000000000001</v>
      </c>
      <c r="I545" s="257"/>
      <c r="J545" s="252"/>
      <c r="K545" s="252"/>
      <c r="L545" s="258"/>
      <c r="M545" s="259"/>
      <c r="N545" s="260"/>
      <c r="O545" s="260"/>
      <c r="P545" s="260"/>
      <c r="Q545" s="260"/>
      <c r="R545" s="260"/>
      <c r="S545" s="260"/>
      <c r="T545" s="261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62" t="s">
        <v>167</v>
      </c>
      <c r="AU545" s="262" t="s">
        <v>88</v>
      </c>
      <c r="AV545" s="13" t="s">
        <v>88</v>
      </c>
      <c r="AW545" s="13" t="s">
        <v>34</v>
      </c>
      <c r="AX545" s="13" t="s">
        <v>78</v>
      </c>
      <c r="AY545" s="262" t="s">
        <v>159</v>
      </c>
    </row>
    <row r="546" s="13" customFormat="1">
      <c r="A546" s="13"/>
      <c r="B546" s="251"/>
      <c r="C546" s="252"/>
      <c r="D546" s="253" t="s">
        <v>167</v>
      </c>
      <c r="E546" s="254" t="s">
        <v>1</v>
      </c>
      <c r="F546" s="255" t="s">
        <v>1518</v>
      </c>
      <c r="G546" s="252"/>
      <c r="H546" s="256">
        <v>14.699999999999999</v>
      </c>
      <c r="I546" s="257"/>
      <c r="J546" s="252"/>
      <c r="K546" s="252"/>
      <c r="L546" s="258"/>
      <c r="M546" s="259"/>
      <c r="N546" s="260"/>
      <c r="O546" s="260"/>
      <c r="P546" s="260"/>
      <c r="Q546" s="260"/>
      <c r="R546" s="260"/>
      <c r="S546" s="260"/>
      <c r="T546" s="261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62" t="s">
        <v>167</v>
      </c>
      <c r="AU546" s="262" t="s">
        <v>88</v>
      </c>
      <c r="AV546" s="13" t="s">
        <v>88</v>
      </c>
      <c r="AW546" s="13" t="s">
        <v>34</v>
      </c>
      <c r="AX546" s="13" t="s">
        <v>78</v>
      </c>
      <c r="AY546" s="262" t="s">
        <v>159</v>
      </c>
    </row>
    <row r="547" s="13" customFormat="1">
      <c r="A547" s="13"/>
      <c r="B547" s="251"/>
      <c r="C547" s="252"/>
      <c r="D547" s="253" t="s">
        <v>167</v>
      </c>
      <c r="E547" s="254" t="s">
        <v>1</v>
      </c>
      <c r="F547" s="255" t="s">
        <v>1519</v>
      </c>
      <c r="G547" s="252"/>
      <c r="H547" s="256">
        <v>14.800000000000001</v>
      </c>
      <c r="I547" s="257"/>
      <c r="J547" s="252"/>
      <c r="K547" s="252"/>
      <c r="L547" s="258"/>
      <c r="M547" s="259"/>
      <c r="N547" s="260"/>
      <c r="O547" s="260"/>
      <c r="P547" s="260"/>
      <c r="Q547" s="260"/>
      <c r="R547" s="260"/>
      <c r="S547" s="260"/>
      <c r="T547" s="261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62" t="s">
        <v>167</v>
      </c>
      <c r="AU547" s="262" t="s">
        <v>88</v>
      </c>
      <c r="AV547" s="13" t="s">
        <v>88</v>
      </c>
      <c r="AW547" s="13" t="s">
        <v>34</v>
      </c>
      <c r="AX547" s="13" t="s">
        <v>78</v>
      </c>
      <c r="AY547" s="262" t="s">
        <v>159</v>
      </c>
    </row>
    <row r="548" s="13" customFormat="1">
      <c r="A548" s="13"/>
      <c r="B548" s="251"/>
      <c r="C548" s="252"/>
      <c r="D548" s="253" t="s">
        <v>167</v>
      </c>
      <c r="E548" s="254" t="s">
        <v>1</v>
      </c>
      <c r="F548" s="255" t="s">
        <v>1520</v>
      </c>
      <c r="G548" s="252"/>
      <c r="H548" s="256">
        <v>7.2000000000000002</v>
      </c>
      <c r="I548" s="257"/>
      <c r="J548" s="252"/>
      <c r="K548" s="252"/>
      <c r="L548" s="258"/>
      <c r="M548" s="259"/>
      <c r="N548" s="260"/>
      <c r="O548" s="260"/>
      <c r="P548" s="260"/>
      <c r="Q548" s="260"/>
      <c r="R548" s="260"/>
      <c r="S548" s="260"/>
      <c r="T548" s="261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62" t="s">
        <v>167</v>
      </c>
      <c r="AU548" s="262" t="s">
        <v>88</v>
      </c>
      <c r="AV548" s="13" t="s">
        <v>88</v>
      </c>
      <c r="AW548" s="13" t="s">
        <v>34</v>
      </c>
      <c r="AX548" s="13" t="s">
        <v>78</v>
      </c>
      <c r="AY548" s="262" t="s">
        <v>159</v>
      </c>
    </row>
    <row r="549" s="13" customFormat="1">
      <c r="A549" s="13"/>
      <c r="B549" s="251"/>
      <c r="C549" s="252"/>
      <c r="D549" s="253" t="s">
        <v>167</v>
      </c>
      <c r="E549" s="254" t="s">
        <v>1</v>
      </c>
      <c r="F549" s="255" t="s">
        <v>1521</v>
      </c>
      <c r="G549" s="252"/>
      <c r="H549" s="256">
        <v>18.199999999999999</v>
      </c>
      <c r="I549" s="257"/>
      <c r="J549" s="252"/>
      <c r="K549" s="252"/>
      <c r="L549" s="258"/>
      <c r="M549" s="259"/>
      <c r="N549" s="260"/>
      <c r="O549" s="260"/>
      <c r="P549" s="260"/>
      <c r="Q549" s="260"/>
      <c r="R549" s="260"/>
      <c r="S549" s="260"/>
      <c r="T549" s="261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62" t="s">
        <v>167</v>
      </c>
      <c r="AU549" s="262" t="s">
        <v>88</v>
      </c>
      <c r="AV549" s="13" t="s">
        <v>88</v>
      </c>
      <c r="AW549" s="13" t="s">
        <v>34</v>
      </c>
      <c r="AX549" s="13" t="s">
        <v>78</v>
      </c>
      <c r="AY549" s="262" t="s">
        <v>159</v>
      </c>
    </row>
    <row r="550" s="13" customFormat="1">
      <c r="A550" s="13"/>
      <c r="B550" s="251"/>
      <c r="C550" s="252"/>
      <c r="D550" s="253" t="s">
        <v>167</v>
      </c>
      <c r="E550" s="254" t="s">
        <v>1</v>
      </c>
      <c r="F550" s="255" t="s">
        <v>1522</v>
      </c>
      <c r="G550" s="252"/>
      <c r="H550" s="256">
        <v>17.899999999999999</v>
      </c>
      <c r="I550" s="257"/>
      <c r="J550" s="252"/>
      <c r="K550" s="252"/>
      <c r="L550" s="258"/>
      <c r="M550" s="259"/>
      <c r="N550" s="260"/>
      <c r="O550" s="260"/>
      <c r="P550" s="260"/>
      <c r="Q550" s="260"/>
      <c r="R550" s="260"/>
      <c r="S550" s="260"/>
      <c r="T550" s="261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62" t="s">
        <v>167</v>
      </c>
      <c r="AU550" s="262" t="s">
        <v>88</v>
      </c>
      <c r="AV550" s="13" t="s">
        <v>88</v>
      </c>
      <c r="AW550" s="13" t="s">
        <v>34</v>
      </c>
      <c r="AX550" s="13" t="s">
        <v>78</v>
      </c>
      <c r="AY550" s="262" t="s">
        <v>159</v>
      </c>
    </row>
    <row r="551" s="13" customFormat="1">
      <c r="A551" s="13"/>
      <c r="B551" s="251"/>
      <c r="C551" s="252"/>
      <c r="D551" s="253" t="s">
        <v>167</v>
      </c>
      <c r="E551" s="254" t="s">
        <v>1</v>
      </c>
      <c r="F551" s="255" t="s">
        <v>1523</v>
      </c>
      <c r="G551" s="252"/>
      <c r="H551" s="256">
        <v>19</v>
      </c>
      <c r="I551" s="257"/>
      <c r="J551" s="252"/>
      <c r="K551" s="252"/>
      <c r="L551" s="258"/>
      <c r="M551" s="259"/>
      <c r="N551" s="260"/>
      <c r="O551" s="260"/>
      <c r="P551" s="260"/>
      <c r="Q551" s="260"/>
      <c r="R551" s="260"/>
      <c r="S551" s="260"/>
      <c r="T551" s="261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62" t="s">
        <v>167</v>
      </c>
      <c r="AU551" s="262" t="s">
        <v>88</v>
      </c>
      <c r="AV551" s="13" t="s">
        <v>88</v>
      </c>
      <c r="AW551" s="13" t="s">
        <v>34</v>
      </c>
      <c r="AX551" s="13" t="s">
        <v>78</v>
      </c>
      <c r="AY551" s="262" t="s">
        <v>159</v>
      </c>
    </row>
    <row r="552" s="13" customFormat="1">
      <c r="A552" s="13"/>
      <c r="B552" s="251"/>
      <c r="C552" s="252"/>
      <c r="D552" s="253" t="s">
        <v>167</v>
      </c>
      <c r="E552" s="254" t="s">
        <v>1</v>
      </c>
      <c r="F552" s="255" t="s">
        <v>1524</v>
      </c>
      <c r="G552" s="252"/>
      <c r="H552" s="256">
        <v>18.5</v>
      </c>
      <c r="I552" s="257"/>
      <c r="J552" s="252"/>
      <c r="K552" s="252"/>
      <c r="L552" s="258"/>
      <c r="M552" s="259"/>
      <c r="N552" s="260"/>
      <c r="O552" s="260"/>
      <c r="P552" s="260"/>
      <c r="Q552" s="260"/>
      <c r="R552" s="260"/>
      <c r="S552" s="260"/>
      <c r="T552" s="261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62" t="s">
        <v>167</v>
      </c>
      <c r="AU552" s="262" t="s">
        <v>88</v>
      </c>
      <c r="AV552" s="13" t="s">
        <v>88</v>
      </c>
      <c r="AW552" s="13" t="s">
        <v>34</v>
      </c>
      <c r="AX552" s="13" t="s">
        <v>78</v>
      </c>
      <c r="AY552" s="262" t="s">
        <v>159</v>
      </c>
    </row>
    <row r="553" s="13" customFormat="1">
      <c r="A553" s="13"/>
      <c r="B553" s="251"/>
      <c r="C553" s="252"/>
      <c r="D553" s="253" t="s">
        <v>167</v>
      </c>
      <c r="E553" s="254" t="s">
        <v>1</v>
      </c>
      <c r="F553" s="255" t="s">
        <v>1525</v>
      </c>
      <c r="G553" s="252"/>
      <c r="H553" s="256">
        <v>19.600000000000001</v>
      </c>
      <c r="I553" s="257"/>
      <c r="J553" s="252"/>
      <c r="K553" s="252"/>
      <c r="L553" s="258"/>
      <c r="M553" s="259"/>
      <c r="N553" s="260"/>
      <c r="O553" s="260"/>
      <c r="P553" s="260"/>
      <c r="Q553" s="260"/>
      <c r="R553" s="260"/>
      <c r="S553" s="260"/>
      <c r="T553" s="261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62" t="s">
        <v>167</v>
      </c>
      <c r="AU553" s="262" t="s">
        <v>88</v>
      </c>
      <c r="AV553" s="13" t="s">
        <v>88</v>
      </c>
      <c r="AW553" s="13" t="s">
        <v>34</v>
      </c>
      <c r="AX553" s="13" t="s">
        <v>78</v>
      </c>
      <c r="AY553" s="262" t="s">
        <v>159</v>
      </c>
    </row>
    <row r="554" s="13" customFormat="1">
      <c r="A554" s="13"/>
      <c r="B554" s="251"/>
      <c r="C554" s="252"/>
      <c r="D554" s="253" t="s">
        <v>167</v>
      </c>
      <c r="E554" s="254" t="s">
        <v>1</v>
      </c>
      <c r="F554" s="255" t="s">
        <v>1526</v>
      </c>
      <c r="G554" s="252"/>
      <c r="H554" s="256">
        <v>17.600000000000001</v>
      </c>
      <c r="I554" s="257"/>
      <c r="J554" s="252"/>
      <c r="K554" s="252"/>
      <c r="L554" s="258"/>
      <c r="M554" s="259"/>
      <c r="N554" s="260"/>
      <c r="O554" s="260"/>
      <c r="P554" s="260"/>
      <c r="Q554" s="260"/>
      <c r="R554" s="260"/>
      <c r="S554" s="260"/>
      <c r="T554" s="261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62" t="s">
        <v>167</v>
      </c>
      <c r="AU554" s="262" t="s">
        <v>88</v>
      </c>
      <c r="AV554" s="13" t="s">
        <v>88</v>
      </c>
      <c r="AW554" s="13" t="s">
        <v>34</v>
      </c>
      <c r="AX554" s="13" t="s">
        <v>78</v>
      </c>
      <c r="AY554" s="262" t="s">
        <v>159</v>
      </c>
    </row>
    <row r="555" s="14" customFormat="1">
      <c r="A555" s="14"/>
      <c r="B555" s="263"/>
      <c r="C555" s="264"/>
      <c r="D555" s="253" t="s">
        <v>167</v>
      </c>
      <c r="E555" s="265" t="s">
        <v>1</v>
      </c>
      <c r="F555" s="266" t="s">
        <v>170</v>
      </c>
      <c r="G555" s="264"/>
      <c r="H555" s="267">
        <v>551.20000000000005</v>
      </c>
      <c r="I555" s="268"/>
      <c r="J555" s="264"/>
      <c r="K555" s="264"/>
      <c r="L555" s="269"/>
      <c r="M555" s="270"/>
      <c r="N555" s="271"/>
      <c r="O555" s="271"/>
      <c r="P555" s="271"/>
      <c r="Q555" s="271"/>
      <c r="R555" s="271"/>
      <c r="S555" s="271"/>
      <c r="T555" s="272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73" t="s">
        <v>167</v>
      </c>
      <c r="AU555" s="273" t="s">
        <v>88</v>
      </c>
      <c r="AV555" s="14" t="s">
        <v>165</v>
      </c>
      <c r="AW555" s="14" t="s">
        <v>34</v>
      </c>
      <c r="AX555" s="14" t="s">
        <v>86</v>
      </c>
      <c r="AY555" s="273" t="s">
        <v>159</v>
      </c>
    </row>
    <row r="556" s="2" customFormat="1" ht="16.5" customHeight="1">
      <c r="A556" s="39"/>
      <c r="B556" s="40"/>
      <c r="C556" s="237" t="s">
        <v>892</v>
      </c>
      <c r="D556" s="237" t="s">
        <v>161</v>
      </c>
      <c r="E556" s="238" t="s">
        <v>982</v>
      </c>
      <c r="F556" s="239" t="s">
        <v>983</v>
      </c>
      <c r="G556" s="240" t="s">
        <v>530</v>
      </c>
      <c r="H556" s="288"/>
      <c r="I556" s="242"/>
      <c r="J556" s="243">
        <f>ROUND(I556*H556,2)</f>
        <v>0</v>
      </c>
      <c r="K556" s="244"/>
      <c r="L556" s="45"/>
      <c r="M556" s="245" t="s">
        <v>1</v>
      </c>
      <c r="N556" s="246" t="s">
        <v>43</v>
      </c>
      <c r="O556" s="92"/>
      <c r="P556" s="247">
        <f>O556*H556</f>
        <v>0</v>
      </c>
      <c r="Q556" s="247">
        <v>0</v>
      </c>
      <c r="R556" s="247">
        <f>Q556*H556</f>
        <v>0</v>
      </c>
      <c r="S556" s="247">
        <v>0</v>
      </c>
      <c r="T556" s="248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49" t="s">
        <v>249</v>
      </c>
      <c r="AT556" s="249" t="s">
        <v>161</v>
      </c>
      <c r="AU556" s="249" t="s">
        <v>88</v>
      </c>
      <c r="AY556" s="18" t="s">
        <v>159</v>
      </c>
      <c r="BE556" s="250">
        <f>IF(N556="základní",J556,0)</f>
        <v>0</v>
      </c>
      <c r="BF556" s="250">
        <f>IF(N556="snížená",J556,0)</f>
        <v>0</v>
      </c>
      <c r="BG556" s="250">
        <f>IF(N556="zákl. přenesená",J556,0)</f>
        <v>0</v>
      </c>
      <c r="BH556" s="250">
        <f>IF(N556="sníž. přenesená",J556,0)</f>
        <v>0</v>
      </c>
      <c r="BI556" s="250">
        <f>IF(N556="nulová",J556,0)</f>
        <v>0</v>
      </c>
      <c r="BJ556" s="18" t="s">
        <v>86</v>
      </c>
      <c r="BK556" s="250">
        <f>ROUND(I556*H556,2)</f>
        <v>0</v>
      </c>
      <c r="BL556" s="18" t="s">
        <v>249</v>
      </c>
      <c r="BM556" s="249" t="s">
        <v>984</v>
      </c>
    </row>
    <row r="557" s="12" customFormat="1" ht="22.8" customHeight="1">
      <c r="A557" s="12"/>
      <c r="B557" s="221"/>
      <c r="C557" s="222"/>
      <c r="D557" s="223" t="s">
        <v>77</v>
      </c>
      <c r="E557" s="235" t="s">
        <v>996</v>
      </c>
      <c r="F557" s="235" t="s">
        <v>997</v>
      </c>
      <c r="G557" s="222"/>
      <c r="H557" s="222"/>
      <c r="I557" s="225"/>
      <c r="J557" s="236">
        <f>BK557</f>
        <v>0</v>
      </c>
      <c r="K557" s="222"/>
      <c r="L557" s="227"/>
      <c r="M557" s="228"/>
      <c r="N557" s="229"/>
      <c r="O557" s="229"/>
      <c r="P557" s="230">
        <f>SUM(P558:P587)</f>
        <v>0</v>
      </c>
      <c r="Q557" s="229"/>
      <c r="R557" s="230">
        <f>SUM(R558:R587)</f>
        <v>0.85727999999999993</v>
      </c>
      <c r="S557" s="229"/>
      <c r="T557" s="231">
        <f>SUM(T558:T587)</f>
        <v>6.7550400000000002</v>
      </c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R557" s="232" t="s">
        <v>88</v>
      </c>
      <c r="AT557" s="233" t="s">
        <v>77</v>
      </c>
      <c r="AU557" s="233" t="s">
        <v>86</v>
      </c>
      <c r="AY557" s="232" t="s">
        <v>159</v>
      </c>
      <c r="BK557" s="234">
        <f>SUM(BK558:BK587)</f>
        <v>0</v>
      </c>
    </row>
    <row r="558" s="2" customFormat="1" ht="16.5" customHeight="1">
      <c r="A558" s="39"/>
      <c r="B558" s="40"/>
      <c r="C558" s="237" t="s">
        <v>896</v>
      </c>
      <c r="D558" s="237" t="s">
        <v>161</v>
      </c>
      <c r="E558" s="238" t="s">
        <v>999</v>
      </c>
      <c r="F558" s="239" t="s">
        <v>1000</v>
      </c>
      <c r="G558" s="240" t="s">
        <v>241</v>
      </c>
      <c r="H558" s="241">
        <v>58</v>
      </c>
      <c r="I558" s="242"/>
      <c r="J558" s="243">
        <f>ROUND(I558*H558,2)</f>
        <v>0</v>
      </c>
      <c r="K558" s="244"/>
      <c r="L558" s="45"/>
      <c r="M558" s="245" t="s">
        <v>1</v>
      </c>
      <c r="N558" s="246" t="s">
        <v>43</v>
      </c>
      <c r="O558" s="92"/>
      <c r="P558" s="247">
        <f>O558*H558</f>
        <v>0</v>
      </c>
      <c r="Q558" s="247">
        <v>0</v>
      </c>
      <c r="R558" s="247">
        <f>Q558*H558</f>
        <v>0</v>
      </c>
      <c r="S558" s="247">
        <v>0.08208</v>
      </c>
      <c r="T558" s="248">
        <f>S558*H558</f>
        <v>4.7606400000000004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49" t="s">
        <v>249</v>
      </c>
      <c r="AT558" s="249" t="s">
        <v>161</v>
      </c>
      <c r="AU558" s="249" t="s">
        <v>88</v>
      </c>
      <c r="AY558" s="18" t="s">
        <v>159</v>
      </c>
      <c r="BE558" s="250">
        <f>IF(N558="základní",J558,0)</f>
        <v>0</v>
      </c>
      <c r="BF558" s="250">
        <f>IF(N558="snížená",J558,0)</f>
        <v>0</v>
      </c>
      <c r="BG558" s="250">
        <f>IF(N558="zákl. přenesená",J558,0)</f>
        <v>0</v>
      </c>
      <c r="BH558" s="250">
        <f>IF(N558="sníž. přenesená",J558,0)</f>
        <v>0</v>
      </c>
      <c r="BI558" s="250">
        <f>IF(N558="nulová",J558,0)</f>
        <v>0</v>
      </c>
      <c r="BJ558" s="18" t="s">
        <v>86</v>
      </c>
      <c r="BK558" s="250">
        <f>ROUND(I558*H558,2)</f>
        <v>0</v>
      </c>
      <c r="BL558" s="18" t="s">
        <v>249</v>
      </c>
      <c r="BM558" s="249" t="s">
        <v>1001</v>
      </c>
    </row>
    <row r="559" s="13" customFormat="1">
      <c r="A559" s="13"/>
      <c r="B559" s="251"/>
      <c r="C559" s="252"/>
      <c r="D559" s="253" t="s">
        <v>167</v>
      </c>
      <c r="E559" s="254" t="s">
        <v>1</v>
      </c>
      <c r="F559" s="255" t="s">
        <v>1527</v>
      </c>
      <c r="G559" s="252"/>
      <c r="H559" s="256">
        <v>58</v>
      </c>
      <c r="I559" s="257"/>
      <c r="J559" s="252"/>
      <c r="K559" s="252"/>
      <c r="L559" s="258"/>
      <c r="M559" s="259"/>
      <c r="N559" s="260"/>
      <c r="O559" s="260"/>
      <c r="P559" s="260"/>
      <c r="Q559" s="260"/>
      <c r="R559" s="260"/>
      <c r="S559" s="260"/>
      <c r="T559" s="261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62" t="s">
        <v>167</v>
      </c>
      <c r="AU559" s="262" t="s">
        <v>88</v>
      </c>
      <c r="AV559" s="13" t="s">
        <v>88</v>
      </c>
      <c r="AW559" s="13" t="s">
        <v>34</v>
      </c>
      <c r="AX559" s="13" t="s">
        <v>86</v>
      </c>
      <c r="AY559" s="262" t="s">
        <v>159</v>
      </c>
    </row>
    <row r="560" s="2" customFormat="1" ht="16.5" customHeight="1">
      <c r="A560" s="39"/>
      <c r="B560" s="40"/>
      <c r="C560" s="237" t="s">
        <v>900</v>
      </c>
      <c r="D560" s="237" t="s">
        <v>161</v>
      </c>
      <c r="E560" s="238" t="s">
        <v>1528</v>
      </c>
      <c r="F560" s="239" t="s">
        <v>1529</v>
      </c>
      <c r="G560" s="240" t="s">
        <v>173</v>
      </c>
      <c r="H560" s="241">
        <v>40</v>
      </c>
      <c r="I560" s="242"/>
      <c r="J560" s="243">
        <f>ROUND(I560*H560,2)</f>
        <v>0</v>
      </c>
      <c r="K560" s="244"/>
      <c r="L560" s="45"/>
      <c r="M560" s="245" t="s">
        <v>1</v>
      </c>
      <c r="N560" s="246" t="s">
        <v>43</v>
      </c>
      <c r="O560" s="92"/>
      <c r="P560" s="247">
        <f>O560*H560</f>
        <v>0</v>
      </c>
      <c r="Q560" s="247">
        <v>0</v>
      </c>
      <c r="R560" s="247">
        <f>Q560*H560</f>
        <v>0</v>
      </c>
      <c r="S560" s="247">
        <v>0.028000000000000001</v>
      </c>
      <c r="T560" s="248">
        <f>S560*H560</f>
        <v>1.1200000000000001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49" t="s">
        <v>249</v>
      </c>
      <c r="AT560" s="249" t="s">
        <v>161</v>
      </c>
      <c r="AU560" s="249" t="s">
        <v>88</v>
      </c>
      <c r="AY560" s="18" t="s">
        <v>159</v>
      </c>
      <c r="BE560" s="250">
        <f>IF(N560="základní",J560,0)</f>
        <v>0</v>
      </c>
      <c r="BF560" s="250">
        <f>IF(N560="snížená",J560,0)</f>
        <v>0</v>
      </c>
      <c r="BG560" s="250">
        <f>IF(N560="zákl. přenesená",J560,0)</f>
        <v>0</v>
      </c>
      <c r="BH560" s="250">
        <f>IF(N560="sníž. přenesená",J560,0)</f>
        <v>0</v>
      </c>
      <c r="BI560" s="250">
        <f>IF(N560="nulová",J560,0)</f>
        <v>0</v>
      </c>
      <c r="BJ560" s="18" t="s">
        <v>86</v>
      </c>
      <c r="BK560" s="250">
        <f>ROUND(I560*H560,2)</f>
        <v>0</v>
      </c>
      <c r="BL560" s="18" t="s">
        <v>249</v>
      </c>
      <c r="BM560" s="249" t="s">
        <v>1530</v>
      </c>
    </row>
    <row r="561" s="2" customFormat="1" ht="21.75" customHeight="1">
      <c r="A561" s="39"/>
      <c r="B561" s="40"/>
      <c r="C561" s="237" t="s">
        <v>906</v>
      </c>
      <c r="D561" s="237" t="s">
        <v>161</v>
      </c>
      <c r="E561" s="238" t="s">
        <v>1003</v>
      </c>
      <c r="F561" s="239" t="s">
        <v>1531</v>
      </c>
      <c r="G561" s="240" t="s">
        <v>173</v>
      </c>
      <c r="H561" s="241">
        <v>42</v>
      </c>
      <c r="I561" s="242"/>
      <c r="J561" s="243">
        <f>ROUND(I561*H561,2)</f>
        <v>0</v>
      </c>
      <c r="K561" s="244"/>
      <c r="L561" s="45"/>
      <c r="M561" s="245" t="s">
        <v>1</v>
      </c>
      <c r="N561" s="246" t="s">
        <v>43</v>
      </c>
      <c r="O561" s="92"/>
      <c r="P561" s="247">
        <f>O561*H561</f>
        <v>0</v>
      </c>
      <c r="Q561" s="247">
        <v>0</v>
      </c>
      <c r="R561" s="247">
        <f>Q561*H561</f>
        <v>0</v>
      </c>
      <c r="S561" s="247">
        <v>0</v>
      </c>
      <c r="T561" s="248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49" t="s">
        <v>249</v>
      </c>
      <c r="AT561" s="249" t="s">
        <v>161</v>
      </c>
      <c r="AU561" s="249" t="s">
        <v>88</v>
      </c>
      <c r="AY561" s="18" t="s">
        <v>159</v>
      </c>
      <c r="BE561" s="250">
        <f>IF(N561="základní",J561,0)</f>
        <v>0</v>
      </c>
      <c r="BF561" s="250">
        <f>IF(N561="snížená",J561,0)</f>
        <v>0</v>
      </c>
      <c r="BG561" s="250">
        <f>IF(N561="zákl. přenesená",J561,0)</f>
        <v>0</v>
      </c>
      <c r="BH561" s="250">
        <f>IF(N561="sníž. přenesená",J561,0)</f>
        <v>0</v>
      </c>
      <c r="BI561" s="250">
        <f>IF(N561="nulová",J561,0)</f>
        <v>0</v>
      </c>
      <c r="BJ561" s="18" t="s">
        <v>86</v>
      </c>
      <c r="BK561" s="250">
        <f>ROUND(I561*H561,2)</f>
        <v>0</v>
      </c>
      <c r="BL561" s="18" t="s">
        <v>249</v>
      </c>
      <c r="BM561" s="249" t="s">
        <v>1005</v>
      </c>
    </row>
    <row r="562" s="2" customFormat="1" ht="16.5" customHeight="1">
      <c r="A562" s="39"/>
      <c r="B562" s="40"/>
      <c r="C562" s="237" t="s">
        <v>911</v>
      </c>
      <c r="D562" s="237" t="s">
        <v>161</v>
      </c>
      <c r="E562" s="238" t="s">
        <v>1017</v>
      </c>
      <c r="F562" s="239" t="s">
        <v>1018</v>
      </c>
      <c r="G562" s="240" t="s">
        <v>173</v>
      </c>
      <c r="H562" s="241">
        <v>34</v>
      </c>
      <c r="I562" s="242"/>
      <c r="J562" s="243">
        <f>ROUND(I562*H562,2)</f>
        <v>0</v>
      </c>
      <c r="K562" s="244"/>
      <c r="L562" s="45"/>
      <c r="M562" s="245" t="s">
        <v>1</v>
      </c>
      <c r="N562" s="246" t="s">
        <v>43</v>
      </c>
      <c r="O562" s="92"/>
      <c r="P562" s="247">
        <f>O562*H562</f>
        <v>0</v>
      </c>
      <c r="Q562" s="247">
        <v>0</v>
      </c>
      <c r="R562" s="247">
        <f>Q562*H562</f>
        <v>0</v>
      </c>
      <c r="S562" s="247">
        <v>0</v>
      </c>
      <c r="T562" s="248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49" t="s">
        <v>249</v>
      </c>
      <c r="AT562" s="249" t="s">
        <v>161</v>
      </c>
      <c r="AU562" s="249" t="s">
        <v>88</v>
      </c>
      <c r="AY562" s="18" t="s">
        <v>159</v>
      </c>
      <c r="BE562" s="250">
        <f>IF(N562="základní",J562,0)</f>
        <v>0</v>
      </c>
      <c r="BF562" s="250">
        <f>IF(N562="snížená",J562,0)</f>
        <v>0</v>
      </c>
      <c r="BG562" s="250">
        <f>IF(N562="zákl. přenesená",J562,0)</f>
        <v>0</v>
      </c>
      <c r="BH562" s="250">
        <f>IF(N562="sníž. přenesená",J562,0)</f>
        <v>0</v>
      </c>
      <c r="BI562" s="250">
        <f>IF(N562="nulová",J562,0)</f>
        <v>0</v>
      </c>
      <c r="BJ562" s="18" t="s">
        <v>86</v>
      </c>
      <c r="BK562" s="250">
        <f>ROUND(I562*H562,2)</f>
        <v>0</v>
      </c>
      <c r="BL562" s="18" t="s">
        <v>249</v>
      </c>
      <c r="BM562" s="249" t="s">
        <v>1019</v>
      </c>
    </row>
    <row r="563" s="13" customFormat="1">
      <c r="A563" s="13"/>
      <c r="B563" s="251"/>
      <c r="C563" s="252"/>
      <c r="D563" s="253" t="s">
        <v>167</v>
      </c>
      <c r="E563" s="254" t="s">
        <v>1</v>
      </c>
      <c r="F563" s="255" t="s">
        <v>1532</v>
      </c>
      <c r="G563" s="252"/>
      <c r="H563" s="256">
        <v>34</v>
      </c>
      <c r="I563" s="257"/>
      <c r="J563" s="252"/>
      <c r="K563" s="252"/>
      <c r="L563" s="258"/>
      <c r="M563" s="259"/>
      <c r="N563" s="260"/>
      <c r="O563" s="260"/>
      <c r="P563" s="260"/>
      <c r="Q563" s="260"/>
      <c r="R563" s="260"/>
      <c r="S563" s="260"/>
      <c r="T563" s="261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62" t="s">
        <v>167</v>
      </c>
      <c r="AU563" s="262" t="s">
        <v>88</v>
      </c>
      <c r="AV563" s="13" t="s">
        <v>88</v>
      </c>
      <c r="AW563" s="13" t="s">
        <v>34</v>
      </c>
      <c r="AX563" s="13" t="s">
        <v>86</v>
      </c>
      <c r="AY563" s="262" t="s">
        <v>159</v>
      </c>
    </row>
    <row r="564" s="2" customFormat="1" ht="16.5" customHeight="1">
      <c r="A564" s="39"/>
      <c r="B564" s="40"/>
      <c r="C564" s="274" t="s">
        <v>915</v>
      </c>
      <c r="D564" s="274" t="s">
        <v>188</v>
      </c>
      <c r="E564" s="275" t="s">
        <v>1022</v>
      </c>
      <c r="F564" s="276" t="s">
        <v>1023</v>
      </c>
      <c r="G564" s="277" t="s">
        <v>173</v>
      </c>
      <c r="H564" s="278">
        <v>9</v>
      </c>
      <c r="I564" s="279"/>
      <c r="J564" s="280">
        <f>ROUND(I564*H564,2)</f>
        <v>0</v>
      </c>
      <c r="K564" s="281"/>
      <c r="L564" s="282"/>
      <c r="M564" s="283" t="s">
        <v>1</v>
      </c>
      <c r="N564" s="284" t="s">
        <v>43</v>
      </c>
      <c r="O564" s="92"/>
      <c r="P564" s="247">
        <f>O564*H564</f>
        <v>0</v>
      </c>
      <c r="Q564" s="247">
        <v>0.0195</v>
      </c>
      <c r="R564" s="247">
        <f>Q564*H564</f>
        <v>0.17549999999999999</v>
      </c>
      <c r="S564" s="247">
        <v>0</v>
      </c>
      <c r="T564" s="248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49" t="s">
        <v>337</v>
      </c>
      <c r="AT564" s="249" t="s">
        <v>188</v>
      </c>
      <c r="AU564" s="249" t="s">
        <v>88</v>
      </c>
      <c r="AY564" s="18" t="s">
        <v>159</v>
      </c>
      <c r="BE564" s="250">
        <f>IF(N564="základní",J564,0)</f>
        <v>0</v>
      </c>
      <c r="BF564" s="250">
        <f>IF(N564="snížená",J564,0)</f>
        <v>0</v>
      </c>
      <c r="BG564" s="250">
        <f>IF(N564="zákl. přenesená",J564,0)</f>
        <v>0</v>
      </c>
      <c r="BH564" s="250">
        <f>IF(N564="sníž. přenesená",J564,0)</f>
        <v>0</v>
      </c>
      <c r="BI564" s="250">
        <f>IF(N564="nulová",J564,0)</f>
        <v>0</v>
      </c>
      <c r="BJ564" s="18" t="s">
        <v>86</v>
      </c>
      <c r="BK564" s="250">
        <f>ROUND(I564*H564,2)</f>
        <v>0</v>
      </c>
      <c r="BL564" s="18" t="s">
        <v>249</v>
      </c>
      <c r="BM564" s="249" t="s">
        <v>1024</v>
      </c>
    </row>
    <row r="565" s="2" customFormat="1" ht="16.5" customHeight="1">
      <c r="A565" s="39"/>
      <c r="B565" s="40"/>
      <c r="C565" s="274" t="s">
        <v>921</v>
      </c>
      <c r="D565" s="274" t="s">
        <v>188</v>
      </c>
      <c r="E565" s="275" t="s">
        <v>1026</v>
      </c>
      <c r="F565" s="276" t="s">
        <v>1027</v>
      </c>
      <c r="G565" s="277" t="s">
        <v>173</v>
      </c>
      <c r="H565" s="278">
        <v>1</v>
      </c>
      <c r="I565" s="279"/>
      <c r="J565" s="280">
        <f>ROUND(I565*H565,2)</f>
        <v>0</v>
      </c>
      <c r="K565" s="281"/>
      <c r="L565" s="282"/>
      <c r="M565" s="283" t="s">
        <v>1</v>
      </c>
      <c r="N565" s="284" t="s">
        <v>43</v>
      </c>
      <c r="O565" s="92"/>
      <c r="P565" s="247">
        <f>O565*H565</f>
        <v>0</v>
      </c>
      <c r="Q565" s="247">
        <v>0.020500000000000001</v>
      </c>
      <c r="R565" s="247">
        <f>Q565*H565</f>
        <v>0.020500000000000001</v>
      </c>
      <c r="S565" s="247">
        <v>0</v>
      </c>
      <c r="T565" s="248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49" t="s">
        <v>337</v>
      </c>
      <c r="AT565" s="249" t="s">
        <v>188</v>
      </c>
      <c r="AU565" s="249" t="s">
        <v>88</v>
      </c>
      <c r="AY565" s="18" t="s">
        <v>159</v>
      </c>
      <c r="BE565" s="250">
        <f>IF(N565="základní",J565,0)</f>
        <v>0</v>
      </c>
      <c r="BF565" s="250">
        <f>IF(N565="snížená",J565,0)</f>
        <v>0</v>
      </c>
      <c r="BG565" s="250">
        <f>IF(N565="zákl. přenesená",J565,0)</f>
        <v>0</v>
      </c>
      <c r="BH565" s="250">
        <f>IF(N565="sníž. přenesená",J565,0)</f>
        <v>0</v>
      </c>
      <c r="BI565" s="250">
        <f>IF(N565="nulová",J565,0)</f>
        <v>0</v>
      </c>
      <c r="BJ565" s="18" t="s">
        <v>86</v>
      </c>
      <c r="BK565" s="250">
        <f>ROUND(I565*H565,2)</f>
        <v>0</v>
      </c>
      <c r="BL565" s="18" t="s">
        <v>249</v>
      </c>
      <c r="BM565" s="249" t="s">
        <v>1533</v>
      </c>
    </row>
    <row r="566" s="2" customFormat="1" ht="16.5" customHeight="1">
      <c r="A566" s="39"/>
      <c r="B566" s="40"/>
      <c r="C566" s="274" t="s">
        <v>928</v>
      </c>
      <c r="D566" s="274" t="s">
        <v>188</v>
      </c>
      <c r="E566" s="275" t="s">
        <v>1534</v>
      </c>
      <c r="F566" s="276" t="s">
        <v>1535</v>
      </c>
      <c r="G566" s="277" t="s">
        <v>173</v>
      </c>
      <c r="H566" s="278">
        <v>1</v>
      </c>
      <c r="I566" s="279"/>
      <c r="J566" s="280">
        <f>ROUND(I566*H566,2)</f>
        <v>0</v>
      </c>
      <c r="K566" s="281"/>
      <c r="L566" s="282"/>
      <c r="M566" s="283" t="s">
        <v>1</v>
      </c>
      <c r="N566" s="284" t="s">
        <v>43</v>
      </c>
      <c r="O566" s="92"/>
      <c r="P566" s="247">
        <f>O566*H566</f>
        <v>0</v>
      </c>
      <c r="Q566" s="247">
        <v>0.016</v>
      </c>
      <c r="R566" s="247">
        <f>Q566*H566</f>
        <v>0.016</v>
      </c>
      <c r="S566" s="247">
        <v>0</v>
      </c>
      <c r="T566" s="248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49" t="s">
        <v>337</v>
      </c>
      <c r="AT566" s="249" t="s">
        <v>188</v>
      </c>
      <c r="AU566" s="249" t="s">
        <v>88</v>
      </c>
      <c r="AY566" s="18" t="s">
        <v>159</v>
      </c>
      <c r="BE566" s="250">
        <f>IF(N566="základní",J566,0)</f>
        <v>0</v>
      </c>
      <c r="BF566" s="250">
        <f>IF(N566="snížená",J566,0)</f>
        <v>0</v>
      </c>
      <c r="BG566" s="250">
        <f>IF(N566="zákl. přenesená",J566,0)</f>
        <v>0</v>
      </c>
      <c r="BH566" s="250">
        <f>IF(N566="sníž. přenesená",J566,0)</f>
        <v>0</v>
      </c>
      <c r="BI566" s="250">
        <f>IF(N566="nulová",J566,0)</f>
        <v>0</v>
      </c>
      <c r="BJ566" s="18" t="s">
        <v>86</v>
      </c>
      <c r="BK566" s="250">
        <f>ROUND(I566*H566,2)</f>
        <v>0</v>
      </c>
      <c r="BL566" s="18" t="s">
        <v>249</v>
      </c>
      <c r="BM566" s="249" t="s">
        <v>1536</v>
      </c>
    </row>
    <row r="567" s="2" customFormat="1" ht="16.5" customHeight="1">
      <c r="A567" s="39"/>
      <c r="B567" s="40"/>
      <c r="C567" s="274" t="s">
        <v>932</v>
      </c>
      <c r="D567" s="274" t="s">
        <v>188</v>
      </c>
      <c r="E567" s="275" t="s">
        <v>1537</v>
      </c>
      <c r="F567" s="276" t="s">
        <v>1538</v>
      </c>
      <c r="G567" s="277" t="s">
        <v>173</v>
      </c>
      <c r="H567" s="278">
        <v>14</v>
      </c>
      <c r="I567" s="279"/>
      <c r="J567" s="280">
        <f>ROUND(I567*H567,2)</f>
        <v>0</v>
      </c>
      <c r="K567" s="281"/>
      <c r="L567" s="282"/>
      <c r="M567" s="283" t="s">
        <v>1</v>
      </c>
      <c r="N567" s="284" t="s">
        <v>43</v>
      </c>
      <c r="O567" s="92"/>
      <c r="P567" s="247">
        <f>O567*H567</f>
        <v>0</v>
      </c>
      <c r="Q567" s="247">
        <v>0.0195</v>
      </c>
      <c r="R567" s="247">
        <f>Q567*H567</f>
        <v>0.27300000000000002</v>
      </c>
      <c r="S567" s="247">
        <v>0</v>
      </c>
      <c r="T567" s="248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49" t="s">
        <v>337</v>
      </c>
      <c r="AT567" s="249" t="s">
        <v>188</v>
      </c>
      <c r="AU567" s="249" t="s">
        <v>88</v>
      </c>
      <c r="AY567" s="18" t="s">
        <v>159</v>
      </c>
      <c r="BE567" s="250">
        <f>IF(N567="základní",J567,0)</f>
        <v>0</v>
      </c>
      <c r="BF567" s="250">
        <f>IF(N567="snížená",J567,0)</f>
        <v>0</v>
      </c>
      <c r="BG567" s="250">
        <f>IF(N567="zákl. přenesená",J567,0)</f>
        <v>0</v>
      </c>
      <c r="BH567" s="250">
        <f>IF(N567="sníž. přenesená",J567,0)</f>
        <v>0</v>
      </c>
      <c r="BI567" s="250">
        <f>IF(N567="nulová",J567,0)</f>
        <v>0</v>
      </c>
      <c r="BJ567" s="18" t="s">
        <v>86</v>
      </c>
      <c r="BK567" s="250">
        <f>ROUND(I567*H567,2)</f>
        <v>0</v>
      </c>
      <c r="BL567" s="18" t="s">
        <v>249</v>
      </c>
      <c r="BM567" s="249" t="s">
        <v>1539</v>
      </c>
    </row>
    <row r="568" s="2" customFormat="1" ht="16.5" customHeight="1">
      <c r="A568" s="39"/>
      <c r="B568" s="40"/>
      <c r="C568" s="274" t="s">
        <v>936</v>
      </c>
      <c r="D568" s="274" t="s">
        <v>188</v>
      </c>
      <c r="E568" s="275" t="s">
        <v>1540</v>
      </c>
      <c r="F568" s="276" t="s">
        <v>1541</v>
      </c>
      <c r="G568" s="277" t="s">
        <v>173</v>
      </c>
      <c r="H568" s="278">
        <v>1</v>
      </c>
      <c r="I568" s="279"/>
      <c r="J568" s="280">
        <f>ROUND(I568*H568,2)</f>
        <v>0</v>
      </c>
      <c r="K568" s="281"/>
      <c r="L568" s="282"/>
      <c r="M568" s="283" t="s">
        <v>1</v>
      </c>
      <c r="N568" s="284" t="s">
        <v>43</v>
      </c>
      <c r="O568" s="92"/>
      <c r="P568" s="247">
        <f>O568*H568</f>
        <v>0</v>
      </c>
      <c r="Q568" s="247">
        <v>0.017500000000000002</v>
      </c>
      <c r="R568" s="247">
        <f>Q568*H568</f>
        <v>0.017500000000000002</v>
      </c>
      <c r="S568" s="247">
        <v>0</v>
      </c>
      <c r="T568" s="248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49" t="s">
        <v>337</v>
      </c>
      <c r="AT568" s="249" t="s">
        <v>188</v>
      </c>
      <c r="AU568" s="249" t="s">
        <v>88</v>
      </c>
      <c r="AY568" s="18" t="s">
        <v>159</v>
      </c>
      <c r="BE568" s="250">
        <f>IF(N568="základní",J568,0)</f>
        <v>0</v>
      </c>
      <c r="BF568" s="250">
        <f>IF(N568="snížená",J568,0)</f>
        <v>0</v>
      </c>
      <c r="BG568" s="250">
        <f>IF(N568="zákl. přenesená",J568,0)</f>
        <v>0</v>
      </c>
      <c r="BH568" s="250">
        <f>IF(N568="sníž. přenesená",J568,0)</f>
        <v>0</v>
      </c>
      <c r="BI568" s="250">
        <f>IF(N568="nulová",J568,0)</f>
        <v>0</v>
      </c>
      <c r="BJ568" s="18" t="s">
        <v>86</v>
      </c>
      <c r="BK568" s="250">
        <f>ROUND(I568*H568,2)</f>
        <v>0</v>
      </c>
      <c r="BL568" s="18" t="s">
        <v>249</v>
      </c>
      <c r="BM568" s="249" t="s">
        <v>1542</v>
      </c>
    </row>
    <row r="569" s="2" customFormat="1" ht="16.5" customHeight="1">
      <c r="A569" s="39"/>
      <c r="B569" s="40"/>
      <c r="C569" s="274" t="s">
        <v>940</v>
      </c>
      <c r="D569" s="274" t="s">
        <v>188</v>
      </c>
      <c r="E569" s="275" t="s">
        <v>1543</v>
      </c>
      <c r="F569" s="276" t="s">
        <v>1544</v>
      </c>
      <c r="G569" s="277" t="s">
        <v>173</v>
      </c>
      <c r="H569" s="278">
        <v>8</v>
      </c>
      <c r="I569" s="279"/>
      <c r="J569" s="280">
        <f>ROUND(I569*H569,2)</f>
        <v>0</v>
      </c>
      <c r="K569" s="281"/>
      <c r="L569" s="282"/>
      <c r="M569" s="283" t="s">
        <v>1</v>
      </c>
      <c r="N569" s="284" t="s">
        <v>43</v>
      </c>
      <c r="O569" s="92"/>
      <c r="P569" s="247">
        <f>O569*H569</f>
        <v>0</v>
      </c>
      <c r="Q569" s="247">
        <v>0.016</v>
      </c>
      <c r="R569" s="247">
        <f>Q569*H569</f>
        <v>0.128</v>
      </c>
      <c r="S569" s="247">
        <v>0</v>
      </c>
      <c r="T569" s="248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49" t="s">
        <v>337</v>
      </c>
      <c r="AT569" s="249" t="s">
        <v>188</v>
      </c>
      <c r="AU569" s="249" t="s">
        <v>88</v>
      </c>
      <c r="AY569" s="18" t="s">
        <v>159</v>
      </c>
      <c r="BE569" s="250">
        <f>IF(N569="základní",J569,0)</f>
        <v>0</v>
      </c>
      <c r="BF569" s="250">
        <f>IF(N569="snížená",J569,0)</f>
        <v>0</v>
      </c>
      <c r="BG569" s="250">
        <f>IF(N569="zákl. přenesená",J569,0)</f>
        <v>0</v>
      </c>
      <c r="BH569" s="250">
        <f>IF(N569="sníž. přenesená",J569,0)</f>
        <v>0</v>
      </c>
      <c r="BI569" s="250">
        <f>IF(N569="nulová",J569,0)</f>
        <v>0</v>
      </c>
      <c r="BJ569" s="18" t="s">
        <v>86</v>
      </c>
      <c r="BK569" s="250">
        <f>ROUND(I569*H569,2)</f>
        <v>0</v>
      </c>
      <c r="BL569" s="18" t="s">
        <v>249</v>
      </c>
      <c r="BM569" s="249" t="s">
        <v>1545</v>
      </c>
    </row>
    <row r="570" s="2" customFormat="1" ht="16.5" customHeight="1">
      <c r="A570" s="39"/>
      <c r="B570" s="40"/>
      <c r="C570" s="237" t="s">
        <v>945</v>
      </c>
      <c r="D570" s="237" t="s">
        <v>161</v>
      </c>
      <c r="E570" s="238" t="s">
        <v>1038</v>
      </c>
      <c r="F570" s="239" t="s">
        <v>1039</v>
      </c>
      <c r="G570" s="240" t="s">
        <v>173</v>
      </c>
      <c r="H570" s="241">
        <v>2</v>
      </c>
      <c r="I570" s="242"/>
      <c r="J570" s="243">
        <f>ROUND(I570*H570,2)</f>
        <v>0</v>
      </c>
      <c r="K570" s="244"/>
      <c r="L570" s="45"/>
      <c r="M570" s="245" t="s">
        <v>1</v>
      </c>
      <c r="N570" s="246" t="s">
        <v>43</v>
      </c>
      <c r="O570" s="92"/>
      <c r="P570" s="247">
        <f>O570*H570</f>
        <v>0</v>
      </c>
      <c r="Q570" s="247">
        <v>0</v>
      </c>
      <c r="R570" s="247">
        <f>Q570*H570</f>
        <v>0</v>
      </c>
      <c r="S570" s="247">
        <v>0</v>
      </c>
      <c r="T570" s="248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49" t="s">
        <v>165</v>
      </c>
      <c r="AT570" s="249" t="s">
        <v>161</v>
      </c>
      <c r="AU570" s="249" t="s">
        <v>88</v>
      </c>
      <c r="AY570" s="18" t="s">
        <v>159</v>
      </c>
      <c r="BE570" s="250">
        <f>IF(N570="základní",J570,0)</f>
        <v>0</v>
      </c>
      <c r="BF570" s="250">
        <f>IF(N570="snížená",J570,0)</f>
        <v>0</v>
      </c>
      <c r="BG570" s="250">
        <f>IF(N570="zákl. přenesená",J570,0)</f>
        <v>0</v>
      </c>
      <c r="BH570" s="250">
        <f>IF(N570="sníž. přenesená",J570,0)</f>
        <v>0</v>
      </c>
      <c r="BI570" s="250">
        <f>IF(N570="nulová",J570,0)</f>
        <v>0</v>
      </c>
      <c r="BJ570" s="18" t="s">
        <v>86</v>
      </c>
      <c r="BK570" s="250">
        <f>ROUND(I570*H570,2)</f>
        <v>0</v>
      </c>
      <c r="BL570" s="18" t="s">
        <v>165</v>
      </c>
      <c r="BM570" s="249" t="s">
        <v>1040</v>
      </c>
    </row>
    <row r="571" s="2" customFormat="1" ht="16.5" customHeight="1">
      <c r="A571" s="39"/>
      <c r="B571" s="40"/>
      <c r="C571" s="274" t="s">
        <v>949</v>
      </c>
      <c r="D571" s="274" t="s">
        <v>188</v>
      </c>
      <c r="E571" s="275" t="s">
        <v>1042</v>
      </c>
      <c r="F571" s="276" t="s">
        <v>1043</v>
      </c>
      <c r="G571" s="277" t="s">
        <v>173</v>
      </c>
      <c r="H571" s="278">
        <v>2</v>
      </c>
      <c r="I571" s="279"/>
      <c r="J571" s="280">
        <f>ROUND(I571*H571,2)</f>
        <v>0</v>
      </c>
      <c r="K571" s="281"/>
      <c r="L571" s="282"/>
      <c r="M571" s="283" t="s">
        <v>1</v>
      </c>
      <c r="N571" s="284" t="s">
        <v>43</v>
      </c>
      <c r="O571" s="92"/>
      <c r="P571" s="247">
        <f>O571*H571</f>
        <v>0</v>
      </c>
      <c r="Q571" s="247">
        <v>0.032000000000000001</v>
      </c>
      <c r="R571" s="247">
        <f>Q571*H571</f>
        <v>0.064000000000000001</v>
      </c>
      <c r="S571" s="247">
        <v>0</v>
      </c>
      <c r="T571" s="248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49" t="s">
        <v>191</v>
      </c>
      <c r="AT571" s="249" t="s">
        <v>188</v>
      </c>
      <c r="AU571" s="249" t="s">
        <v>88</v>
      </c>
      <c r="AY571" s="18" t="s">
        <v>159</v>
      </c>
      <c r="BE571" s="250">
        <f>IF(N571="základní",J571,0)</f>
        <v>0</v>
      </c>
      <c r="BF571" s="250">
        <f>IF(N571="snížená",J571,0)</f>
        <v>0</v>
      </c>
      <c r="BG571" s="250">
        <f>IF(N571="zákl. přenesená",J571,0)</f>
        <v>0</v>
      </c>
      <c r="BH571" s="250">
        <f>IF(N571="sníž. přenesená",J571,0)</f>
        <v>0</v>
      </c>
      <c r="BI571" s="250">
        <f>IF(N571="nulová",J571,0)</f>
        <v>0</v>
      </c>
      <c r="BJ571" s="18" t="s">
        <v>86</v>
      </c>
      <c r="BK571" s="250">
        <f>ROUND(I571*H571,2)</f>
        <v>0</v>
      </c>
      <c r="BL571" s="18" t="s">
        <v>165</v>
      </c>
      <c r="BM571" s="249" t="s">
        <v>1044</v>
      </c>
    </row>
    <row r="572" s="2" customFormat="1" ht="16.5" customHeight="1">
      <c r="A572" s="39"/>
      <c r="B572" s="40"/>
      <c r="C572" s="237" t="s">
        <v>954</v>
      </c>
      <c r="D572" s="237" t="s">
        <v>161</v>
      </c>
      <c r="E572" s="238" t="s">
        <v>1055</v>
      </c>
      <c r="F572" s="239" t="s">
        <v>1056</v>
      </c>
      <c r="G572" s="240" t="s">
        <v>173</v>
      </c>
      <c r="H572" s="241">
        <v>2</v>
      </c>
      <c r="I572" s="242"/>
      <c r="J572" s="243">
        <f>ROUND(I572*H572,2)</f>
        <v>0</v>
      </c>
      <c r="K572" s="244"/>
      <c r="L572" s="45"/>
      <c r="M572" s="245" t="s">
        <v>1</v>
      </c>
      <c r="N572" s="246" t="s">
        <v>43</v>
      </c>
      <c r="O572" s="92"/>
      <c r="P572" s="247">
        <f>O572*H572</f>
        <v>0</v>
      </c>
      <c r="Q572" s="247">
        <v>0</v>
      </c>
      <c r="R572" s="247">
        <f>Q572*H572</f>
        <v>0</v>
      </c>
      <c r="S572" s="247">
        <v>0</v>
      </c>
      <c r="T572" s="248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49" t="s">
        <v>249</v>
      </c>
      <c r="AT572" s="249" t="s">
        <v>161</v>
      </c>
      <c r="AU572" s="249" t="s">
        <v>88</v>
      </c>
      <c r="AY572" s="18" t="s">
        <v>159</v>
      </c>
      <c r="BE572" s="250">
        <f>IF(N572="základní",J572,0)</f>
        <v>0</v>
      </c>
      <c r="BF572" s="250">
        <f>IF(N572="snížená",J572,0)</f>
        <v>0</v>
      </c>
      <c r="BG572" s="250">
        <f>IF(N572="zákl. přenesená",J572,0)</f>
        <v>0</v>
      </c>
      <c r="BH572" s="250">
        <f>IF(N572="sníž. přenesená",J572,0)</f>
        <v>0</v>
      </c>
      <c r="BI572" s="250">
        <f>IF(N572="nulová",J572,0)</f>
        <v>0</v>
      </c>
      <c r="BJ572" s="18" t="s">
        <v>86</v>
      </c>
      <c r="BK572" s="250">
        <f>ROUND(I572*H572,2)</f>
        <v>0</v>
      </c>
      <c r="BL572" s="18" t="s">
        <v>249</v>
      </c>
      <c r="BM572" s="249" t="s">
        <v>1057</v>
      </c>
    </row>
    <row r="573" s="2" customFormat="1" ht="16.5" customHeight="1">
      <c r="A573" s="39"/>
      <c r="B573" s="40"/>
      <c r="C573" s="274" t="s">
        <v>981</v>
      </c>
      <c r="D573" s="274" t="s">
        <v>188</v>
      </c>
      <c r="E573" s="275" t="s">
        <v>1059</v>
      </c>
      <c r="F573" s="276" t="s">
        <v>1060</v>
      </c>
      <c r="G573" s="277" t="s">
        <v>173</v>
      </c>
      <c r="H573" s="278">
        <v>2</v>
      </c>
      <c r="I573" s="279"/>
      <c r="J573" s="280">
        <f>ROUND(I573*H573,2)</f>
        <v>0</v>
      </c>
      <c r="K573" s="281"/>
      <c r="L573" s="282"/>
      <c r="M573" s="283" t="s">
        <v>1</v>
      </c>
      <c r="N573" s="284" t="s">
        <v>43</v>
      </c>
      <c r="O573" s="92"/>
      <c r="P573" s="247">
        <f>O573*H573</f>
        <v>0</v>
      </c>
      <c r="Q573" s="247">
        <v>0.0047000000000000002</v>
      </c>
      <c r="R573" s="247">
        <f>Q573*H573</f>
        <v>0.0094000000000000004</v>
      </c>
      <c r="S573" s="247">
        <v>0</v>
      </c>
      <c r="T573" s="248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49" t="s">
        <v>337</v>
      </c>
      <c r="AT573" s="249" t="s">
        <v>188</v>
      </c>
      <c r="AU573" s="249" t="s">
        <v>88</v>
      </c>
      <c r="AY573" s="18" t="s">
        <v>159</v>
      </c>
      <c r="BE573" s="250">
        <f>IF(N573="základní",J573,0)</f>
        <v>0</v>
      </c>
      <c r="BF573" s="250">
        <f>IF(N573="snížená",J573,0)</f>
        <v>0</v>
      </c>
      <c r="BG573" s="250">
        <f>IF(N573="zákl. přenesená",J573,0)</f>
        <v>0</v>
      </c>
      <c r="BH573" s="250">
        <f>IF(N573="sníž. přenesená",J573,0)</f>
        <v>0</v>
      </c>
      <c r="BI573" s="250">
        <f>IF(N573="nulová",J573,0)</f>
        <v>0</v>
      </c>
      <c r="BJ573" s="18" t="s">
        <v>86</v>
      </c>
      <c r="BK573" s="250">
        <f>ROUND(I573*H573,2)</f>
        <v>0</v>
      </c>
      <c r="BL573" s="18" t="s">
        <v>249</v>
      </c>
      <c r="BM573" s="249" t="s">
        <v>1061</v>
      </c>
    </row>
    <row r="574" s="2" customFormat="1" ht="16.5" customHeight="1">
      <c r="A574" s="39"/>
      <c r="B574" s="40"/>
      <c r="C574" s="237" t="s">
        <v>987</v>
      </c>
      <c r="D574" s="237" t="s">
        <v>161</v>
      </c>
      <c r="E574" s="238" t="s">
        <v>1063</v>
      </c>
      <c r="F574" s="239" t="s">
        <v>1064</v>
      </c>
      <c r="G574" s="240" t="s">
        <v>173</v>
      </c>
      <c r="H574" s="241">
        <v>36</v>
      </c>
      <c r="I574" s="242"/>
      <c r="J574" s="243">
        <f>ROUND(I574*H574,2)</f>
        <v>0</v>
      </c>
      <c r="K574" s="244"/>
      <c r="L574" s="45"/>
      <c r="M574" s="245" t="s">
        <v>1</v>
      </c>
      <c r="N574" s="246" t="s">
        <v>43</v>
      </c>
      <c r="O574" s="92"/>
      <c r="P574" s="247">
        <f>O574*H574</f>
        <v>0</v>
      </c>
      <c r="Q574" s="247">
        <v>0</v>
      </c>
      <c r="R574" s="247">
        <f>Q574*H574</f>
        <v>0</v>
      </c>
      <c r="S574" s="247">
        <v>0</v>
      </c>
      <c r="T574" s="248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49" t="s">
        <v>249</v>
      </c>
      <c r="AT574" s="249" t="s">
        <v>161</v>
      </c>
      <c r="AU574" s="249" t="s">
        <v>88</v>
      </c>
      <c r="AY574" s="18" t="s">
        <v>159</v>
      </c>
      <c r="BE574" s="250">
        <f>IF(N574="základní",J574,0)</f>
        <v>0</v>
      </c>
      <c r="BF574" s="250">
        <f>IF(N574="snížená",J574,0)</f>
        <v>0</v>
      </c>
      <c r="BG574" s="250">
        <f>IF(N574="zákl. přenesená",J574,0)</f>
        <v>0</v>
      </c>
      <c r="BH574" s="250">
        <f>IF(N574="sníž. přenesená",J574,0)</f>
        <v>0</v>
      </c>
      <c r="BI574" s="250">
        <f>IF(N574="nulová",J574,0)</f>
        <v>0</v>
      </c>
      <c r="BJ574" s="18" t="s">
        <v>86</v>
      </c>
      <c r="BK574" s="250">
        <f>ROUND(I574*H574,2)</f>
        <v>0</v>
      </c>
      <c r="BL574" s="18" t="s">
        <v>249</v>
      </c>
      <c r="BM574" s="249" t="s">
        <v>1065</v>
      </c>
    </row>
    <row r="575" s="2" customFormat="1" ht="16.5" customHeight="1">
      <c r="A575" s="39"/>
      <c r="B575" s="40"/>
      <c r="C575" s="274" t="s">
        <v>992</v>
      </c>
      <c r="D575" s="274" t="s">
        <v>188</v>
      </c>
      <c r="E575" s="275" t="s">
        <v>1067</v>
      </c>
      <c r="F575" s="276" t="s">
        <v>1068</v>
      </c>
      <c r="G575" s="277" t="s">
        <v>173</v>
      </c>
      <c r="H575" s="278">
        <v>36</v>
      </c>
      <c r="I575" s="279"/>
      <c r="J575" s="280">
        <f>ROUND(I575*H575,2)</f>
        <v>0</v>
      </c>
      <c r="K575" s="281"/>
      <c r="L575" s="282"/>
      <c r="M575" s="283" t="s">
        <v>1</v>
      </c>
      <c r="N575" s="284" t="s">
        <v>43</v>
      </c>
      <c r="O575" s="92"/>
      <c r="P575" s="247">
        <f>O575*H575</f>
        <v>0</v>
      </c>
      <c r="Q575" s="247">
        <v>0.0011999999999999999</v>
      </c>
      <c r="R575" s="247">
        <f>Q575*H575</f>
        <v>0.043199999999999995</v>
      </c>
      <c r="S575" s="247">
        <v>0</v>
      </c>
      <c r="T575" s="248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49" t="s">
        <v>337</v>
      </c>
      <c r="AT575" s="249" t="s">
        <v>188</v>
      </c>
      <c r="AU575" s="249" t="s">
        <v>88</v>
      </c>
      <c r="AY575" s="18" t="s">
        <v>159</v>
      </c>
      <c r="BE575" s="250">
        <f>IF(N575="základní",J575,0)</f>
        <v>0</v>
      </c>
      <c r="BF575" s="250">
        <f>IF(N575="snížená",J575,0)</f>
        <v>0</v>
      </c>
      <c r="BG575" s="250">
        <f>IF(N575="zákl. přenesená",J575,0)</f>
        <v>0</v>
      </c>
      <c r="BH575" s="250">
        <f>IF(N575="sníž. přenesená",J575,0)</f>
        <v>0</v>
      </c>
      <c r="BI575" s="250">
        <f>IF(N575="nulová",J575,0)</f>
        <v>0</v>
      </c>
      <c r="BJ575" s="18" t="s">
        <v>86</v>
      </c>
      <c r="BK575" s="250">
        <f>ROUND(I575*H575,2)</f>
        <v>0</v>
      </c>
      <c r="BL575" s="18" t="s">
        <v>249</v>
      </c>
      <c r="BM575" s="249" t="s">
        <v>1069</v>
      </c>
    </row>
    <row r="576" s="2" customFormat="1" ht="16.5" customHeight="1">
      <c r="A576" s="39"/>
      <c r="B576" s="40"/>
      <c r="C576" s="274" t="s">
        <v>998</v>
      </c>
      <c r="D576" s="274" t="s">
        <v>188</v>
      </c>
      <c r="E576" s="275" t="s">
        <v>1071</v>
      </c>
      <c r="F576" s="276" t="s">
        <v>1072</v>
      </c>
      <c r="G576" s="277" t="s">
        <v>173</v>
      </c>
      <c r="H576" s="278">
        <v>36</v>
      </c>
      <c r="I576" s="279"/>
      <c r="J576" s="280">
        <f>ROUND(I576*H576,2)</f>
        <v>0</v>
      </c>
      <c r="K576" s="281"/>
      <c r="L576" s="282"/>
      <c r="M576" s="283" t="s">
        <v>1</v>
      </c>
      <c r="N576" s="284" t="s">
        <v>43</v>
      </c>
      <c r="O576" s="92"/>
      <c r="P576" s="247">
        <f>O576*H576</f>
        <v>0</v>
      </c>
      <c r="Q576" s="247">
        <v>0.00051999999999999995</v>
      </c>
      <c r="R576" s="247">
        <f>Q576*H576</f>
        <v>0.018719999999999997</v>
      </c>
      <c r="S576" s="247">
        <v>0</v>
      </c>
      <c r="T576" s="248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49" t="s">
        <v>337</v>
      </c>
      <c r="AT576" s="249" t="s">
        <v>188</v>
      </c>
      <c r="AU576" s="249" t="s">
        <v>88</v>
      </c>
      <c r="AY576" s="18" t="s">
        <v>159</v>
      </c>
      <c r="BE576" s="250">
        <f>IF(N576="základní",J576,0)</f>
        <v>0</v>
      </c>
      <c r="BF576" s="250">
        <f>IF(N576="snížená",J576,0)</f>
        <v>0</v>
      </c>
      <c r="BG576" s="250">
        <f>IF(N576="zákl. přenesená",J576,0)</f>
        <v>0</v>
      </c>
      <c r="BH576" s="250">
        <f>IF(N576="sníž. přenesená",J576,0)</f>
        <v>0</v>
      </c>
      <c r="BI576" s="250">
        <f>IF(N576="nulová",J576,0)</f>
        <v>0</v>
      </c>
      <c r="BJ576" s="18" t="s">
        <v>86</v>
      </c>
      <c r="BK576" s="250">
        <f>ROUND(I576*H576,2)</f>
        <v>0</v>
      </c>
      <c r="BL576" s="18" t="s">
        <v>249</v>
      </c>
      <c r="BM576" s="249" t="s">
        <v>1073</v>
      </c>
    </row>
    <row r="577" s="2" customFormat="1" ht="16.5" customHeight="1">
      <c r="A577" s="39"/>
      <c r="B577" s="40"/>
      <c r="C577" s="274" t="s">
        <v>1002</v>
      </c>
      <c r="D577" s="274" t="s">
        <v>188</v>
      </c>
      <c r="E577" s="275" t="s">
        <v>1075</v>
      </c>
      <c r="F577" s="276" t="s">
        <v>1076</v>
      </c>
      <c r="G577" s="277" t="s">
        <v>173</v>
      </c>
      <c r="H577" s="278">
        <v>36</v>
      </c>
      <c r="I577" s="279"/>
      <c r="J577" s="280">
        <f>ROUND(I577*H577,2)</f>
        <v>0</v>
      </c>
      <c r="K577" s="281"/>
      <c r="L577" s="282"/>
      <c r="M577" s="283" t="s">
        <v>1</v>
      </c>
      <c r="N577" s="284" t="s">
        <v>43</v>
      </c>
      <c r="O577" s="92"/>
      <c r="P577" s="247">
        <f>O577*H577</f>
        <v>0</v>
      </c>
      <c r="Q577" s="247">
        <v>0.00014999999999999999</v>
      </c>
      <c r="R577" s="247">
        <f>Q577*H577</f>
        <v>0.0053999999999999994</v>
      </c>
      <c r="S577" s="247">
        <v>0</v>
      </c>
      <c r="T577" s="248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49" t="s">
        <v>337</v>
      </c>
      <c r="AT577" s="249" t="s">
        <v>188</v>
      </c>
      <c r="AU577" s="249" t="s">
        <v>88</v>
      </c>
      <c r="AY577" s="18" t="s">
        <v>159</v>
      </c>
      <c r="BE577" s="250">
        <f>IF(N577="základní",J577,0)</f>
        <v>0</v>
      </c>
      <c r="BF577" s="250">
        <f>IF(N577="snížená",J577,0)</f>
        <v>0</v>
      </c>
      <c r="BG577" s="250">
        <f>IF(N577="zákl. přenesená",J577,0)</f>
        <v>0</v>
      </c>
      <c r="BH577" s="250">
        <f>IF(N577="sníž. přenesená",J577,0)</f>
        <v>0</v>
      </c>
      <c r="BI577" s="250">
        <f>IF(N577="nulová",J577,0)</f>
        <v>0</v>
      </c>
      <c r="BJ577" s="18" t="s">
        <v>86</v>
      </c>
      <c r="BK577" s="250">
        <f>ROUND(I577*H577,2)</f>
        <v>0</v>
      </c>
      <c r="BL577" s="18" t="s">
        <v>249</v>
      </c>
      <c r="BM577" s="249" t="s">
        <v>1077</v>
      </c>
    </row>
    <row r="578" s="2" customFormat="1" ht="16.5" customHeight="1">
      <c r="A578" s="39"/>
      <c r="B578" s="40"/>
      <c r="C578" s="237" t="s">
        <v>1006</v>
      </c>
      <c r="D578" s="237" t="s">
        <v>161</v>
      </c>
      <c r="E578" s="238" t="s">
        <v>1079</v>
      </c>
      <c r="F578" s="239" t="s">
        <v>1080</v>
      </c>
      <c r="G578" s="240" t="s">
        <v>173</v>
      </c>
      <c r="H578" s="241">
        <v>40</v>
      </c>
      <c r="I578" s="242"/>
      <c r="J578" s="243">
        <f>ROUND(I578*H578,2)</f>
        <v>0</v>
      </c>
      <c r="K578" s="244"/>
      <c r="L578" s="45"/>
      <c r="M578" s="245" t="s">
        <v>1</v>
      </c>
      <c r="N578" s="246" t="s">
        <v>43</v>
      </c>
      <c r="O578" s="92"/>
      <c r="P578" s="247">
        <f>O578*H578</f>
        <v>0</v>
      </c>
      <c r="Q578" s="247">
        <v>0</v>
      </c>
      <c r="R578" s="247">
        <f>Q578*H578</f>
        <v>0</v>
      </c>
      <c r="S578" s="247">
        <v>0.0018</v>
      </c>
      <c r="T578" s="248">
        <f>S578*H578</f>
        <v>0.071999999999999995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49" t="s">
        <v>249</v>
      </c>
      <c r="AT578" s="249" t="s">
        <v>161</v>
      </c>
      <c r="AU578" s="249" t="s">
        <v>88</v>
      </c>
      <c r="AY578" s="18" t="s">
        <v>159</v>
      </c>
      <c r="BE578" s="250">
        <f>IF(N578="základní",J578,0)</f>
        <v>0</v>
      </c>
      <c r="BF578" s="250">
        <f>IF(N578="snížená",J578,0)</f>
        <v>0</v>
      </c>
      <c r="BG578" s="250">
        <f>IF(N578="zákl. přenesená",J578,0)</f>
        <v>0</v>
      </c>
      <c r="BH578" s="250">
        <f>IF(N578="sníž. přenesená",J578,0)</f>
        <v>0</v>
      </c>
      <c r="BI578" s="250">
        <f>IF(N578="nulová",J578,0)</f>
        <v>0</v>
      </c>
      <c r="BJ578" s="18" t="s">
        <v>86</v>
      </c>
      <c r="BK578" s="250">
        <f>ROUND(I578*H578,2)</f>
        <v>0</v>
      </c>
      <c r="BL578" s="18" t="s">
        <v>249</v>
      </c>
      <c r="BM578" s="249" t="s">
        <v>1081</v>
      </c>
    </row>
    <row r="579" s="2" customFormat="1" ht="16.5" customHeight="1">
      <c r="A579" s="39"/>
      <c r="B579" s="40"/>
      <c r="C579" s="237" t="s">
        <v>1012</v>
      </c>
      <c r="D579" s="237" t="s">
        <v>161</v>
      </c>
      <c r="E579" s="238" t="s">
        <v>1083</v>
      </c>
      <c r="F579" s="239" t="s">
        <v>1084</v>
      </c>
      <c r="G579" s="240" t="s">
        <v>173</v>
      </c>
      <c r="H579" s="241">
        <v>28</v>
      </c>
      <c r="I579" s="242"/>
      <c r="J579" s="243">
        <f>ROUND(I579*H579,2)</f>
        <v>0</v>
      </c>
      <c r="K579" s="244"/>
      <c r="L579" s="45"/>
      <c r="M579" s="245" t="s">
        <v>1</v>
      </c>
      <c r="N579" s="246" t="s">
        <v>43</v>
      </c>
      <c r="O579" s="92"/>
      <c r="P579" s="247">
        <f>O579*H579</f>
        <v>0</v>
      </c>
      <c r="Q579" s="247">
        <v>0</v>
      </c>
      <c r="R579" s="247">
        <f>Q579*H579</f>
        <v>0</v>
      </c>
      <c r="S579" s="247">
        <v>0.0050000000000000001</v>
      </c>
      <c r="T579" s="248">
        <f>S579*H579</f>
        <v>0.14000000000000001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49" t="s">
        <v>249</v>
      </c>
      <c r="AT579" s="249" t="s">
        <v>161</v>
      </c>
      <c r="AU579" s="249" t="s">
        <v>88</v>
      </c>
      <c r="AY579" s="18" t="s">
        <v>159</v>
      </c>
      <c r="BE579" s="250">
        <f>IF(N579="základní",J579,0)</f>
        <v>0</v>
      </c>
      <c r="BF579" s="250">
        <f>IF(N579="snížená",J579,0)</f>
        <v>0</v>
      </c>
      <c r="BG579" s="250">
        <f>IF(N579="zákl. přenesená",J579,0)</f>
        <v>0</v>
      </c>
      <c r="BH579" s="250">
        <f>IF(N579="sníž. přenesená",J579,0)</f>
        <v>0</v>
      </c>
      <c r="BI579" s="250">
        <f>IF(N579="nulová",J579,0)</f>
        <v>0</v>
      </c>
      <c r="BJ579" s="18" t="s">
        <v>86</v>
      </c>
      <c r="BK579" s="250">
        <f>ROUND(I579*H579,2)</f>
        <v>0</v>
      </c>
      <c r="BL579" s="18" t="s">
        <v>249</v>
      </c>
      <c r="BM579" s="249" t="s">
        <v>1546</v>
      </c>
    </row>
    <row r="580" s="2" customFormat="1" ht="16.5" customHeight="1">
      <c r="A580" s="39"/>
      <c r="B580" s="40"/>
      <c r="C580" s="237" t="s">
        <v>1016</v>
      </c>
      <c r="D580" s="237" t="s">
        <v>161</v>
      </c>
      <c r="E580" s="238" t="s">
        <v>1087</v>
      </c>
      <c r="F580" s="239" t="s">
        <v>1088</v>
      </c>
      <c r="G580" s="240" t="s">
        <v>173</v>
      </c>
      <c r="H580" s="241">
        <v>28</v>
      </c>
      <c r="I580" s="242"/>
      <c r="J580" s="243">
        <f>ROUND(I580*H580,2)</f>
        <v>0</v>
      </c>
      <c r="K580" s="244"/>
      <c r="L580" s="45"/>
      <c r="M580" s="245" t="s">
        <v>1</v>
      </c>
      <c r="N580" s="246" t="s">
        <v>43</v>
      </c>
      <c r="O580" s="92"/>
      <c r="P580" s="247">
        <f>O580*H580</f>
        <v>0</v>
      </c>
      <c r="Q580" s="247">
        <v>0</v>
      </c>
      <c r="R580" s="247">
        <f>Q580*H580</f>
        <v>0</v>
      </c>
      <c r="S580" s="247">
        <v>0</v>
      </c>
      <c r="T580" s="248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49" t="s">
        <v>249</v>
      </c>
      <c r="AT580" s="249" t="s">
        <v>161</v>
      </c>
      <c r="AU580" s="249" t="s">
        <v>88</v>
      </c>
      <c r="AY580" s="18" t="s">
        <v>159</v>
      </c>
      <c r="BE580" s="250">
        <f>IF(N580="základní",J580,0)</f>
        <v>0</v>
      </c>
      <c r="BF580" s="250">
        <f>IF(N580="snížená",J580,0)</f>
        <v>0</v>
      </c>
      <c r="BG580" s="250">
        <f>IF(N580="zákl. přenesená",J580,0)</f>
        <v>0</v>
      </c>
      <c r="BH580" s="250">
        <f>IF(N580="sníž. přenesená",J580,0)</f>
        <v>0</v>
      </c>
      <c r="BI580" s="250">
        <f>IF(N580="nulová",J580,0)</f>
        <v>0</v>
      </c>
      <c r="BJ580" s="18" t="s">
        <v>86</v>
      </c>
      <c r="BK580" s="250">
        <f>ROUND(I580*H580,2)</f>
        <v>0</v>
      </c>
      <c r="BL580" s="18" t="s">
        <v>249</v>
      </c>
      <c r="BM580" s="249" t="s">
        <v>1089</v>
      </c>
    </row>
    <row r="581" s="2" customFormat="1" ht="16.5" customHeight="1">
      <c r="A581" s="39"/>
      <c r="B581" s="40"/>
      <c r="C581" s="274" t="s">
        <v>1021</v>
      </c>
      <c r="D581" s="274" t="s">
        <v>188</v>
      </c>
      <c r="E581" s="275" t="s">
        <v>1091</v>
      </c>
      <c r="F581" s="276" t="s">
        <v>1092</v>
      </c>
      <c r="G581" s="277" t="s">
        <v>241</v>
      </c>
      <c r="H581" s="278">
        <v>47.700000000000003</v>
      </c>
      <c r="I581" s="279"/>
      <c r="J581" s="280">
        <f>ROUND(I581*H581,2)</f>
        <v>0</v>
      </c>
      <c r="K581" s="281"/>
      <c r="L581" s="282"/>
      <c r="M581" s="283" t="s">
        <v>1</v>
      </c>
      <c r="N581" s="284" t="s">
        <v>43</v>
      </c>
      <c r="O581" s="92"/>
      <c r="P581" s="247">
        <f>O581*H581</f>
        <v>0</v>
      </c>
      <c r="Q581" s="247">
        <v>0.0018</v>
      </c>
      <c r="R581" s="247">
        <f>Q581*H581</f>
        <v>0.085860000000000006</v>
      </c>
      <c r="S581" s="247">
        <v>0</v>
      </c>
      <c r="T581" s="248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49" t="s">
        <v>337</v>
      </c>
      <c r="AT581" s="249" t="s">
        <v>188</v>
      </c>
      <c r="AU581" s="249" t="s">
        <v>88</v>
      </c>
      <c r="AY581" s="18" t="s">
        <v>159</v>
      </c>
      <c r="BE581" s="250">
        <f>IF(N581="základní",J581,0)</f>
        <v>0</v>
      </c>
      <c r="BF581" s="250">
        <f>IF(N581="snížená",J581,0)</f>
        <v>0</v>
      </c>
      <c r="BG581" s="250">
        <f>IF(N581="zákl. přenesená",J581,0)</f>
        <v>0</v>
      </c>
      <c r="BH581" s="250">
        <f>IF(N581="sníž. přenesená",J581,0)</f>
        <v>0</v>
      </c>
      <c r="BI581" s="250">
        <f>IF(N581="nulová",J581,0)</f>
        <v>0</v>
      </c>
      <c r="BJ581" s="18" t="s">
        <v>86</v>
      </c>
      <c r="BK581" s="250">
        <f>ROUND(I581*H581,2)</f>
        <v>0</v>
      </c>
      <c r="BL581" s="18" t="s">
        <v>249</v>
      </c>
      <c r="BM581" s="249" t="s">
        <v>1547</v>
      </c>
    </row>
    <row r="582" s="13" customFormat="1">
      <c r="A582" s="13"/>
      <c r="B582" s="251"/>
      <c r="C582" s="252"/>
      <c r="D582" s="253" t="s">
        <v>167</v>
      </c>
      <c r="E582" s="254" t="s">
        <v>1</v>
      </c>
      <c r="F582" s="255" t="s">
        <v>1548</v>
      </c>
      <c r="G582" s="252"/>
      <c r="H582" s="256">
        <v>47.700000000000003</v>
      </c>
      <c r="I582" s="257"/>
      <c r="J582" s="252"/>
      <c r="K582" s="252"/>
      <c r="L582" s="258"/>
      <c r="M582" s="259"/>
      <c r="N582" s="260"/>
      <c r="O582" s="260"/>
      <c r="P582" s="260"/>
      <c r="Q582" s="260"/>
      <c r="R582" s="260"/>
      <c r="S582" s="260"/>
      <c r="T582" s="261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62" t="s">
        <v>167</v>
      </c>
      <c r="AU582" s="262" t="s">
        <v>88</v>
      </c>
      <c r="AV582" s="13" t="s">
        <v>88</v>
      </c>
      <c r="AW582" s="13" t="s">
        <v>34</v>
      </c>
      <c r="AX582" s="13" t="s">
        <v>86</v>
      </c>
      <c r="AY582" s="262" t="s">
        <v>159</v>
      </c>
    </row>
    <row r="583" s="2" customFormat="1" ht="16.5" customHeight="1">
      <c r="A583" s="39"/>
      <c r="B583" s="40"/>
      <c r="C583" s="274" t="s">
        <v>1025</v>
      </c>
      <c r="D583" s="274" t="s">
        <v>188</v>
      </c>
      <c r="E583" s="275" t="s">
        <v>1095</v>
      </c>
      <c r="F583" s="276" t="s">
        <v>1096</v>
      </c>
      <c r="G583" s="277" t="s">
        <v>173</v>
      </c>
      <c r="H583" s="278">
        <v>1</v>
      </c>
      <c r="I583" s="279"/>
      <c r="J583" s="280">
        <f>ROUND(I583*H583,2)</f>
        <v>0</v>
      </c>
      <c r="K583" s="281"/>
      <c r="L583" s="282"/>
      <c r="M583" s="283" t="s">
        <v>1</v>
      </c>
      <c r="N583" s="284" t="s">
        <v>43</v>
      </c>
      <c r="O583" s="92"/>
      <c r="P583" s="247">
        <f>O583*H583</f>
        <v>0</v>
      </c>
      <c r="Q583" s="247">
        <v>0.00020000000000000001</v>
      </c>
      <c r="R583" s="247">
        <f>Q583*H583</f>
        <v>0.00020000000000000001</v>
      </c>
      <c r="S583" s="247">
        <v>0</v>
      </c>
      <c r="T583" s="248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49" t="s">
        <v>337</v>
      </c>
      <c r="AT583" s="249" t="s">
        <v>188</v>
      </c>
      <c r="AU583" s="249" t="s">
        <v>88</v>
      </c>
      <c r="AY583" s="18" t="s">
        <v>159</v>
      </c>
      <c r="BE583" s="250">
        <f>IF(N583="základní",J583,0)</f>
        <v>0</v>
      </c>
      <c r="BF583" s="250">
        <f>IF(N583="snížená",J583,0)</f>
        <v>0</v>
      </c>
      <c r="BG583" s="250">
        <f>IF(N583="zákl. přenesená",J583,0)</f>
        <v>0</v>
      </c>
      <c r="BH583" s="250">
        <f>IF(N583="sníž. přenesená",J583,0)</f>
        <v>0</v>
      </c>
      <c r="BI583" s="250">
        <f>IF(N583="nulová",J583,0)</f>
        <v>0</v>
      </c>
      <c r="BJ583" s="18" t="s">
        <v>86</v>
      </c>
      <c r="BK583" s="250">
        <f>ROUND(I583*H583,2)</f>
        <v>0</v>
      </c>
      <c r="BL583" s="18" t="s">
        <v>249</v>
      </c>
      <c r="BM583" s="249" t="s">
        <v>1098</v>
      </c>
    </row>
    <row r="584" s="2" customFormat="1" ht="16.5" customHeight="1">
      <c r="A584" s="39"/>
      <c r="B584" s="40"/>
      <c r="C584" s="237" t="s">
        <v>1029</v>
      </c>
      <c r="D584" s="237" t="s">
        <v>161</v>
      </c>
      <c r="E584" s="238" t="s">
        <v>1100</v>
      </c>
      <c r="F584" s="239" t="s">
        <v>1101</v>
      </c>
      <c r="G584" s="240" t="s">
        <v>241</v>
      </c>
      <c r="H584" s="241">
        <v>2.3999999999999999</v>
      </c>
      <c r="I584" s="242"/>
      <c r="J584" s="243">
        <f>ROUND(I584*H584,2)</f>
        <v>0</v>
      </c>
      <c r="K584" s="244"/>
      <c r="L584" s="45"/>
      <c r="M584" s="245" t="s">
        <v>1</v>
      </c>
      <c r="N584" s="246" t="s">
        <v>43</v>
      </c>
      <c r="O584" s="92"/>
      <c r="P584" s="247">
        <f>O584*H584</f>
        <v>0</v>
      </c>
      <c r="Q584" s="247">
        <v>0</v>
      </c>
      <c r="R584" s="247">
        <f>Q584*H584</f>
        <v>0</v>
      </c>
      <c r="S584" s="247">
        <v>0</v>
      </c>
      <c r="T584" s="248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49" t="s">
        <v>249</v>
      </c>
      <c r="AT584" s="249" t="s">
        <v>161</v>
      </c>
      <c r="AU584" s="249" t="s">
        <v>88</v>
      </c>
      <c r="AY584" s="18" t="s">
        <v>159</v>
      </c>
      <c r="BE584" s="250">
        <f>IF(N584="základní",J584,0)</f>
        <v>0</v>
      </c>
      <c r="BF584" s="250">
        <f>IF(N584="snížená",J584,0)</f>
        <v>0</v>
      </c>
      <c r="BG584" s="250">
        <f>IF(N584="zákl. přenesená",J584,0)</f>
        <v>0</v>
      </c>
      <c r="BH584" s="250">
        <f>IF(N584="sníž. přenesená",J584,0)</f>
        <v>0</v>
      </c>
      <c r="BI584" s="250">
        <f>IF(N584="nulová",J584,0)</f>
        <v>0</v>
      </c>
      <c r="BJ584" s="18" t="s">
        <v>86</v>
      </c>
      <c r="BK584" s="250">
        <f>ROUND(I584*H584,2)</f>
        <v>0</v>
      </c>
      <c r="BL584" s="18" t="s">
        <v>249</v>
      </c>
      <c r="BM584" s="249" t="s">
        <v>1102</v>
      </c>
    </row>
    <row r="585" s="13" customFormat="1">
      <c r="A585" s="13"/>
      <c r="B585" s="251"/>
      <c r="C585" s="252"/>
      <c r="D585" s="253" t="s">
        <v>167</v>
      </c>
      <c r="E585" s="254" t="s">
        <v>1</v>
      </c>
      <c r="F585" s="255" t="s">
        <v>1549</v>
      </c>
      <c r="G585" s="252"/>
      <c r="H585" s="256">
        <v>2.3999999999999999</v>
      </c>
      <c r="I585" s="257"/>
      <c r="J585" s="252"/>
      <c r="K585" s="252"/>
      <c r="L585" s="258"/>
      <c r="M585" s="259"/>
      <c r="N585" s="260"/>
      <c r="O585" s="260"/>
      <c r="P585" s="260"/>
      <c r="Q585" s="260"/>
      <c r="R585" s="260"/>
      <c r="S585" s="260"/>
      <c r="T585" s="261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62" t="s">
        <v>167</v>
      </c>
      <c r="AU585" s="262" t="s">
        <v>88</v>
      </c>
      <c r="AV585" s="13" t="s">
        <v>88</v>
      </c>
      <c r="AW585" s="13" t="s">
        <v>34</v>
      </c>
      <c r="AX585" s="13" t="s">
        <v>86</v>
      </c>
      <c r="AY585" s="262" t="s">
        <v>159</v>
      </c>
    </row>
    <row r="586" s="2" customFormat="1" ht="16.5" customHeight="1">
      <c r="A586" s="39"/>
      <c r="B586" s="40"/>
      <c r="C586" s="237" t="s">
        <v>1033</v>
      </c>
      <c r="D586" s="237" t="s">
        <v>161</v>
      </c>
      <c r="E586" s="238" t="s">
        <v>1550</v>
      </c>
      <c r="F586" s="239" t="s">
        <v>1551</v>
      </c>
      <c r="G586" s="240" t="s">
        <v>173</v>
      </c>
      <c r="H586" s="241">
        <v>6</v>
      </c>
      <c r="I586" s="242"/>
      <c r="J586" s="243">
        <f>ROUND(I586*H586,2)</f>
        <v>0</v>
      </c>
      <c r="K586" s="244"/>
      <c r="L586" s="45"/>
      <c r="M586" s="245" t="s">
        <v>1</v>
      </c>
      <c r="N586" s="246" t="s">
        <v>43</v>
      </c>
      <c r="O586" s="92"/>
      <c r="P586" s="247">
        <f>O586*H586</f>
        <v>0</v>
      </c>
      <c r="Q586" s="247">
        <v>0</v>
      </c>
      <c r="R586" s="247">
        <f>Q586*H586</f>
        <v>0</v>
      </c>
      <c r="S586" s="247">
        <v>0.1104</v>
      </c>
      <c r="T586" s="248">
        <f>S586*H586</f>
        <v>0.66239999999999999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49" t="s">
        <v>249</v>
      </c>
      <c r="AT586" s="249" t="s">
        <v>161</v>
      </c>
      <c r="AU586" s="249" t="s">
        <v>88</v>
      </c>
      <c r="AY586" s="18" t="s">
        <v>159</v>
      </c>
      <c r="BE586" s="250">
        <f>IF(N586="základní",J586,0)</f>
        <v>0</v>
      </c>
      <c r="BF586" s="250">
        <f>IF(N586="snížená",J586,0)</f>
        <v>0</v>
      </c>
      <c r="BG586" s="250">
        <f>IF(N586="zákl. přenesená",J586,0)</f>
        <v>0</v>
      </c>
      <c r="BH586" s="250">
        <f>IF(N586="sníž. přenesená",J586,0)</f>
        <v>0</v>
      </c>
      <c r="BI586" s="250">
        <f>IF(N586="nulová",J586,0)</f>
        <v>0</v>
      </c>
      <c r="BJ586" s="18" t="s">
        <v>86</v>
      </c>
      <c r="BK586" s="250">
        <f>ROUND(I586*H586,2)</f>
        <v>0</v>
      </c>
      <c r="BL586" s="18" t="s">
        <v>249</v>
      </c>
      <c r="BM586" s="249" t="s">
        <v>1552</v>
      </c>
    </row>
    <row r="587" s="2" customFormat="1" ht="16.5" customHeight="1">
      <c r="A587" s="39"/>
      <c r="B587" s="40"/>
      <c r="C587" s="237" t="s">
        <v>1037</v>
      </c>
      <c r="D587" s="237" t="s">
        <v>161</v>
      </c>
      <c r="E587" s="238" t="s">
        <v>1106</v>
      </c>
      <c r="F587" s="239" t="s">
        <v>1107</v>
      </c>
      <c r="G587" s="240" t="s">
        <v>530</v>
      </c>
      <c r="H587" s="288"/>
      <c r="I587" s="242"/>
      <c r="J587" s="243">
        <f>ROUND(I587*H587,2)</f>
        <v>0</v>
      </c>
      <c r="K587" s="244"/>
      <c r="L587" s="45"/>
      <c r="M587" s="245" t="s">
        <v>1</v>
      </c>
      <c r="N587" s="246" t="s">
        <v>43</v>
      </c>
      <c r="O587" s="92"/>
      <c r="P587" s="247">
        <f>O587*H587</f>
        <v>0</v>
      </c>
      <c r="Q587" s="247">
        <v>0</v>
      </c>
      <c r="R587" s="247">
        <f>Q587*H587</f>
        <v>0</v>
      </c>
      <c r="S587" s="247">
        <v>0</v>
      </c>
      <c r="T587" s="248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49" t="s">
        <v>249</v>
      </c>
      <c r="AT587" s="249" t="s">
        <v>161</v>
      </c>
      <c r="AU587" s="249" t="s">
        <v>88</v>
      </c>
      <c r="AY587" s="18" t="s">
        <v>159</v>
      </c>
      <c r="BE587" s="250">
        <f>IF(N587="základní",J587,0)</f>
        <v>0</v>
      </c>
      <c r="BF587" s="250">
        <f>IF(N587="snížená",J587,0)</f>
        <v>0</v>
      </c>
      <c r="BG587" s="250">
        <f>IF(N587="zákl. přenesená",J587,0)</f>
        <v>0</v>
      </c>
      <c r="BH587" s="250">
        <f>IF(N587="sníž. přenesená",J587,0)</f>
        <v>0</v>
      </c>
      <c r="BI587" s="250">
        <f>IF(N587="nulová",J587,0)</f>
        <v>0</v>
      </c>
      <c r="BJ587" s="18" t="s">
        <v>86</v>
      </c>
      <c r="BK587" s="250">
        <f>ROUND(I587*H587,2)</f>
        <v>0</v>
      </c>
      <c r="BL587" s="18" t="s">
        <v>249</v>
      </c>
      <c r="BM587" s="249" t="s">
        <v>1108</v>
      </c>
    </row>
    <row r="588" s="12" customFormat="1" ht="22.8" customHeight="1">
      <c r="A588" s="12"/>
      <c r="B588" s="221"/>
      <c r="C588" s="222"/>
      <c r="D588" s="223" t="s">
        <v>77</v>
      </c>
      <c r="E588" s="235" t="s">
        <v>1109</v>
      </c>
      <c r="F588" s="235" t="s">
        <v>1110</v>
      </c>
      <c r="G588" s="222"/>
      <c r="H588" s="222"/>
      <c r="I588" s="225"/>
      <c r="J588" s="236">
        <f>BK588</f>
        <v>0</v>
      </c>
      <c r="K588" s="222"/>
      <c r="L588" s="227"/>
      <c r="M588" s="228"/>
      <c r="N588" s="229"/>
      <c r="O588" s="229"/>
      <c r="P588" s="230">
        <f>SUM(P589:P594)</f>
        <v>0</v>
      </c>
      <c r="Q588" s="229"/>
      <c r="R588" s="230">
        <f>SUM(R589:R594)</f>
        <v>0</v>
      </c>
      <c r="S588" s="229"/>
      <c r="T588" s="231">
        <f>SUM(T589:T594)</f>
        <v>4.0889100000000003</v>
      </c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R588" s="232" t="s">
        <v>88</v>
      </c>
      <c r="AT588" s="233" t="s">
        <v>77</v>
      </c>
      <c r="AU588" s="233" t="s">
        <v>86</v>
      </c>
      <c r="AY588" s="232" t="s">
        <v>159</v>
      </c>
      <c r="BK588" s="234">
        <f>SUM(BK589:BK594)</f>
        <v>0</v>
      </c>
    </row>
    <row r="589" s="2" customFormat="1" ht="21.75" customHeight="1">
      <c r="A589" s="39"/>
      <c r="B589" s="40"/>
      <c r="C589" s="237" t="s">
        <v>1041</v>
      </c>
      <c r="D589" s="237" t="s">
        <v>161</v>
      </c>
      <c r="E589" s="238" t="s">
        <v>1553</v>
      </c>
      <c r="F589" s="239" t="s">
        <v>1554</v>
      </c>
      <c r="G589" s="240" t="s">
        <v>164</v>
      </c>
      <c r="H589" s="241">
        <v>97</v>
      </c>
      <c r="I589" s="242"/>
      <c r="J589" s="243">
        <f>ROUND(I589*H589,2)</f>
        <v>0</v>
      </c>
      <c r="K589" s="244"/>
      <c r="L589" s="45"/>
      <c r="M589" s="245" t="s">
        <v>1</v>
      </c>
      <c r="N589" s="246" t="s">
        <v>43</v>
      </c>
      <c r="O589" s="92"/>
      <c r="P589" s="247">
        <f>O589*H589</f>
        <v>0</v>
      </c>
      <c r="Q589" s="247">
        <v>0</v>
      </c>
      <c r="R589" s="247">
        <f>Q589*H589</f>
        <v>0</v>
      </c>
      <c r="S589" s="247">
        <v>0.0080300000000000007</v>
      </c>
      <c r="T589" s="248">
        <f>S589*H589</f>
        <v>0.7789100000000001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49" t="s">
        <v>249</v>
      </c>
      <c r="AT589" s="249" t="s">
        <v>161</v>
      </c>
      <c r="AU589" s="249" t="s">
        <v>88</v>
      </c>
      <c r="AY589" s="18" t="s">
        <v>159</v>
      </c>
      <c r="BE589" s="250">
        <f>IF(N589="základní",J589,0)</f>
        <v>0</v>
      </c>
      <c r="BF589" s="250">
        <f>IF(N589="snížená",J589,0)</f>
        <v>0</v>
      </c>
      <c r="BG589" s="250">
        <f>IF(N589="zákl. přenesená",J589,0)</f>
        <v>0</v>
      </c>
      <c r="BH589" s="250">
        <f>IF(N589="sníž. přenesená",J589,0)</f>
        <v>0</v>
      </c>
      <c r="BI589" s="250">
        <f>IF(N589="nulová",J589,0)</f>
        <v>0</v>
      </c>
      <c r="BJ589" s="18" t="s">
        <v>86</v>
      </c>
      <c r="BK589" s="250">
        <f>ROUND(I589*H589,2)</f>
        <v>0</v>
      </c>
      <c r="BL589" s="18" t="s">
        <v>249</v>
      </c>
      <c r="BM589" s="249" t="s">
        <v>1555</v>
      </c>
    </row>
    <row r="590" s="13" customFormat="1">
      <c r="A590" s="13"/>
      <c r="B590" s="251"/>
      <c r="C590" s="252"/>
      <c r="D590" s="253" t="s">
        <v>167</v>
      </c>
      <c r="E590" s="254" t="s">
        <v>1</v>
      </c>
      <c r="F590" s="255" t="s">
        <v>1556</v>
      </c>
      <c r="G590" s="252"/>
      <c r="H590" s="256">
        <v>97</v>
      </c>
      <c r="I590" s="257"/>
      <c r="J590" s="252"/>
      <c r="K590" s="252"/>
      <c r="L590" s="258"/>
      <c r="M590" s="259"/>
      <c r="N590" s="260"/>
      <c r="O590" s="260"/>
      <c r="P590" s="260"/>
      <c r="Q590" s="260"/>
      <c r="R590" s="260"/>
      <c r="S590" s="260"/>
      <c r="T590" s="261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62" t="s">
        <v>167</v>
      </c>
      <c r="AU590" s="262" t="s">
        <v>88</v>
      </c>
      <c r="AV590" s="13" t="s">
        <v>88</v>
      </c>
      <c r="AW590" s="13" t="s">
        <v>34</v>
      </c>
      <c r="AX590" s="13" t="s">
        <v>86</v>
      </c>
      <c r="AY590" s="262" t="s">
        <v>159</v>
      </c>
    </row>
    <row r="591" s="2" customFormat="1" ht="16.5" customHeight="1">
      <c r="A591" s="39"/>
      <c r="B591" s="40"/>
      <c r="C591" s="237" t="s">
        <v>1045</v>
      </c>
      <c r="D591" s="237" t="s">
        <v>161</v>
      </c>
      <c r="E591" s="238" t="s">
        <v>1557</v>
      </c>
      <c r="F591" s="239" t="s">
        <v>1558</v>
      </c>
      <c r="G591" s="240" t="s">
        <v>164</v>
      </c>
      <c r="H591" s="241">
        <v>97</v>
      </c>
      <c r="I591" s="242"/>
      <c r="J591" s="243">
        <f>ROUND(I591*H591,2)</f>
        <v>0</v>
      </c>
      <c r="K591" s="244"/>
      <c r="L591" s="45"/>
      <c r="M591" s="245" t="s">
        <v>1</v>
      </c>
      <c r="N591" s="246" t="s">
        <v>43</v>
      </c>
      <c r="O591" s="92"/>
      <c r="P591" s="247">
        <f>O591*H591</f>
        <v>0</v>
      </c>
      <c r="Q591" s="247">
        <v>0</v>
      </c>
      <c r="R591" s="247">
        <f>Q591*H591</f>
        <v>0</v>
      </c>
      <c r="S591" s="247">
        <v>0.029999999999999999</v>
      </c>
      <c r="T591" s="248">
        <f>S591*H591</f>
        <v>2.9099999999999997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49" t="s">
        <v>249</v>
      </c>
      <c r="AT591" s="249" t="s">
        <v>161</v>
      </c>
      <c r="AU591" s="249" t="s">
        <v>88</v>
      </c>
      <c r="AY591" s="18" t="s">
        <v>159</v>
      </c>
      <c r="BE591" s="250">
        <f>IF(N591="základní",J591,0)</f>
        <v>0</v>
      </c>
      <c r="BF591" s="250">
        <f>IF(N591="snížená",J591,0)</f>
        <v>0</v>
      </c>
      <c r="BG591" s="250">
        <f>IF(N591="zákl. přenesená",J591,0)</f>
        <v>0</v>
      </c>
      <c r="BH591" s="250">
        <f>IF(N591="sníž. přenesená",J591,0)</f>
        <v>0</v>
      </c>
      <c r="BI591" s="250">
        <f>IF(N591="nulová",J591,0)</f>
        <v>0</v>
      </c>
      <c r="BJ591" s="18" t="s">
        <v>86</v>
      </c>
      <c r="BK591" s="250">
        <f>ROUND(I591*H591,2)</f>
        <v>0</v>
      </c>
      <c r="BL591" s="18" t="s">
        <v>249</v>
      </c>
      <c r="BM591" s="249" t="s">
        <v>1559</v>
      </c>
    </row>
    <row r="592" s="2" customFormat="1" ht="16.5" customHeight="1">
      <c r="A592" s="39"/>
      <c r="B592" s="40"/>
      <c r="C592" s="237" t="s">
        <v>1049</v>
      </c>
      <c r="D592" s="237" t="s">
        <v>161</v>
      </c>
      <c r="E592" s="238" t="s">
        <v>1560</v>
      </c>
      <c r="F592" s="239" t="s">
        <v>1561</v>
      </c>
      <c r="G592" s="240" t="s">
        <v>164</v>
      </c>
      <c r="H592" s="241">
        <v>10</v>
      </c>
      <c r="I592" s="242"/>
      <c r="J592" s="243">
        <f>ROUND(I592*H592,2)</f>
        <v>0</v>
      </c>
      <c r="K592" s="244"/>
      <c r="L592" s="45"/>
      <c r="M592" s="245" t="s">
        <v>1</v>
      </c>
      <c r="N592" s="246" t="s">
        <v>43</v>
      </c>
      <c r="O592" s="92"/>
      <c r="P592" s="247">
        <f>O592*H592</f>
        <v>0</v>
      </c>
      <c r="Q592" s="247">
        <v>0</v>
      </c>
      <c r="R592" s="247">
        <f>Q592*H592</f>
        <v>0</v>
      </c>
      <c r="S592" s="247">
        <v>0.02</v>
      </c>
      <c r="T592" s="248">
        <f>S592*H592</f>
        <v>0.20000000000000001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49" t="s">
        <v>249</v>
      </c>
      <c r="AT592" s="249" t="s">
        <v>161</v>
      </c>
      <c r="AU592" s="249" t="s">
        <v>88</v>
      </c>
      <c r="AY592" s="18" t="s">
        <v>159</v>
      </c>
      <c r="BE592" s="250">
        <f>IF(N592="základní",J592,0)</f>
        <v>0</v>
      </c>
      <c r="BF592" s="250">
        <f>IF(N592="snížená",J592,0)</f>
        <v>0</v>
      </c>
      <c r="BG592" s="250">
        <f>IF(N592="zákl. přenesená",J592,0)</f>
        <v>0</v>
      </c>
      <c r="BH592" s="250">
        <f>IF(N592="sníž. přenesená",J592,0)</f>
        <v>0</v>
      </c>
      <c r="BI592" s="250">
        <f>IF(N592="nulová",J592,0)</f>
        <v>0</v>
      </c>
      <c r="BJ592" s="18" t="s">
        <v>86</v>
      </c>
      <c r="BK592" s="250">
        <f>ROUND(I592*H592,2)</f>
        <v>0</v>
      </c>
      <c r="BL592" s="18" t="s">
        <v>249</v>
      </c>
      <c r="BM592" s="249" t="s">
        <v>1562</v>
      </c>
    </row>
    <row r="593" s="2" customFormat="1" ht="16.5" customHeight="1">
      <c r="A593" s="39"/>
      <c r="B593" s="40"/>
      <c r="C593" s="237" t="s">
        <v>1054</v>
      </c>
      <c r="D593" s="237" t="s">
        <v>161</v>
      </c>
      <c r="E593" s="238" t="s">
        <v>1122</v>
      </c>
      <c r="F593" s="239" t="s">
        <v>1123</v>
      </c>
      <c r="G593" s="240" t="s">
        <v>503</v>
      </c>
      <c r="H593" s="241">
        <v>200</v>
      </c>
      <c r="I593" s="242"/>
      <c r="J593" s="243">
        <f>ROUND(I593*H593,2)</f>
        <v>0</v>
      </c>
      <c r="K593" s="244"/>
      <c r="L593" s="45"/>
      <c r="M593" s="245" t="s">
        <v>1</v>
      </c>
      <c r="N593" s="246" t="s">
        <v>43</v>
      </c>
      <c r="O593" s="92"/>
      <c r="P593" s="247">
        <f>O593*H593</f>
        <v>0</v>
      </c>
      <c r="Q593" s="247">
        <v>0</v>
      </c>
      <c r="R593" s="247">
        <f>Q593*H593</f>
        <v>0</v>
      </c>
      <c r="S593" s="247">
        <v>0.001</v>
      </c>
      <c r="T593" s="248">
        <f>S593*H593</f>
        <v>0.20000000000000001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49" t="s">
        <v>249</v>
      </c>
      <c r="AT593" s="249" t="s">
        <v>161</v>
      </c>
      <c r="AU593" s="249" t="s">
        <v>88</v>
      </c>
      <c r="AY593" s="18" t="s">
        <v>159</v>
      </c>
      <c r="BE593" s="250">
        <f>IF(N593="základní",J593,0)</f>
        <v>0</v>
      </c>
      <c r="BF593" s="250">
        <f>IF(N593="snížená",J593,0)</f>
        <v>0</v>
      </c>
      <c r="BG593" s="250">
        <f>IF(N593="zákl. přenesená",J593,0)</f>
        <v>0</v>
      </c>
      <c r="BH593" s="250">
        <f>IF(N593="sníž. přenesená",J593,0)</f>
        <v>0</v>
      </c>
      <c r="BI593" s="250">
        <f>IF(N593="nulová",J593,0)</f>
        <v>0</v>
      </c>
      <c r="BJ593" s="18" t="s">
        <v>86</v>
      </c>
      <c r="BK593" s="250">
        <f>ROUND(I593*H593,2)</f>
        <v>0</v>
      </c>
      <c r="BL593" s="18" t="s">
        <v>249</v>
      </c>
      <c r="BM593" s="249" t="s">
        <v>1124</v>
      </c>
    </row>
    <row r="594" s="2" customFormat="1" ht="16.5" customHeight="1">
      <c r="A594" s="39"/>
      <c r="B594" s="40"/>
      <c r="C594" s="237" t="s">
        <v>1058</v>
      </c>
      <c r="D594" s="237" t="s">
        <v>161</v>
      </c>
      <c r="E594" s="238" t="s">
        <v>1126</v>
      </c>
      <c r="F594" s="239" t="s">
        <v>1127</v>
      </c>
      <c r="G594" s="240" t="s">
        <v>530</v>
      </c>
      <c r="H594" s="288"/>
      <c r="I594" s="242"/>
      <c r="J594" s="243">
        <f>ROUND(I594*H594,2)</f>
        <v>0</v>
      </c>
      <c r="K594" s="244"/>
      <c r="L594" s="45"/>
      <c r="M594" s="245" t="s">
        <v>1</v>
      </c>
      <c r="N594" s="246" t="s">
        <v>43</v>
      </c>
      <c r="O594" s="92"/>
      <c r="P594" s="247">
        <f>O594*H594</f>
        <v>0</v>
      </c>
      <c r="Q594" s="247">
        <v>0</v>
      </c>
      <c r="R594" s="247">
        <f>Q594*H594</f>
        <v>0</v>
      </c>
      <c r="S594" s="247">
        <v>0</v>
      </c>
      <c r="T594" s="248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49" t="s">
        <v>249</v>
      </c>
      <c r="AT594" s="249" t="s">
        <v>161</v>
      </c>
      <c r="AU594" s="249" t="s">
        <v>88</v>
      </c>
      <c r="AY594" s="18" t="s">
        <v>159</v>
      </c>
      <c r="BE594" s="250">
        <f>IF(N594="základní",J594,0)</f>
        <v>0</v>
      </c>
      <c r="BF594" s="250">
        <f>IF(N594="snížená",J594,0)</f>
        <v>0</v>
      </c>
      <c r="BG594" s="250">
        <f>IF(N594="zákl. přenesená",J594,0)</f>
        <v>0</v>
      </c>
      <c r="BH594" s="250">
        <f>IF(N594="sníž. přenesená",J594,0)</f>
        <v>0</v>
      </c>
      <c r="BI594" s="250">
        <f>IF(N594="nulová",J594,0)</f>
        <v>0</v>
      </c>
      <c r="BJ594" s="18" t="s">
        <v>86</v>
      </c>
      <c r="BK594" s="250">
        <f>ROUND(I594*H594,2)</f>
        <v>0</v>
      </c>
      <c r="BL594" s="18" t="s">
        <v>249</v>
      </c>
      <c r="BM594" s="249" t="s">
        <v>1128</v>
      </c>
    </row>
    <row r="595" s="12" customFormat="1" ht="22.8" customHeight="1">
      <c r="A595" s="12"/>
      <c r="B595" s="221"/>
      <c r="C595" s="222"/>
      <c r="D595" s="223" t="s">
        <v>77</v>
      </c>
      <c r="E595" s="235" t="s">
        <v>1129</v>
      </c>
      <c r="F595" s="235" t="s">
        <v>1130</v>
      </c>
      <c r="G595" s="222"/>
      <c r="H595" s="222"/>
      <c r="I595" s="225"/>
      <c r="J595" s="236">
        <f>BK595</f>
        <v>0</v>
      </c>
      <c r="K595" s="222"/>
      <c r="L595" s="227"/>
      <c r="M595" s="228"/>
      <c r="N595" s="229"/>
      <c r="O595" s="229"/>
      <c r="P595" s="230">
        <f>SUM(P596:P621)</f>
        <v>0</v>
      </c>
      <c r="Q595" s="229"/>
      <c r="R595" s="230">
        <f>SUM(R596:R621)</f>
        <v>3.4753673999999997</v>
      </c>
      <c r="S595" s="229"/>
      <c r="T595" s="231">
        <f>SUM(T596:T621)</f>
        <v>0</v>
      </c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R595" s="232" t="s">
        <v>88</v>
      </c>
      <c r="AT595" s="233" t="s">
        <v>77</v>
      </c>
      <c r="AU595" s="233" t="s">
        <v>86</v>
      </c>
      <c r="AY595" s="232" t="s">
        <v>159</v>
      </c>
      <c r="BK595" s="234">
        <f>SUM(BK596:BK621)</f>
        <v>0</v>
      </c>
    </row>
    <row r="596" s="2" customFormat="1" ht="16.5" customHeight="1">
      <c r="A596" s="39"/>
      <c r="B596" s="40"/>
      <c r="C596" s="237" t="s">
        <v>1062</v>
      </c>
      <c r="D596" s="237" t="s">
        <v>161</v>
      </c>
      <c r="E596" s="238" t="s">
        <v>1132</v>
      </c>
      <c r="F596" s="239" t="s">
        <v>1133</v>
      </c>
      <c r="G596" s="240" t="s">
        <v>241</v>
      </c>
      <c r="H596" s="241">
        <v>81.299999999999997</v>
      </c>
      <c r="I596" s="242"/>
      <c r="J596" s="243">
        <f>ROUND(I596*H596,2)</f>
        <v>0</v>
      </c>
      <c r="K596" s="244"/>
      <c r="L596" s="45"/>
      <c r="M596" s="245" t="s">
        <v>1</v>
      </c>
      <c r="N596" s="246" t="s">
        <v>43</v>
      </c>
      <c r="O596" s="92"/>
      <c r="P596" s="247">
        <f>O596*H596</f>
        <v>0</v>
      </c>
      <c r="Q596" s="247">
        <v>0.00058</v>
      </c>
      <c r="R596" s="247">
        <f>Q596*H596</f>
        <v>0.047154000000000001</v>
      </c>
      <c r="S596" s="247">
        <v>0</v>
      </c>
      <c r="T596" s="248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49" t="s">
        <v>249</v>
      </c>
      <c r="AT596" s="249" t="s">
        <v>161</v>
      </c>
      <c r="AU596" s="249" t="s">
        <v>88</v>
      </c>
      <c r="AY596" s="18" t="s">
        <v>159</v>
      </c>
      <c r="BE596" s="250">
        <f>IF(N596="základní",J596,0)</f>
        <v>0</v>
      </c>
      <c r="BF596" s="250">
        <f>IF(N596="snížená",J596,0)</f>
        <v>0</v>
      </c>
      <c r="BG596" s="250">
        <f>IF(N596="zákl. přenesená",J596,0)</f>
        <v>0</v>
      </c>
      <c r="BH596" s="250">
        <f>IF(N596="sníž. přenesená",J596,0)</f>
        <v>0</v>
      </c>
      <c r="BI596" s="250">
        <f>IF(N596="nulová",J596,0)</f>
        <v>0</v>
      </c>
      <c r="BJ596" s="18" t="s">
        <v>86</v>
      </c>
      <c r="BK596" s="250">
        <f>ROUND(I596*H596,2)</f>
        <v>0</v>
      </c>
      <c r="BL596" s="18" t="s">
        <v>249</v>
      </c>
      <c r="BM596" s="249" t="s">
        <v>1134</v>
      </c>
    </row>
    <row r="597" s="13" customFormat="1">
      <c r="A597" s="13"/>
      <c r="B597" s="251"/>
      <c r="C597" s="252"/>
      <c r="D597" s="253" t="s">
        <v>167</v>
      </c>
      <c r="E597" s="254" t="s">
        <v>1</v>
      </c>
      <c r="F597" s="255" t="s">
        <v>1491</v>
      </c>
      <c r="G597" s="252"/>
      <c r="H597" s="256">
        <v>59.299999999999997</v>
      </c>
      <c r="I597" s="257"/>
      <c r="J597" s="252"/>
      <c r="K597" s="252"/>
      <c r="L597" s="258"/>
      <c r="M597" s="259"/>
      <c r="N597" s="260"/>
      <c r="O597" s="260"/>
      <c r="P597" s="260"/>
      <c r="Q597" s="260"/>
      <c r="R597" s="260"/>
      <c r="S597" s="260"/>
      <c r="T597" s="261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62" t="s">
        <v>167</v>
      </c>
      <c r="AU597" s="262" t="s">
        <v>88</v>
      </c>
      <c r="AV597" s="13" t="s">
        <v>88</v>
      </c>
      <c r="AW597" s="13" t="s">
        <v>34</v>
      </c>
      <c r="AX597" s="13" t="s">
        <v>78</v>
      </c>
      <c r="AY597" s="262" t="s">
        <v>159</v>
      </c>
    </row>
    <row r="598" s="13" customFormat="1">
      <c r="A598" s="13"/>
      <c r="B598" s="251"/>
      <c r="C598" s="252"/>
      <c r="D598" s="253" t="s">
        <v>167</v>
      </c>
      <c r="E598" s="254" t="s">
        <v>1</v>
      </c>
      <c r="F598" s="255" t="s">
        <v>1492</v>
      </c>
      <c r="G598" s="252"/>
      <c r="H598" s="256">
        <v>14.800000000000001</v>
      </c>
      <c r="I598" s="257"/>
      <c r="J598" s="252"/>
      <c r="K598" s="252"/>
      <c r="L598" s="258"/>
      <c r="M598" s="259"/>
      <c r="N598" s="260"/>
      <c r="O598" s="260"/>
      <c r="P598" s="260"/>
      <c r="Q598" s="260"/>
      <c r="R598" s="260"/>
      <c r="S598" s="260"/>
      <c r="T598" s="261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62" t="s">
        <v>167</v>
      </c>
      <c r="AU598" s="262" t="s">
        <v>88</v>
      </c>
      <c r="AV598" s="13" t="s">
        <v>88</v>
      </c>
      <c r="AW598" s="13" t="s">
        <v>34</v>
      </c>
      <c r="AX598" s="13" t="s">
        <v>78</v>
      </c>
      <c r="AY598" s="262" t="s">
        <v>159</v>
      </c>
    </row>
    <row r="599" s="13" customFormat="1">
      <c r="A599" s="13"/>
      <c r="B599" s="251"/>
      <c r="C599" s="252"/>
      <c r="D599" s="253" t="s">
        <v>167</v>
      </c>
      <c r="E599" s="254" t="s">
        <v>1</v>
      </c>
      <c r="F599" s="255" t="s">
        <v>1520</v>
      </c>
      <c r="G599" s="252"/>
      <c r="H599" s="256">
        <v>7.2000000000000002</v>
      </c>
      <c r="I599" s="257"/>
      <c r="J599" s="252"/>
      <c r="K599" s="252"/>
      <c r="L599" s="258"/>
      <c r="M599" s="259"/>
      <c r="N599" s="260"/>
      <c r="O599" s="260"/>
      <c r="P599" s="260"/>
      <c r="Q599" s="260"/>
      <c r="R599" s="260"/>
      <c r="S599" s="260"/>
      <c r="T599" s="261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62" t="s">
        <v>167</v>
      </c>
      <c r="AU599" s="262" t="s">
        <v>88</v>
      </c>
      <c r="AV599" s="13" t="s">
        <v>88</v>
      </c>
      <c r="AW599" s="13" t="s">
        <v>34</v>
      </c>
      <c r="AX599" s="13" t="s">
        <v>78</v>
      </c>
      <c r="AY599" s="262" t="s">
        <v>159</v>
      </c>
    </row>
    <row r="600" s="14" customFormat="1">
      <c r="A600" s="14"/>
      <c r="B600" s="263"/>
      <c r="C600" s="264"/>
      <c r="D600" s="253" t="s">
        <v>167</v>
      </c>
      <c r="E600" s="265" t="s">
        <v>1</v>
      </c>
      <c r="F600" s="266" t="s">
        <v>170</v>
      </c>
      <c r="G600" s="264"/>
      <c r="H600" s="267">
        <v>81.299999999999997</v>
      </c>
      <c r="I600" s="268"/>
      <c r="J600" s="264"/>
      <c r="K600" s="264"/>
      <c r="L600" s="269"/>
      <c r="M600" s="270"/>
      <c r="N600" s="271"/>
      <c r="O600" s="271"/>
      <c r="P600" s="271"/>
      <c r="Q600" s="271"/>
      <c r="R600" s="271"/>
      <c r="S600" s="271"/>
      <c r="T600" s="272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73" t="s">
        <v>167</v>
      </c>
      <c r="AU600" s="273" t="s">
        <v>88</v>
      </c>
      <c r="AV600" s="14" t="s">
        <v>165</v>
      </c>
      <c r="AW600" s="14" t="s">
        <v>34</v>
      </c>
      <c r="AX600" s="14" t="s">
        <v>86</v>
      </c>
      <c r="AY600" s="273" t="s">
        <v>159</v>
      </c>
    </row>
    <row r="601" s="2" customFormat="1" ht="21.75" customHeight="1">
      <c r="A601" s="39"/>
      <c r="B601" s="40"/>
      <c r="C601" s="274" t="s">
        <v>1066</v>
      </c>
      <c r="D601" s="274" t="s">
        <v>188</v>
      </c>
      <c r="E601" s="275" t="s">
        <v>1136</v>
      </c>
      <c r="F601" s="276" t="s">
        <v>1137</v>
      </c>
      <c r="G601" s="277" t="s">
        <v>164</v>
      </c>
      <c r="H601" s="278">
        <v>8.9429999999999996</v>
      </c>
      <c r="I601" s="279"/>
      <c r="J601" s="280">
        <f>ROUND(I601*H601,2)</f>
        <v>0</v>
      </c>
      <c r="K601" s="281"/>
      <c r="L601" s="282"/>
      <c r="M601" s="283" t="s">
        <v>1</v>
      </c>
      <c r="N601" s="284" t="s">
        <v>43</v>
      </c>
      <c r="O601" s="92"/>
      <c r="P601" s="247">
        <f>O601*H601</f>
        <v>0</v>
      </c>
      <c r="Q601" s="247">
        <v>0.019199999999999998</v>
      </c>
      <c r="R601" s="247">
        <f>Q601*H601</f>
        <v>0.17170559999999999</v>
      </c>
      <c r="S601" s="247">
        <v>0</v>
      </c>
      <c r="T601" s="248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49" t="s">
        <v>337</v>
      </c>
      <c r="AT601" s="249" t="s">
        <v>188</v>
      </c>
      <c r="AU601" s="249" t="s">
        <v>88</v>
      </c>
      <c r="AY601" s="18" t="s">
        <v>159</v>
      </c>
      <c r="BE601" s="250">
        <f>IF(N601="základní",J601,0)</f>
        <v>0</v>
      </c>
      <c r="BF601" s="250">
        <f>IF(N601="snížená",J601,0)</f>
        <v>0</v>
      </c>
      <c r="BG601" s="250">
        <f>IF(N601="zákl. přenesená",J601,0)</f>
        <v>0</v>
      </c>
      <c r="BH601" s="250">
        <f>IF(N601="sníž. přenesená",J601,0)</f>
        <v>0</v>
      </c>
      <c r="BI601" s="250">
        <f>IF(N601="nulová",J601,0)</f>
        <v>0</v>
      </c>
      <c r="BJ601" s="18" t="s">
        <v>86</v>
      </c>
      <c r="BK601" s="250">
        <f>ROUND(I601*H601,2)</f>
        <v>0</v>
      </c>
      <c r="BL601" s="18" t="s">
        <v>249</v>
      </c>
      <c r="BM601" s="249" t="s">
        <v>1138</v>
      </c>
    </row>
    <row r="602" s="13" customFormat="1">
      <c r="A602" s="13"/>
      <c r="B602" s="251"/>
      <c r="C602" s="252"/>
      <c r="D602" s="253" t="s">
        <v>167</v>
      </c>
      <c r="E602" s="254" t="s">
        <v>1</v>
      </c>
      <c r="F602" s="255" t="s">
        <v>1563</v>
      </c>
      <c r="G602" s="252"/>
      <c r="H602" s="256">
        <v>8.1300000000000008</v>
      </c>
      <c r="I602" s="257"/>
      <c r="J602" s="252"/>
      <c r="K602" s="252"/>
      <c r="L602" s="258"/>
      <c r="M602" s="259"/>
      <c r="N602" s="260"/>
      <c r="O602" s="260"/>
      <c r="P602" s="260"/>
      <c r="Q602" s="260"/>
      <c r="R602" s="260"/>
      <c r="S602" s="260"/>
      <c r="T602" s="261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62" t="s">
        <v>167</v>
      </c>
      <c r="AU602" s="262" t="s">
        <v>88</v>
      </c>
      <c r="AV602" s="13" t="s">
        <v>88</v>
      </c>
      <c r="AW602" s="13" t="s">
        <v>34</v>
      </c>
      <c r="AX602" s="13" t="s">
        <v>86</v>
      </c>
      <c r="AY602" s="262" t="s">
        <v>159</v>
      </c>
    </row>
    <row r="603" s="13" customFormat="1">
      <c r="A603" s="13"/>
      <c r="B603" s="251"/>
      <c r="C603" s="252"/>
      <c r="D603" s="253" t="s">
        <v>167</v>
      </c>
      <c r="E603" s="252"/>
      <c r="F603" s="255" t="s">
        <v>1564</v>
      </c>
      <c r="G603" s="252"/>
      <c r="H603" s="256">
        <v>8.9429999999999996</v>
      </c>
      <c r="I603" s="257"/>
      <c r="J603" s="252"/>
      <c r="K603" s="252"/>
      <c r="L603" s="258"/>
      <c r="M603" s="259"/>
      <c r="N603" s="260"/>
      <c r="O603" s="260"/>
      <c r="P603" s="260"/>
      <c r="Q603" s="260"/>
      <c r="R603" s="260"/>
      <c r="S603" s="260"/>
      <c r="T603" s="261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62" t="s">
        <v>167</v>
      </c>
      <c r="AU603" s="262" t="s">
        <v>88</v>
      </c>
      <c r="AV603" s="13" t="s">
        <v>88</v>
      </c>
      <c r="AW603" s="13" t="s">
        <v>4</v>
      </c>
      <c r="AX603" s="13" t="s">
        <v>86</v>
      </c>
      <c r="AY603" s="262" t="s">
        <v>159</v>
      </c>
    </row>
    <row r="604" s="2" customFormat="1" ht="16.5" customHeight="1">
      <c r="A604" s="39"/>
      <c r="B604" s="40"/>
      <c r="C604" s="237" t="s">
        <v>1070</v>
      </c>
      <c r="D604" s="237" t="s">
        <v>161</v>
      </c>
      <c r="E604" s="238" t="s">
        <v>1142</v>
      </c>
      <c r="F604" s="239" t="s">
        <v>1143</v>
      </c>
      <c r="G604" s="240" t="s">
        <v>164</v>
      </c>
      <c r="H604" s="241">
        <v>76.140000000000001</v>
      </c>
      <c r="I604" s="242"/>
      <c r="J604" s="243">
        <f>ROUND(I604*H604,2)</f>
        <v>0</v>
      </c>
      <c r="K604" s="244"/>
      <c r="L604" s="45"/>
      <c r="M604" s="245" t="s">
        <v>1</v>
      </c>
      <c r="N604" s="246" t="s">
        <v>43</v>
      </c>
      <c r="O604" s="92"/>
      <c r="P604" s="247">
        <f>O604*H604</f>
        <v>0</v>
      </c>
      <c r="Q604" s="247">
        <v>0.0063499999999999997</v>
      </c>
      <c r="R604" s="247">
        <f>Q604*H604</f>
        <v>0.483489</v>
      </c>
      <c r="S604" s="247">
        <v>0</v>
      </c>
      <c r="T604" s="248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49" t="s">
        <v>249</v>
      </c>
      <c r="AT604" s="249" t="s">
        <v>161</v>
      </c>
      <c r="AU604" s="249" t="s">
        <v>88</v>
      </c>
      <c r="AY604" s="18" t="s">
        <v>159</v>
      </c>
      <c r="BE604" s="250">
        <f>IF(N604="základní",J604,0)</f>
        <v>0</v>
      </c>
      <c r="BF604" s="250">
        <f>IF(N604="snížená",J604,0)</f>
        <v>0</v>
      </c>
      <c r="BG604" s="250">
        <f>IF(N604="zákl. přenesená",J604,0)</f>
        <v>0</v>
      </c>
      <c r="BH604" s="250">
        <f>IF(N604="sníž. přenesená",J604,0)</f>
        <v>0</v>
      </c>
      <c r="BI604" s="250">
        <f>IF(N604="nulová",J604,0)</f>
        <v>0</v>
      </c>
      <c r="BJ604" s="18" t="s">
        <v>86</v>
      </c>
      <c r="BK604" s="250">
        <f>ROUND(I604*H604,2)</f>
        <v>0</v>
      </c>
      <c r="BL604" s="18" t="s">
        <v>249</v>
      </c>
      <c r="BM604" s="249" t="s">
        <v>1144</v>
      </c>
    </row>
    <row r="605" s="13" customFormat="1">
      <c r="A605" s="13"/>
      <c r="B605" s="251"/>
      <c r="C605" s="252"/>
      <c r="D605" s="253" t="s">
        <v>167</v>
      </c>
      <c r="E605" s="254" t="s">
        <v>1</v>
      </c>
      <c r="F605" s="255" t="s">
        <v>1415</v>
      </c>
      <c r="G605" s="252"/>
      <c r="H605" s="256">
        <v>2.1299999999999999</v>
      </c>
      <c r="I605" s="257"/>
      <c r="J605" s="252"/>
      <c r="K605" s="252"/>
      <c r="L605" s="258"/>
      <c r="M605" s="259"/>
      <c r="N605" s="260"/>
      <c r="O605" s="260"/>
      <c r="P605" s="260"/>
      <c r="Q605" s="260"/>
      <c r="R605" s="260"/>
      <c r="S605" s="260"/>
      <c r="T605" s="261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62" t="s">
        <v>167</v>
      </c>
      <c r="AU605" s="262" t="s">
        <v>88</v>
      </c>
      <c r="AV605" s="13" t="s">
        <v>88</v>
      </c>
      <c r="AW605" s="13" t="s">
        <v>34</v>
      </c>
      <c r="AX605" s="13" t="s">
        <v>78</v>
      </c>
      <c r="AY605" s="262" t="s">
        <v>159</v>
      </c>
    </row>
    <row r="606" s="13" customFormat="1">
      <c r="A606" s="13"/>
      <c r="B606" s="251"/>
      <c r="C606" s="252"/>
      <c r="D606" s="253" t="s">
        <v>167</v>
      </c>
      <c r="E606" s="254" t="s">
        <v>1</v>
      </c>
      <c r="F606" s="255" t="s">
        <v>1416</v>
      </c>
      <c r="G606" s="252"/>
      <c r="H606" s="256">
        <v>3.8999999999999999</v>
      </c>
      <c r="I606" s="257"/>
      <c r="J606" s="252"/>
      <c r="K606" s="252"/>
      <c r="L606" s="258"/>
      <c r="M606" s="259"/>
      <c r="N606" s="260"/>
      <c r="O606" s="260"/>
      <c r="P606" s="260"/>
      <c r="Q606" s="260"/>
      <c r="R606" s="260"/>
      <c r="S606" s="260"/>
      <c r="T606" s="261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62" t="s">
        <v>167</v>
      </c>
      <c r="AU606" s="262" t="s">
        <v>88</v>
      </c>
      <c r="AV606" s="13" t="s">
        <v>88</v>
      </c>
      <c r="AW606" s="13" t="s">
        <v>34</v>
      </c>
      <c r="AX606" s="13" t="s">
        <v>78</v>
      </c>
      <c r="AY606" s="262" t="s">
        <v>159</v>
      </c>
    </row>
    <row r="607" s="13" customFormat="1">
      <c r="A607" s="13"/>
      <c r="B607" s="251"/>
      <c r="C607" s="252"/>
      <c r="D607" s="253" t="s">
        <v>167</v>
      </c>
      <c r="E607" s="254" t="s">
        <v>1</v>
      </c>
      <c r="F607" s="255" t="s">
        <v>1417</v>
      </c>
      <c r="G607" s="252"/>
      <c r="H607" s="256">
        <v>1.1200000000000001</v>
      </c>
      <c r="I607" s="257"/>
      <c r="J607" s="252"/>
      <c r="K607" s="252"/>
      <c r="L607" s="258"/>
      <c r="M607" s="259"/>
      <c r="N607" s="260"/>
      <c r="O607" s="260"/>
      <c r="P607" s="260"/>
      <c r="Q607" s="260"/>
      <c r="R607" s="260"/>
      <c r="S607" s="260"/>
      <c r="T607" s="261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62" t="s">
        <v>167</v>
      </c>
      <c r="AU607" s="262" t="s">
        <v>88</v>
      </c>
      <c r="AV607" s="13" t="s">
        <v>88</v>
      </c>
      <c r="AW607" s="13" t="s">
        <v>34</v>
      </c>
      <c r="AX607" s="13" t="s">
        <v>78</v>
      </c>
      <c r="AY607" s="262" t="s">
        <v>159</v>
      </c>
    </row>
    <row r="608" s="13" customFormat="1">
      <c r="A608" s="13"/>
      <c r="B608" s="251"/>
      <c r="C608" s="252"/>
      <c r="D608" s="253" t="s">
        <v>167</v>
      </c>
      <c r="E608" s="254" t="s">
        <v>1</v>
      </c>
      <c r="F608" s="255" t="s">
        <v>1418</v>
      </c>
      <c r="G608" s="252"/>
      <c r="H608" s="256">
        <v>2.6800000000000002</v>
      </c>
      <c r="I608" s="257"/>
      <c r="J608" s="252"/>
      <c r="K608" s="252"/>
      <c r="L608" s="258"/>
      <c r="M608" s="259"/>
      <c r="N608" s="260"/>
      <c r="O608" s="260"/>
      <c r="P608" s="260"/>
      <c r="Q608" s="260"/>
      <c r="R608" s="260"/>
      <c r="S608" s="260"/>
      <c r="T608" s="261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62" t="s">
        <v>167</v>
      </c>
      <c r="AU608" s="262" t="s">
        <v>88</v>
      </c>
      <c r="AV608" s="13" t="s">
        <v>88</v>
      </c>
      <c r="AW608" s="13" t="s">
        <v>34</v>
      </c>
      <c r="AX608" s="13" t="s">
        <v>78</v>
      </c>
      <c r="AY608" s="262" t="s">
        <v>159</v>
      </c>
    </row>
    <row r="609" s="13" customFormat="1">
      <c r="A609" s="13"/>
      <c r="B609" s="251"/>
      <c r="C609" s="252"/>
      <c r="D609" s="253" t="s">
        <v>167</v>
      </c>
      <c r="E609" s="254" t="s">
        <v>1</v>
      </c>
      <c r="F609" s="255" t="s">
        <v>1419</v>
      </c>
      <c r="G609" s="252"/>
      <c r="H609" s="256">
        <v>2.4399999999999999</v>
      </c>
      <c r="I609" s="257"/>
      <c r="J609" s="252"/>
      <c r="K609" s="252"/>
      <c r="L609" s="258"/>
      <c r="M609" s="259"/>
      <c r="N609" s="260"/>
      <c r="O609" s="260"/>
      <c r="P609" s="260"/>
      <c r="Q609" s="260"/>
      <c r="R609" s="260"/>
      <c r="S609" s="260"/>
      <c r="T609" s="261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62" t="s">
        <v>167</v>
      </c>
      <c r="AU609" s="262" t="s">
        <v>88</v>
      </c>
      <c r="AV609" s="13" t="s">
        <v>88</v>
      </c>
      <c r="AW609" s="13" t="s">
        <v>34</v>
      </c>
      <c r="AX609" s="13" t="s">
        <v>78</v>
      </c>
      <c r="AY609" s="262" t="s">
        <v>159</v>
      </c>
    </row>
    <row r="610" s="13" customFormat="1">
      <c r="A610" s="13"/>
      <c r="B610" s="251"/>
      <c r="C610" s="252"/>
      <c r="D610" s="253" t="s">
        <v>167</v>
      </c>
      <c r="E610" s="254" t="s">
        <v>1</v>
      </c>
      <c r="F610" s="255" t="s">
        <v>1420</v>
      </c>
      <c r="G610" s="252"/>
      <c r="H610" s="256">
        <v>2.9700000000000002</v>
      </c>
      <c r="I610" s="257"/>
      <c r="J610" s="252"/>
      <c r="K610" s="252"/>
      <c r="L610" s="258"/>
      <c r="M610" s="259"/>
      <c r="N610" s="260"/>
      <c r="O610" s="260"/>
      <c r="P610" s="260"/>
      <c r="Q610" s="260"/>
      <c r="R610" s="260"/>
      <c r="S610" s="260"/>
      <c r="T610" s="261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62" t="s">
        <v>167</v>
      </c>
      <c r="AU610" s="262" t="s">
        <v>88</v>
      </c>
      <c r="AV610" s="13" t="s">
        <v>88</v>
      </c>
      <c r="AW610" s="13" t="s">
        <v>34</v>
      </c>
      <c r="AX610" s="13" t="s">
        <v>78</v>
      </c>
      <c r="AY610" s="262" t="s">
        <v>159</v>
      </c>
    </row>
    <row r="611" s="13" customFormat="1">
      <c r="A611" s="13"/>
      <c r="B611" s="251"/>
      <c r="C611" s="252"/>
      <c r="D611" s="253" t="s">
        <v>167</v>
      </c>
      <c r="E611" s="254" t="s">
        <v>1</v>
      </c>
      <c r="F611" s="255" t="s">
        <v>1421</v>
      </c>
      <c r="G611" s="252"/>
      <c r="H611" s="256">
        <v>1.1200000000000001</v>
      </c>
      <c r="I611" s="257"/>
      <c r="J611" s="252"/>
      <c r="K611" s="252"/>
      <c r="L611" s="258"/>
      <c r="M611" s="259"/>
      <c r="N611" s="260"/>
      <c r="O611" s="260"/>
      <c r="P611" s="260"/>
      <c r="Q611" s="260"/>
      <c r="R611" s="260"/>
      <c r="S611" s="260"/>
      <c r="T611" s="261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62" t="s">
        <v>167</v>
      </c>
      <c r="AU611" s="262" t="s">
        <v>88</v>
      </c>
      <c r="AV611" s="13" t="s">
        <v>88</v>
      </c>
      <c r="AW611" s="13" t="s">
        <v>34</v>
      </c>
      <c r="AX611" s="13" t="s">
        <v>78</v>
      </c>
      <c r="AY611" s="262" t="s">
        <v>159</v>
      </c>
    </row>
    <row r="612" s="13" customFormat="1">
      <c r="A612" s="13"/>
      <c r="B612" s="251"/>
      <c r="C612" s="252"/>
      <c r="D612" s="253" t="s">
        <v>167</v>
      </c>
      <c r="E612" s="254" t="s">
        <v>1</v>
      </c>
      <c r="F612" s="255" t="s">
        <v>1422</v>
      </c>
      <c r="G612" s="252"/>
      <c r="H612" s="256">
        <v>1.1200000000000001</v>
      </c>
      <c r="I612" s="257"/>
      <c r="J612" s="252"/>
      <c r="K612" s="252"/>
      <c r="L612" s="258"/>
      <c r="M612" s="259"/>
      <c r="N612" s="260"/>
      <c r="O612" s="260"/>
      <c r="P612" s="260"/>
      <c r="Q612" s="260"/>
      <c r="R612" s="260"/>
      <c r="S612" s="260"/>
      <c r="T612" s="261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62" t="s">
        <v>167</v>
      </c>
      <c r="AU612" s="262" t="s">
        <v>88</v>
      </c>
      <c r="AV612" s="13" t="s">
        <v>88</v>
      </c>
      <c r="AW612" s="13" t="s">
        <v>34</v>
      </c>
      <c r="AX612" s="13" t="s">
        <v>78</v>
      </c>
      <c r="AY612" s="262" t="s">
        <v>159</v>
      </c>
    </row>
    <row r="613" s="13" customFormat="1">
      <c r="A613" s="13"/>
      <c r="B613" s="251"/>
      <c r="C613" s="252"/>
      <c r="D613" s="253" t="s">
        <v>167</v>
      </c>
      <c r="E613" s="254" t="s">
        <v>1</v>
      </c>
      <c r="F613" s="255" t="s">
        <v>1401</v>
      </c>
      <c r="G613" s="252"/>
      <c r="H613" s="256">
        <v>46.799999999999997</v>
      </c>
      <c r="I613" s="257"/>
      <c r="J613" s="252"/>
      <c r="K613" s="252"/>
      <c r="L613" s="258"/>
      <c r="M613" s="259"/>
      <c r="N613" s="260"/>
      <c r="O613" s="260"/>
      <c r="P613" s="260"/>
      <c r="Q613" s="260"/>
      <c r="R613" s="260"/>
      <c r="S613" s="260"/>
      <c r="T613" s="261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62" t="s">
        <v>167</v>
      </c>
      <c r="AU613" s="262" t="s">
        <v>88</v>
      </c>
      <c r="AV613" s="13" t="s">
        <v>88</v>
      </c>
      <c r="AW613" s="13" t="s">
        <v>34</v>
      </c>
      <c r="AX613" s="13" t="s">
        <v>78</v>
      </c>
      <c r="AY613" s="262" t="s">
        <v>159</v>
      </c>
    </row>
    <row r="614" s="13" customFormat="1">
      <c r="A614" s="13"/>
      <c r="B614" s="251"/>
      <c r="C614" s="252"/>
      <c r="D614" s="253" t="s">
        <v>167</v>
      </c>
      <c r="E614" s="254" t="s">
        <v>1</v>
      </c>
      <c r="F614" s="255" t="s">
        <v>1402</v>
      </c>
      <c r="G614" s="252"/>
      <c r="H614" s="256">
        <v>8.8499999999999996</v>
      </c>
      <c r="I614" s="257"/>
      <c r="J614" s="252"/>
      <c r="K614" s="252"/>
      <c r="L614" s="258"/>
      <c r="M614" s="259"/>
      <c r="N614" s="260"/>
      <c r="O614" s="260"/>
      <c r="P614" s="260"/>
      <c r="Q614" s="260"/>
      <c r="R614" s="260"/>
      <c r="S614" s="260"/>
      <c r="T614" s="261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62" t="s">
        <v>167</v>
      </c>
      <c r="AU614" s="262" t="s">
        <v>88</v>
      </c>
      <c r="AV614" s="13" t="s">
        <v>88</v>
      </c>
      <c r="AW614" s="13" t="s">
        <v>34</v>
      </c>
      <c r="AX614" s="13" t="s">
        <v>78</v>
      </c>
      <c r="AY614" s="262" t="s">
        <v>159</v>
      </c>
    </row>
    <row r="615" s="13" customFormat="1">
      <c r="A615" s="13"/>
      <c r="B615" s="251"/>
      <c r="C615" s="252"/>
      <c r="D615" s="253" t="s">
        <v>167</v>
      </c>
      <c r="E615" s="254" t="s">
        <v>1</v>
      </c>
      <c r="F615" s="255" t="s">
        <v>1430</v>
      </c>
      <c r="G615" s="252"/>
      <c r="H615" s="256">
        <v>3.0099999999999998</v>
      </c>
      <c r="I615" s="257"/>
      <c r="J615" s="252"/>
      <c r="K615" s="252"/>
      <c r="L615" s="258"/>
      <c r="M615" s="259"/>
      <c r="N615" s="260"/>
      <c r="O615" s="260"/>
      <c r="P615" s="260"/>
      <c r="Q615" s="260"/>
      <c r="R615" s="260"/>
      <c r="S615" s="260"/>
      <c r="T615" s="261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62" t="s">
        <v>167</v>
      </c>
      <c r="AU615" s="262" t="s">
        <v>88</v>
      </c>
      <c r="AV615" s="13" t="s">
        <v>88</v>
      </c>
      <c r="AW615" s="13" t="s">
        <v>34</v>
      </c>
      <c r="AX615" s="13" t="s">
        <v>78</v>
      </c>
      <c r="AY615" s="262" t="s">
        <v>159</v>
      </c>
    </row>
    <row r="616" s="14" customFormat="1">
      <c r="A616" s="14"/>
      <c r="B616" s="263"/>
      <c r="C616" s="264"/>
      <c r="D616" s="253" t="s">
        <v>167</v>
      </c>
      <c r="E616" s="265" t="s">
        <v>1</v>
      </c>
      <c r="F616" s="266" t="s">
        <v>170</v>
      </c>
      <c r="G616" s="264"/>
      <c r="H616" s="267">
        <v>76.140000000000001</v>
      </c>
      <c r="I616" s="268"/>
      <c r="J616" s="264"/>
      <c r="K616" s="264"/>
      <c r="L616" s="269"/>
      <c r="M616" s="270"/>
      <c r="N616" s="271"/>
      <c r="O616" s="271"/>
      <c r="P616" s="271"/>
      <c r="Q616" s="271"/>
      <c r="R616" s="271"/>
      <c r="S616" s="271"/>
      <c r="T616" s="272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73" t="s">
        <v>167</v>
      </c>
      <c r="AU616" s="273" t="s">
        <v>88</v>
      </c>
      <c r="AV616" s="14" t="s">
        <v>165</v>
      </c>
      <c r="AW616" s="14" t="s">
        <v>34</v>
      </c>
      <c r="AX616" s="14" t="s">
        <v>86</v>
      </c>
      <c r="AY616" s="273" t="s">
        <v>159</v>
      </c>
    </row>
    <row r="617" s="2" customFormat="1" ht="21.75" customHeight="1">
      <c r="A617" s="39"/>
      <c r="B617" s="40"/>
      <c r="C617" s="274" t="s">
        <v>1074</v>
      </c>
      <c r="D617" s="274" t="s">
        <v>188</v>
      </c>
      <c r="E617" s="275" t="s">
        <v>1136</v>
      </c>
      <c r="F617" s="276" t="s">
        <v>1137</v>
      </c>
      <c r="G617" s="277" t="s">
        <v>164</v>
      </c>
      <c r="H617" s="278">
        <v>83.754000000000005</v>
      </c>
      <c r="I617" s="279"/>
      <c r="J617" s="280">
        <f>ROUND(I617*H617,2)</f>
        <v>0</v>
      </c>
      <c r="K617" s="281"/>
      <c r="L617" s="282"/>
      <c r="M617" s="283" t="s">
        <v>1</v>
      </c>
      <c r="N617" s="284" t="s">
        <v>43</v>
      </c>
      <c r="O617" s="92"/>
      <c r="P617" s="247">
        <f>O617*H617</f>
        <v>0</v>
      </c>
      <c r="Q617" s="247">
        <v>0.019199999999999998</v>
      </c>
      <c r="R617" s="247">
        <f>Q617*H617</f>
        <v>1.6080767999999999</v>
      </c>
      <c r="S617" s="247">
        <v>0</v>
      </c>
      <c r="T617" s="248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49" t="s">
        <v>337</v>
      </c>
      <c r="AT617" s="249" t="s">
        <v>188</v>
      </c>
      <c r="AU617" s="249" t="s">
        <v>88</v>
      </c>
      <c r="AY617" s="18" t="s">
        <v>159</v>
      </c>
      <c r="BE617" s="250">
        <f>IF(N617="základní",J617,0)</f>
        <v>0</v>
      </c>
      <c r="BF617" s="250">
        <f>IF(N617="snížená",J617,0)</f>
        <v>0</v>
      </c>
      <c r="BG617" s="250">
        <f>IF(N617="zákl. přenesená",J617,0)</f>
        <v>0</v>
      </c>
      <c r="BH617" s="250">
        <f>IF(N617="sníž. přenesená",J617,0)</f>
        <v>0</v>
      </c>
      <c r="BI617" s="250">
        <f>IF(N617="nulová",J617,0)</f>
        <v>0</v>
      </c>
      <c r="BJ617" s="18" t="s">
        <v>86</v>
      </c>
      <c r="BK617" s="250">
        <f>ROUND(I617*H617,2)</f>
        <v>0</v>
      </c>
      <c r="BL617" s="18" t="s">
        <v>249</v>
      </c>
      <c r="BM617" s="249" t="s">
        <v>1146</v>
      </c>
    </row>
    <row r="618" s="13" customFormat="1">
      <c r="A618" s="13"/>
      <c r="B618" s="251"/>
      <c r="C618" s="252"/>
      <c r="D618" s="253" t="s">
        <v>167</v>
      </c>
      <c r="E618" s="252"/>
      <c r="F618" s="255" t="s">
        <v>1565</v>
      </c>
      <c r="G618" s="252"/>
      <c r="H618" s="256">
        <v>83.754000000000005</v>
      </c>
      <c r="I618" s="257"/>
      <c r="J618" s="252"/>
      <c r="K618" s="252"/>
      <c r="L618" s="258"/>
      <c r="M618" s="259"/>
      <c r="N618" s="260"/>
      <c r="O618" s="260"/>
      <c r="P618" s="260"/>
      <c r="Q618" s="260"/>
      <c r="R618" s="260"/>
      <c r="S618" s="260"/>
      <c r="T618" s="261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62" t="s">
        <v>167</v>
      </c>
      <c r="AU618" s="262" t="s">
        <v>88</v>
      </c>
      <c r="AV618" s="13" t="s">
        <v>88</v>
      </c>
      <c r="AW618" s="13" t="s">
        <v>4</v>
      </c>
      <c r="AX618" s="13" t="s">
        <v>86</v>
      </c>
      <c r="AY618" s="262" t="s">
        <v>159</v>
      </c>
    </row>
    <row r="619" s="2" customFormat="1" ht="16.5" customHeight="1">
      <c r="A619" s="39"/>
      <c r="B619" s="40"/>
      <c r="C619" s="237" t="s">
        <v>1078</v>
      </c>
      <c r="D619" s="237" t="s">
        <v>161</v>
      </c>
      <c r="E619" s="238" t="s">
        <v>1149</v>
      </c>
      <c r="F619" s="239" t="s">
        <v>1150</v>
      </c>
      <c r="G619" s="240" t="s">
        <v>164</v>
      </c>
      <c r="H619" s="241">
        <v>76.140000000000001</v>
      </c>
      <c r="I619" s="242"/>
      <c r="J619" s="243">
        <f>ROUND(I619*H619,2)</f>
        <v>0</v>
      </c>
      <c r="K619" s="244"/>
      <c r="L619" s="45"/>
      <c r="M619" s="245" t="s">
        <v>1</v>
      </c>
      <c r="N619" s="246" t="s">
        <v>43</v>
      </c>
      <c r="O619" s="92"/>
      <c r="P619" s="247">
        <f>O619*H619</f>
        <v>0</v>
      </c>
      <c r="Q619" s="247">
        <v>0.00029999999999999997</v>
      </c>
      <c r="R619" s="247">
        <f>Q619*H619</f>
        <v>0.022841999999999998</v>
      </c>
      <c r="S619" s="247">
        <v>0</v>
      </c>
      <c r="T619" s="248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49" t="s">
        <v>249</v>
      </c>
      <c r="AT619" s="249" t="s">
        <v>161</v>
      </c>
      <c r="AU619" s="249" t="s">
        <v>88</v>
      </c>
      <c r="AY619" s="18" t="s">
        <v>159</v>
      </c>
      <c r="BE619" s="250">
        <f>IF(N619="základní",J619,0)</f>
        <v>0</v>
      </c>
      <c r="BF619" s="250">
        <f>IF(N619="snížená",J619,0)</f>
        <v>0</v>
      </c>
      <c r="BG619" s="250">
        <f>IF(N619="zákl. přenesená",J619,0)</f>
        <v>0</v>
      </c>
      <c r="BH619" s="250">
        <f>IF(N619="sníž. přenesená",J619,0)</f>
        <v>0</v>
      </c>
      <c r="BI619" s="250">
        <f>IF(N619="nulová",J619,0)</f>
        <v>0</v>
      </c>
      <c r="BJ619" s="18" t="s">
        <v>86</v>
      </c>
      <c r="BK619" s="250">
        <f>ROUND(I619*H619,2)</f>
        <v>0</v>
      </c>
      <c r="BL619" s="18" t="s">
        <v>249</v>
      </c>
      <c r="BM619" s="249" t="s">
        <v>1151</v>
      </c>
    </row>
    <row r="620" s="2" customFormat="1" ht="16.5" customHeight="1">
      <c r="A620" s="39"/>
      <c r="B620" s="40"/>
      <c r="C620" s="237" t="s">
        <v>1082</v>
      </c>
      <c r="D620" s="237" t="s">
        <v>161</v>
      </c>
      <c r="E620" s="238" t="s">
        <v>1153</v>
      </c>
      <c r="F620" s="239" t="s">
        <v>1154</v>
      </c>
      <c r="G620" s="240" t="s">
        <v>164</v>
      </c>
      <c r="H620" s="241">
        <v>76.140000000000001</v>
      </c>
      <c r="I620" s="242"/>
      <c r="J620" s="243">
        <f>ROUND(I620*H620,2)</f>
        <v>0</v>
      </c>
      <c r="K620" s="244"/>
      <c r="L620" s="45"/>
      <c r="M620" s="245" t="s">
        <v>1</v>
      </c>
      <c r="N620" s="246" t="s">
        <v>43</v>
      </c>
      <c r="O620" s="92"/>
      <c r="P620" s="247">
        <f>O620*H620</f>
        <v>0</v>
      </c>
      <c r="Q620" s="247">
        <v>0.014999999999999999</v>
      </c>
      <c r="R620" s="247">
        <f>Q620*H620</f>
        <v>1.1420999999999999</v>
      </c>
      <c r="S620" s="247">
        <v>0</v>
      </c>
      <c r="T620" s="248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49" t="s">
        <v>249</v>
      </c>
      <c r="AT620" s="249" t="s">
        <v>161</v>
      </c>
      <c r="AU620" s="249" t="s">
        <v>88</v>
      </c>
      <c r="AY620" s="18" t="s">
        <v>159</v>
      </c>
      <c r="BE620" s="250">
        <f>IF(N620="základní",J620,0)</f>
        <v>0</v>
      </c>
      <c r="BF620" s="250">
        <f>IF(N620="snížená",J620,0)</f>
        <v>0</v>
      </c>
      <c r="BG620" s="250">
        <f>IF(N620="zákl. přenesená",J620,0)</f>
        <v>0</v>
      </c>
      <c r="BH620" s="250">
        <f>IF(N620="sníž. přenesená",J620,0)</f>
        <v>0</v>
      </c>
      <c r="BI620" s="250">
        <f>IF(N620="nulová",J620,0)</f>
        <v>0</v>
      </c>
      <c r="BJ620" s="18" t="s">
        <v>86</v>
      </c>
      <c r="BK620" s="250">
        <f>ROUND(I620*H620,2)</f>
        <v>0</v>
      </c>
      <c r="BL620" s="18" t="s">
        <v>249</v>
      </c>
      <c r="BM620" s="249" t="s">
        <v>1155</v>
      </c>
    </row>
    <row r="621" s="2" customFormat="1" ht="16.5" customHeight="1">
      <c r="A621" s="39"/>
      <c r="B621" s="40"/>
      <c r="C621" s="237" t="s">
        <v>1086</v>
      </c>
      <c r="D621" s="237" t="s">
        <v>161</v>
      </c>
      <c r="E621" s="238" t="s">
        <v>1157</v>
      </c>
      <c r="F621" s="239" t="s">
        <v>1158</v>
      </c>
      <c r="G621" s="240" t="s">
        <v>530</v>
      </c>
      <c r="H621" s="288"/>
      <c r="I621" s="242"/>
      <c r="J621" s="243">
        <f>ROUND(I621*H621,2)</f>
        <v>0</v>
      </c>
      <c r="K621" s="244"/>
      <c r="L621" s="45"/>
      <c r="M621" s="245" t="s">
        <v>1</v>
      </c>
      <c r="N621" s="246" t="s">
        <v>43</v>
      </c>
      <c r="O621" s="92"/>
      <c r="P621" s="247">
        <f>O621*H621</f>
        <v>0</v>
      </c>
      <c r="Q621" s="247">
        <v>0</v>
      </c>
      <c r="R621" s="247">
        <f>Q621*H621</f>
        <v>0</v>
      </c>
      <c r="S621" s="247">
        <v>0</v>
      </c>
      <c r="T621" s="248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49" t="s">
        <v>249</v>
      </c>
      <c r="AT621" s="249" t="s">
        <v>161</v>
      </c>
      <c r="AU621" s="249" t="s">
        <v>88</v>
      </c>
      <c r="AY621" s="18" t="s">
        <v>159</v>
      </c>
      <c r="BE621" s="250">
        <f>IF(N621="základní",J621,0)</f>
        <v>0</v>
      </c>
      <c r="BF621" s="250">
        <f>IF(N621="snížená",J621,0)</f>
        <v>0</v>
      </c>
      <c r="BG621" s="250">
        <f>IF(N621="zákl. přenesená",J621,0)</f>
        <v>0</v>
      </c>
      <c r="BH621" s="250">
        <f>IF(N621="sníž. přenesená",J621,0)</f>
        <v>0</v>
      </c>
      <c r="BI621" s="250">
        <f>IF(N621="nulová",J621,0)</f>
        <v>0</v>
      </c>
      <c r="BJ621" s="18" t="s">
        <v>86</v>
      </c>
      <c r="BK621" s="250">
        <f>ROUND(I621*H621,2)</f>
        <v>0</v>
      </c>
      <c r="BL621" s="18" t="s">
        <v>249</v>
      </c>
      <c r="BM621" s="249" t="s">
        <v>1159</v>
      </c>
    </row>
    <row r="622" s="12" customFormat="1" ht="22.8" customHeight="1">
      <c r="A622" s="12"/>
      <c r="B622" s="221"/>
      <c r="C622" s="222"/>
      <c r="D622" s="223" t="s">
        <v>77</v>
      </c>
      <c r="E622" s="235" t="s">
        <v>1566</v>
      </c>
      <c r="F622" s="235" t="s">
        <v>1567</v>
      </c>
      <c r="G622" s="222"/>
      <c r="H622" s="222"/>
      <c r="I622" s="225"/>
      <c r="J622" s="236">
        <f>BK622</f>
        <v>0</v>
      </c>
      <c r="K622" s="222"/>
      <c r="L622" s="227"/>
      <c r="M622" s="228"/>
      <c r="N622" s="229"/>
      <c r="O622" s="229"/>
      <c r="P622" s="230">
        <f>SUM(P623:P628)</f>
        <v>0</v>
      </c>
      <c r="Q622" s="229"/>
      <c r="R622" s="230">
        <f>SUM(R623:R628)</f>
        <v>0</v>
      </c>
      <c r="S622" s="229"/>
      <c r="T622" s="231">
        <f>SUM(T623:T628)</f>
        <v>0.27995000000000003</v>
      </c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R622" s="232" t="s">
        <v>88</v>
      </c>
      <c r="AT622" s="233" t="s">
        <v>77</v>
      </c>
      <c r="AU622" s="233" t="s">
        <v>86</v>
      </c>
      <c r="AY622" s="232" t="s">
        <v>159</v>
      </c>
      <c r="BK622" s="234">
        <f>SUM(BK623:BK628)</f>
        <v>0</v>
      </c>
    </row>
    <row r="623" s="2" customFormat="1" ht="16.5" customHeight="1">
      <c r="A623" s="39"/>
      <c r="B623" s="40"/>
      <c r="C623" s="237" t="s">
        <v>1090</v>
      </c>
      <c r="D623" s="237" t="s">
        <v>161</v>
      </c>
      <c r="E623" s="238" t="s">
        <v>1568</v>
      </c>
      <c r="F623" s="239" t="s">
        <v>1569</v>
      </c>
      <c r="G623" s="240" t="s">
        <v>241</v>
      </c>
      <c r="H623" s="241">
        <v>35</v>
      </c>
      <c r="I623" s="242"/>
      <c r="J623" s="243">
        <f>ROUND(I623*H623,2)</f>
        <v>0</v>
      </c>
      <c r="K623" s="244"/>
      <c r="L623" s="45"/>
      <c r="M623" s="245" t="s">
        <v>1</v>
      </c>
      <c r="N623" s="246" t="s">
        <v>43</v>
      </c>
      <c r="O623" s="92"/>
      <c r="P623" s="247">
        <f>O623*H623</f>
        <v>0</v>
      </c>
      <c r="Q623" s="247">
        <v>0</v>
      </c>
      <c r="R623" s="247">
        <f>Q623*H623</f>
        <v>0</v>
      </c>
      <c r="S623" s="247">
        <v>0.001</v>
      </c>
      <c r="T623" s="248">
        <f>S623*H623</f>
        <v>0.035000000000000003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49" t="s">
        <v>249</v>
      </c>
      <c r="AT623" s="249" t="s">
        <v>161</v>
      </c>
      <c r="AU623" s="249" t="s">
        <v>88</v>
      </c>
      <c r="AY623" s="18" t="s">
        <v>159</v>
      </c>
      <c r="BE623" s="250">
        <f>IF(N623="základní",J623,0)</f>
        <v>0</v>
      </c>
      <c r="BF623" s="250">
        <f>IF(N623="snížená",J623,0)</f>
        <v>0</v>
      </c>
      <c r="BG623" s="250">
        <f>IF(N623="zákl. přenesená",J623,0)</f>
        <v>0</v>
      </c>
      <c r="BH623" s="250">
        <f>IF(N623="sníž. přenesená",J623,0)</f>
        <v>0</v>
      </c>
      <c r="BI623" s="250">
        <f>IF(N623="nulová",J623,0)</f>
        <v>0</v>
      </c>
      <c r="BJ623" s="18" t="s">
        <v>86</v>
      </c>
      <c r="BK623" s="250">
        <f>ROUND(I623*H623,2)</f>
        <v>0</v>
      </c>
      <c r="BL623" s="18" t="s">
        <v>249</v>
      </c>
      <c r="BM623" s="249" t="s">
        <v>1570</v>
      </c>
    </row>
    <row r="624" s="2" customFormat="1" ht="16.5" customHeight="1">
      <c r="A624" s="39"/>
      <c r="B624" s="40"/>
      <c r="C624" s="237" t="s">
        <v>1094</v>
      </c>
      <c r="D624" s="237" t="s">
        <v>161</v>
      </c>
      <c r="E624" s="238" t="s">
        <v>1571</v>
      </c>
      <c r="F624" s="239" t="s">
        <v>1572</v>
      </c>
      <c r="G624" s="240" t="s">
        <v>164</v>
      </c>
      <c r="H624" s="241">
        <v>34.5</v>
      </c>
      <c r="I624" s="242"/>
      <c r="J624" s="243">
        <f>ROUND(I624*H624,2)</f>
        <v>0</v>
      </c>
      <c r="K624" s="244"/>
      <c r="L624" s="45"/>
      <c r="M624" s="245" t="s">
        <v>1</v>
      </c>
      <c r="N624" s="246" t="s">
        <v>43</v>
      </c>
      <c r="O624" s="92"/>
      <c r="P624" s="247">
        <f>O624*H624</f>
        <v>0</v>
      </c>
      <c r="Q624" s="247">
        <v>0</v>
      </c>
      <c r="R624" s="247">
        <f>Q624*H624</f>
        <v>0</v>
      </c>
      <c r="S624" s="247">
        <v>0.0071000000000000004</v>
      </c>
      <c r="T624" s="248">
        <f>S624*H624</f>
        <v>0.24495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49" t="s">
        <v>249</v>
      </c>
      <c r="AT624" s="249" t="s">
        <v>161</v>
      </c>
      <c r="AU624" s="249" t="s">
        <v>88</v>
      </c>
      <c r="AY624" s="18" t="s">
        <v>159</v>
      </c>
      <c r="BE624" s="250">
        <f>IF(N624="základní",J624,0)</f>
        <v>0</v>
      </c>
      <c r="BF624" s="250">
        <f>IF(N624="snížená",J624,0)</f>
        <v>0</v>
      </c>
      <c r="BG624" s="250">
        <f>IF(N624="zákl. přenesená",J624,0)</f>
        <v>0</v>
      </c>
      <c r="BH624" s="250">
        <f>IF(N624="sníž. přenesená",J624,0)</f>
        <v>0</v>
      </c>
      <c r="BI624" s="250">
        <f>IF(N624="nulová",J624,0)</f>
        <v>0</v>
      </c>
      <c r="BJ624" s="18" t="s">
        <v>86</v>
      </c>
      <c r="BK624" s="250">
        <f>ROUND(I624*H624,2)</f>
        <v>0</v>
      </c>
      <c r="BL624" s="18" t="s">
        <v>249</v>
      </c>
      <c r="BM624" s="249" t="s">
        <v>1573</v>
      </c>
    </row>
    <row r="625" s="13" customFormat="1">
      <c r="A625" s="13"/>
      <c r="B625" s="251"/>
      <c r="C625" s="252"/>
      <c r="D625" s="253" t="s">
        <v>167</v>
      </c>
      <c r="E625" s="254" t="s">
        <v>1</v>
      </c>
      <c r="F625" s="255" t="s">
        <v>1574</v>
      </c>
      <c r="G625" s="252"/>
      <c r="H625" s="256">
        <v>16.199999999999999</v>
      </c>
      <c r="I625" s="257"/>
      <c r="J625" s="252"/>
      <c r="K625" s="252"/>
      <c r="L625" s="258"/>
      <c r="M625" s="259"/>
      <c r="N625" s="260"/>
      <c r="O625" s="260"/>
      <c r="P625" s="260"/>
      <c r="Q625" s="260"/>
      <c r="R625" s="260"/>
      <c r="S625" s="260"/>
      <c r="T625" s="261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62" t="s">
        <v>167</v>
      </c>
      <c r="AU625" s="262" t="s">
        <v>88</v>
      </c>
      <c r="AV625" s="13" t="s">
        <v>88</v>
      </c>
      <c r="AW625" s="13" t="s">
        <v>34</v>
      </c>
      <c r="AX625" s="13" t="s">
        <v>78</v>
      </c>
      <c r="AY625" s="262" t="s">
        <v>159</v>
      </c>
    </row>
    <row r="626" s="13" customFormat="1">
      <c r="A626" s="13"/>
      <c r="B626" s="251"/>
      <c r="C626" s="252"/>
      <c r="D626" s="253" t="s">
        <v>167</v>
      </c>
      <c r="E626" s="254" t="s">
        <v>1</v>
      </c>
      <c r="F626" s="255" t="s">
        <v>1575</v>
      </c>
      <c r="G626" s="252"/>
      <c r="H626" s="256">
        <v>18.300000000000001</v>
      </c>
      <c r="I626" s="257"/>
      <c r="J626" s="252"/>
      <c r="K626" s="252"/>
      <c r="L626" s="258"/>
      <c r="M626" s="259"/>
      <c r="N626" s="260"/>
      <c r="O626" s="260"/>
      <c r="P626" s="260"/>
      <c r="Q626" s="260"/>
      <c r="R626" s="260"/>
      <c r="S626" s="260"/>
      <c r="T626" s="261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62" t="s">
        <v>167</v>
      </c>
      <c r="AU626" s="262" t="s">
        <v>88</v>
      </c>
      <c r="AV626" s="13" t="s">
        <v>88</v>
      </c>
      <c r="AW626" s="13" t="s">
        <v>34</v>
      </c>
      <c r="AX626" s="13" t="s">
        <v>78</v>
      </c>
      <c r="AY626" s="262" t="s">
        <v>159</v>
      </c>
    </row>
    <row r="627" s="14" customFormat="1">
      <c r="A627" s="14"/>
      <c r="B627" s="263"/>
      <c r="C627" s="264"/>
      <c r="D627" s="253" t="s">
        <v>167</v>
      </c>
      <c r="E627" s="265" t="s">
        <v>1</v>
      </c>
      <c r="F627" s="266" t="s">
        <v>170</v>
      </c>
      <c r="G627" s="264"/>
      <c r="H627" s="267">
        <v>34.5</v>
      </c>
      <c r="I627" s="268"/>
      <c r="J627" s="264"/>
      <c r="K627" s="264"/>
      <c r="L627" s="269"/>
      <c r="M627" s="270"/>
      <c r="N627" s="271"/>
      <c r="O627" s="271"/>
      <c r="P627" s="271"/>
      <c r="Q627" s="271"/>
      <c r="R627" s="271"/>
      <c r="S627" s="271"/>
      <c r="T627" s="272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73" t="s">
        <v>167</v>
      </c>
      <c r="AU627" s="273" t="s">
        <v>88</v>
      </c>
      <c r="AV627" s="14" t="s">
        <v>165</v>
      </c>
      <c r="AW627" s="14" t="s">
        <v>34</v>
      </c>
      <c r="AX627" s="14" t="s">
        <v>86</v>
      </c>
      <c r="AY627" s="273" t="s">
        <v>159</v>
      </c>
    </row>
    <row r="628" s="2" customFormat="1" ht="16.5" customHeight="1">
      <c r="A628" s="39"/>
      <c r="B628" s="40"/>
      <c r="C628" s="237" t="s">
        <v>1099</v>
      </c>
      <c r="D628" s="237" t="s">
        <v>161</v>
      </c>
      <c r="E628" s="238" t="s">
        <v>1576</v>
      </c>
      <c r="F628" s="239" t="s">
        <v>1577</v>
      </c>
      <c r="G628" s="240" t="s">
        <v>530</v>
      </c>
      <c r="H628" s="288"/>
      <c r="I628" s="242"/>
      <c r="J628" s="243">
        <f>ROUND(I628*H628,2)</f>
        <v>0</v>
      </c>
      <c r="K628" s="244"/>
      <c r="L628" s="45"/>
      <c r="M628" s="245" t="s">
        <v>1</v>
      </c>
      <c r="N628" s="246" t="s">
        <v>43</v>
      </c>
      <c r="O628" s="92"/>
      <c r="P628" s="247">
        <f>O628*H628</f>
        <v>0</v>
      </c>
      <c r="Q628" s="247">
        <v>0</v>
      </c>
      <c r="R628" s="247">
        <f>Q628*H628</f>
        <v>0</v>
      </c>
      <c r="S628" s="247">
        <v>0</v>
      </c>
      <c r="T628" s="248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49" t="s">
        <v>249</v>
      </c>
      <c r="AT628" s="249" t="s">
        <v>161</v>
      </c>
      <c r="AU628" s="249" t="s">
        <v>88</v>
      </c>
      <c r="AY628" s="18" t="s">
        <v>159</v>
      </c>
      <c r="BE628" s="250">
        <f>IF(N628="základní",J628,0)</f>
        <v>0</v>
      </c>
      <c r="BF628" s="250">
        <f>IF(N628="snížená",J628,0)</f>
        <v>0</v>
      </c>
      <c r="BG628" s="250">
        <f>IF(N628="zákl. přenesená",J628,0)</f>
        <v>0</v>
      </c>
      <c r="BH628" s="250">
        <f>IF(N628="sníž. přenesená",J628,0)</f>
        <v>0</v>
      </c>
      <c r="BI628" s="250">
        <f>IF(N628="nulová",J628,0)</f>
        <v>0</v>
      </c>
      <c r="BJ628" s="18" t="s">
        <v>86</v>
      </c>
      <c r="BK628" s="250">
        <f>ROUND(I628*H628,2)</f>
        <v>0</v>
      </c>
      <c r="BL628" s="18" t="s">
        <v>249</v>
      </c>
      <c r="BM628" s="249" t="s">
        <v>1578</v>
      </c>
    </row>
    <row r="629" s="12" customFormat="1" ht="22.8" customHeight="1">
      <c r="A629" s="12"/>
      <c r="B629" s="221"/>
      <c r="C629" s="222"/>
      <c r="D629" s="223" t="s">
        <v>77</v>
      </c>
      <c r="E629" s="235" t="s">
        <v>1160</v>
      </c>
      <c r="F629" s="235" t="s">
        <v>1161</v>
      </c>
      <c r="G629" s="222"/>
      <c r="H629" s="222"/>
      <c r="I629" s="225"/>
      <c r="J629" s="236">
        <f>BK629</f>
        <v>0</v>
      </c>
      <c r="K629" s="222"/>
      <c r="L629" s="227"/>
      <c r="M629" s="228"/>
      <c r="N629" s="229"/>
      <c r="O629" s="229"/>
      <c r="P629" s="230">
        <f>SUM(P630:P701)</f>
        <v>0</v>
      </c>
      <c r="Q629" s="229"/>
      <c r="R629" s="230">
        <f>SUM(R630:R701)</f>
        <v>8.2691336199999981</v>
      </c>
      <c r="S629" s="229"/>
      <c r="T629" s="231">
        <f>SUM(T630:T701)</f>
        <v>0.89265000000000005</v>
      </c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R629" s="232" t="s">
        <v>88</v>
      </c>
      <c r="AT629" s="233" t="s">
        <v>77</v>
      </c>
      <c r="AU629" s="233" t="s">
        <v>86</v>
      </c>
      <c r="AY629" s="232" t="s">
        <v>159</v>
      </c>
      <c r="BK629" s="234">
        <f>SUM(BK630:BK701)</f>
        <v>0</v>
      </c>
    </row>
    <row r="630" s="2" customFormat="1" ht="16.5" customHeight="1">
      <c r="A630" s="39"/>
      <c r="B630" s="40"/>
      <c r="C630" s="237" t="s">
        <v>1105</v>
      </c>
      <c r="D630" s="237" t="s">
        <v>161</v>
      </c>
      <c r="E630" s="238" t="s">
        <v>1163</v>
      </c>
      <c r="F630" s="239" t="s">
        <v>1164</v>
      </c>
      <c r="G630" s="240" t="s">
        <v>164</v>
      </c>
      <c r="H630" s="241">
        <v>270.44999999999999</v>
      </c>
      <c r="I630" s="242"/>
      <c r="J630" s="243">
        <f>ROUND(I630*H630,2)</f>
        <v>0</v>
      </c>
      <c r="K630" s="244"/>
      <c r="L630" s="45"/>
      <c r="M630" s="245" t="s">
        <v>1</v>
      </c>
      <c r="N630" s="246" t="s">
        <v>43</v>
      </c>
      <c r="O630" s="92"/>
      <c r="P630" s="247">
        <f>O630*H630</f>
        <v>0</v>
      </c>
      <c r="Q630" s="247">
        <v>0</v>
      </c>
      <c r="R630" s="247">
        <f>Q630*H630</f>
        <v>0</v>
      </c>
      <c r="S630" s="247">
        <v>0.0030000000000000001</v>
      </c>
      <c r="T630" s="248">
        <f>S630*H630</f>
        <v>0.81135000000000002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49" t="s">
        <v>249</v>
      </c>
      <c r="AT630" s="249" t="s">
        <v>161</v>
      </c>
      <c r="AU630" s="249" t="s">
        <v>88</v>
      </c>
      <c r="AY630" s="18" t="s">
        <v>159</v>
      </c>
      <c r="BE630" s="250">
        <f>IF(N630="základní",J630,0)</f>
        <v>0</v>
      </c>
      <c r="BF630" s="250">
        <f>IF(N630="snížená",J630,0)</f>
        <v>0</v>
      </c>
      <c r="BG630" s="250">
        <f>IF(N630="zákl. přenesená",J630,0)</f>
        <v>0</v>
      </c>
      <c r="BH630" s="250">
        <f>IF(N630="sníž. přenesená",J630,0)</f>
        <v>0</v>
      </c>
      <c r="BI630" s="250">
        <f>IF(N630="nulová",J630,0)</f>
        <v>0</v>
      </c>
      <c r="BJ630" s="18" t="s">
        <v>86</v>
      </c>
      <c r="BK630" s="250">
        <f>ROUND(I630*H630,2)</f>
        <v>0</v>
      </c>
      <c r="BL630" s="18" t="s">
        <v>249</v>
      </c>
      <c r="BM630" s="249" t="s">
        <v>1165</v>
      </c>
    </row>
    <row r="631" s="13" customFormat="1">
      <c r="A631" s="13"/>
      <c r="B631" s="251"/>
      <c r="C631" s="252"/>
      <c r="D631" s="253" t="s">
        <v>167</v>
      </c>
      <c r="E631" s="254" t="s">
        <v>1</v>
      </c>
      <c r="F631" s="255" t="s">
        <v>1579</v>
      </c>
      <c r="G631" s="252"/>
      <c r="H631" s="256">
        <v>270.44999999999999</v>
      </c>
      <c r="I631" s="257"/>
      <c r="J631" s="252"/>
      <c r="K631" s="252"/>
      <c r="L631" s="258"/>
      <c r="M631" s="259"/>
      <c r="N631" s="260"/>
      <c r="O631" s="260"/>
      <c r="P631" s="260"/>
      <c r="Q631" s="260"/>
      <c r="R631" s="260"/>
      <c r="S631" s="260"/>
      <c r="T631" s="261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62" t="s">
        <v>167</v>
      </c>
      <c r="AU631" s="262" t="s">
        <v>88</v>
      </c>
      <c r="AV631" s="13" t="s">
        <v>88</v>
      </c>
      <c r="AW631" s="13" t="s">
        <v>34</v>
      </c>
      <c r="AX631" s="13" t="s">
        <v>86</v>
      </c>
      <c r="AY631" s="262" t="s">
        <v>159</v>
      </c>
    </row>
    <row r="632" s="2" customFormat="1" ht="16.5" customHeight="1">
      <c r="A632" s="39"/>
      <c r="B632" s="40"/>
      <c r="C632" s="237" t="s">
        <v>1111</v>
      </c>
      <c r="D632" s="237" t="s">
        <v>161</v>
      </c>
      <c r="E632" s="238" t="s">
        <v>1174</v>
      </c>
      <c r="F632" s="239" t="s">
        <v>1175</v>
      </c>
      <c r="G632" s="240" t="s">
        <v>164</v>
      </c>
      <c r="H632" s="241">
        <v>270.44999999999999</v>
      </c>
      <c r="I632" s="242"/>
      <c r="J632" s="243">
        <f>ROUND(I632*H632,2)</f>
        <v>0</v>
      </c>
      <c r="K632" s="244"/>
      <c r="L632" s="45"/>
      <c r="M632" s="245" t="s">
        <v>1</v>
      </c>
      <c r="N632" s="246" t="s">
        <v>43</v>
      </c>
      <c r="O632" s="92"/>
      <c r="P632" s="247">
        <f>O632*H632</f>
        <v>0</v>
      </c>
      <c r="Q632" s="247">
        <v>0</v>
      </c>
      <c r="R632" s="247">
        <f>Q632*H632</f>
        <v>0</v>
      </c>
      <c r="S632" s="247">
        <v>0</v>
      </c>
      <c r="T632" s="248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49" t="s">
        <v>249</v>
      </c>
      <c r="AT632" s="249" t="s">
        <v>161</v>
      </c>
      <c r="AU632" s="249" t="s">
        <v>88</v>
      </c>
      <c r="AY632" s="18" t="s">
        <v>159</v>
      </c>
      <c r="BE632" s="250">
        <f>IF(N632="základní",J632,0)</f>
        <v>0</v>
      </c>
      <c r="BF632" s="250">
        <f>IF(N632="snížená",J632,0)</f>
        <v>0</v>
      </c>
      <c r="BG632" s="250">
        <f>IF(N632="zákl. přenesená",J632,0)</f>
        <v>0</v>
      </c>
      <c r="BH632" s="250">
        <f>IF(N632="sníž. přenesená",J632,0)</f>
        <v>0</v>
      </c>
      <c r="BI632" s="250">
        <f>IF(N632="nulová",J632,0)</f>
        <v>0</v>
      </c>
      <c r="BJ632" s="18" t="s">
        <v>86</v>
      </c>
      <c r="BK632" s="250">
        <f>ROUND(I632*H632,2)</f>
        <v>0</v>
      </c>
      <c r="BL632" s="18" t="s">
        <v>249</v>
      </c>
      <c r="BM632" s="249" t="s">
        <v>1176</v>
      </c>
    </row>
    <row r="633" s="2" customFormat="1" ht="16.5" customHeight="1">
      <c r="A633" s="39"/>
      <c r="B633" s="40"/>
      <c r="C633" s="237" t="s">
        <v>1117</v>
      </c>
      <c r="D633" s="237" t="s">
        <v>161</v>
      </c>
      <c r="E633" s="238" t="s">
        <v>1178</v>
      </c>
      <c r="F633" s="239" t="s">
        <v>1179</v>
      </c>
      <c r="G633" s="240" t="s">
        <v>164</v>
      </c>
      <c r="H633" s="241">
        <v>400.93000000000001</v>
      </c>
      <c r="I633" s="242"/>
      <c r="J633" s="243">
        <f>ROUND(I633*H633,2)</f>
        <v>0</v>
      </c>
      <c r="K633" s="244"/>
      <c r="L633" s="45"/>
      <c r="M633" s="245" t="s">
        <v>1</v>
      </c>
      <c r="N633" s="246" t="s">
        <v>43</v>
      </c>
      <c r="O633" s="92"/>
      <c r="P633" s="247">
        <f>O633*H633</f>
        <v>0</v>
      </c>
      <c r="Q633" s="247">
        <v>0</v>
      </c>
      <c r="R633" s="247">
        <f>Q633*H633</f>
        <v>0</v>
      </c>
      <c r="S633" s="247">
        <v>0</v>
      </c>
      <c r="T633" s="248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49" t="s">
        <v>249</v>
      </c>
      <c r="AT633" s="249" t="s">
        <v>161</v>
      </c>
      <c r="AU633" s="249" t="s">
        <v>88</v>
      </c>
      <c r="AY633" s="18" t="s">
        <v>159</v>
      </c>
      <c r="BE633" s="250">
        <f>IF(N633="základní",J633,0)</f>
        <v>0</v>
      </c>
      <c r="BF633" s="250">
        <f>IF(N633="snížená",J633,0)</f>
        <v>0</v>
      </c>
      <c r="BG633" s="250">
        <f>IF(N633="zákl. přenesená",J633,0)</f>
        <v>0</v>
      </c>
      <c r="BH633" s="250">
        <f>IF(N633="sníž. přenesená",J633,0)</f>
        <v>0</v>
      </c>
      <c r="BI633" s="250">
        <f>IF(N633="nulová",J633,0)</f>
        <v>0</v>
      </c>
      <c r="BJ633" s="18" t="s">
        <v>86</v>
      </c>
      <c r="BK633" s="250">
        <f>ROUND(I633*H633,2)</f>
        <v>0</v>
      </c>
      <c r="BL633" s="18" t="s">
        <v>249</v>
      </c>
      <c r="BM633" s="249" t="s">
        <v>1180</v>
      </c>
    </row>
    <row r="634" s="13" customFormat="1">
      <c r="A634" s="13"/>
      <c r="B634" s="251"/>
      <c r="C634" s="252"/>
      <c r="D634" s="253" t="s">
        <v>167</v>
      </c>
      <c r="E634" s="254" t="s">
        <v>1</v>
      </c>
      <c r="F634" s="255" t="s">
        <v>1403</v>
      </c>
      <c r="G634" s="252"/>
      <c r="H634" s="256">
        <v>16.579999999999998</v>
      </c>
      <c r="I634" s="257"/>
      <c r="J634" s="252"/>
      <c r="K634" s="252"/>
      <c r="L634" s="258"/>
      <c r="M634" s="259"/>
      <c r="N634" s="260"/>
      <c r="O634" s="260"/>
      <c r="P634" s="260"/>
      <c r="Q634" s="260"/>
      <c r="R634" s="260"/>
      <c r="S634" s="260"/>
      <c r="T634" s="261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62" t="s">
        <v>167</v>
      </c>
      <c r="AU634" s="262" t="s">
        <v>88</v>
      </c>
      <c r="AV634" s="13" t="s">
        <v>88</v>
      </c>
      <c r="AW634" s="13" t="s">
        <v>34</v>
      </c>
      <c r="AX634" s="13" t="s">
        <v>78</v>
      </c>
      <c r="AY634" s="262" t="s">
        <v>159</v>
      </c>
    </row>
    <row r="635" s="13" customFormat="1">
      <c r="A635" s="13"/>
      <c r="B635" s="251"/>
      <c r="C635" s="252"/>
      <c r="D635" s="253" t="s">
        <v>167</v>
      </c>
      <c r="E635" s="254" t="s">
        <v>1</v>
      </c>
      <c r="F635" s="255" t="s">
        <v>1404</v>
      </c>
      <c r="G635" s="252"/>
      <c r="H635" s="256">
        <v>15.74</v>
      </c>
      <c r="I635" s="257"/>
      <c r="J635" s="252"/>
      <c r="K635" s="252"/>
      <c r="L635" s="258"/>
      <c r="M635" s="259"/>
      <c r="N635" s="260"/>
      <c r="O635" s="260"/>
      <c r="P635" s="260"/>
      <c r="Q635" s="260"/>
      <c r="R635" s="260"/>
      <c r="S635" s="260"/>
      <c r="T635" s="261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62" t="s">
        <v>167</v>
      </c>
      <c r="AU635" s="262" t="s">
        <v>88</v>
      </c>
      <c r="AV635" s="13" t="s">
        <v>88</v>
      </c>
      <c r="AW635" s="13" t="s">
        <v>34</v>
      </c>
      <c r="AX635" s="13" t="s">
        <v>78</v>
      </c>
      <c r="AY635" s="262" t="s">
        <v>159</v>
      </c>
    </row>
    <row r="636" s="13" customFormat="1">
      <c r="A636" s="13"/>
      <c r="B636" s="251"/>
      <c r="C636" s="252"/>
      <c r="D636" s="253" t="s">
        <v>167</v>
      </c>
      <c r="E636" s="254" t="s">
        <v>1</v>
      </c>
      <c r="F636" s="255" t="s">
        <v>1405</v>
      </c>
      <c r="G636" s="252"/>
      <c r="H636" s="256">
        <v>5.9299999999999997</v>
      </c>
      <c r="I636" s="257"/>
      <c r="J636" s="252"/>
      <c r="K636" s="252"/>
      <c r="L636" s="258"/>
      <c r="M636" s="259"/>
      <c r="N636" s="260"/>
      <c r="O636" s="260"/>
      <c r="P636" s="260"/>
      <c r="Q636" s="260"/>
      <c r="R636" s="260"/>
      <c r="S636" s="260"/>
      <c r="T636" s="261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62" t="s">
        <v>167</v>
      </c>
      <c r="AU636" s="262" t="s">
        <v>88</v>
      </c>
      <c r="AV636" s="13" t="s">
        <v>88</v>
      </c>
      <c r="AW636" s="13" t="s">
        <v>34</v>
      </c>
      <c r="AX636" s="13" t="s">
        <v>78</v>
      </c>
      <c r="AY636" s="262" t="s">
        <v>159</v>
      </c>
    </row>
    <row r="637" s="13" customFormat="1">
      <c r="A637" s="13"/>
      <c r="B637" s="251"/>
      <c r="C637" s="252"/>
      <c r="D637" s="253" t="s">
        <v>167</v>
      </c>
      <c r="E637" s="254" t="s">
        <v>1</v>
      </c>
      <c r="F637" s="255" t="s">
        <v>1406</v>
      </c>
      <c r="G637" s="252"/>
      <c r="H637" s="256">
        <v>5.5199999999999996</v>
      </c>
      <c r="I637" s="257"/>
      <c r="J637" s="252"/>
      <c r="K637" s="252"/>
      <c r="L637" s="258"/>
      <c r="M637" s="259"/>
      <c r="N637" s="260"/>
      <c r="O637" s="260"/>
      <c r="P637" s="260"/>
      <c r="Q637" s="260"/>
      <c r="R637" s="260"/>
      <c r="S637" s="260"/>
      <c r="T637" s="261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62" t="s">
        <v>167</v>
      </c>
      <c r="AU637" s="262" t="s">
        <v>88</v>
      </c>
      <c r="AV637" s="13" t="s">
        <v>88</v>
      </c>
      <c r="AW637" s="13" t="s">
        <v>34</v>
      </c>
      <c r="AX637" s="13" t="s">
        <v>78</v>
      </c>
      <c r="AY637" s="262" t="s">
        <v>159</v>
      </c>
    </row>
    <row r="638" s="13" customFormat="1">
      <c r="A638" s="13"/>
      <c r="B638" s="251"/>
      <c r="C638" s="252"/>
      <c r="D638" s="253" t="s">
        <v>167</v>
      </c>
      <c r="E638" s="254" t="s">
        <v>1</v>
      </c>
      <c r="F638" s="255" t="s">
        <v>1407</v>
      </c>
      <c r="G638" s="252"/>
      <c r="H638" s="256">
        <v>12.960000000000001</v>
      </c>
      <c r="I638" s="257"/>
      <c r="J638" s="252"/>
      <c r="K638" s="252"/>
      <c r="L638" s="258"/>
      <c r="M638" s="259"/>
      <c r="N638" s="260"/>
      <c r="O638" s="260"/>
      <c r="P638" s="260"/>
      <c r="Q638" s="260"/>
      <c r="R638" s="260"/>
      <c r="S638" s="260"/>
      <c r="T638" s="261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62" t="s">
        <v>167</v>
      </c>
      <c r="AU638" s="262" t="s">
        <v>88</v>
      </c>
      <c r="AV638" s="13" t="s">
        <v>88</v>
      </c>
      <c r="AW638" s="13" t="s">
        <v>34</v>
      </c>
      <c r="AX638" s="13" t="s">
        <v>78</v>
      </c>
      <c r="AY638" s="262" t="s">
        <v>159</v>
      </c>
    </row>
    <row r="639" s="13" customFormat="1">
      <c r="A639" s="13"/>
      <c r="B639" s="251"/>
      <c r="C639" s="252"/>
      <c r="D639" s="253" t="s">
        <v>167</v>
      </c>
      <c r="E639" s="254" t="s">
        <v>1</v>
      </c>
      <c r="F639" s="255" t="s">
        <v>1408</v>
      </c>
      <c r="G639" s="252"/>
      <c r="H639" s="256">
        <v>27.489999999999998</v>
      </c>
      <c r="I639" s="257"/>
      <c r="J639" s="252"/>
      <c r="K639" s="252"/>
      <c r="L639" s="258"/>
      <c r="M639" s="259"/>
      <c r="N639" s="260"/>
      <c r="O639" s="260"/>
      <c r="P639" s="260"/>
      <c r="Q639" s="260"/>
      <c r="R639" s="260"/>
      <c r="S639" s="260"/>
      <c r="T639" s="261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62" t="s">
        <v>167</v>
      </c>
      <c r="AU639" s="262" t="s">
        <v>88</v>
      </c>
      <c r="AV639" s="13" t="s">
        <v>88</v>
      </c>
      <c r="AW639" s="13" t="s">
        <v>34</v>
      </c>
      <c r="AX639" s="13" t="s">
        <v>78</v>
      </c>
      <c r="AY639" s="262" t="s">
        <v>159</v>
      </c>
    </row>
    <row r="640" s="13" customFormat="1">
      <c r="A640" s="13"/>
      <c r="B640" s="251"/>
      <c r="C640" s="252"/>
      <c r="D640" s="253" t="s">
        <v>167</v>
      </c>
      <c r="E640" s="254" t="s">
        <v>1</v>
      </c>
      <c r="F640" s="255" t="s">
        <v>1409</v>
      </c>
      <c r="G640" s="252"/>
      <c r="H640" s="256">
        <v>25.32</v>
      </c>
      <c r="I640" s="257"/>
      <c r="J640" s="252"/>
      <c r="K640" s="252"/>
      <c r="L640" s="258"/>
      <c r="M640" s="259"/>
      <c r="N640" s="260"/>
      <c r="O640" s="260"/>
      <c r="P640" s="260"/>
      <c r="Q640" s="260"/>
      <c r="R640" s="260"/>
      <c r="S640" s="260"/>
      <c r="T640" s="261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62" t="s">
        <v>167</v>
      </c>
      <c r="AU640" s="262" t="s">
        <v>88</v>
      </c>
      <c r="AV640" s="13" t="s">
        <v>88</v>
      </c>
      <c r="AW640" s="13" t="s">
        <v>34</v>
      </c>
      <c r="AX640" s="13" t="s">
        <v>78</v>
      </c>
      <c r="AY640" s="262" t="s">
        <v>159</v>
      </c>
    </row>
    <row r="641" s="13" customFormat="1">
      <c r="A641" s="13"/>
      <c r="B641" s="251"/>
      <c r="C641" s="252"/>
      <c r="D641" s="253" t="s">
        <v>167</v>
      </c>
      <c r="E641" s="254" t="s">
        <v>1</v>
      </c>
      <c r="F641" s="255" t="s">
        <v>1410</v>
      </c>
      <c r="G641" s="252"/>
      <c r="H641" s="256">
        <v>16.510000000000002</v>
      </c>
      <c r="I641" s="257"/>
      <c r="J641" s="252"/>
      <c r="K641" s="252"/>
      <c r="L641" s="258"/>
      <c r="M641" s="259"/>
      <c r="N641" s="260"/>
      <c r="O641" s="260"/>
      <c r="P641" s="260"/>
      <c r="Q641" s="260"/>
      <c r="R641" s="260"/>
      <c r="S641" s="260"/>
      <c r="T641" s="261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62" t="s">
        <v>167</v>
      </c>
      <c r="AU641" s="262" t="s">
        <v>88</v>
      </c>
      <c r="AV641" s="13" t="s">
        <v>88</v>
      </c>
      <c r="AW641" s="13" t="s">
        <v>34</v>
      </c>
      <c r="AX641" s="13" t="s">
        <v>78</v>
      </c>
      <c r="AY641" s="262" t="s">
        <v>159</v>
      </c>
    </row>
    <row r="642" s="13" customFormat="1">
      <c r="A642" s="13"/>
      <c r="B642" s="251"/>
      <c r="C642" s="252"/>
      <c r="D642" s="253" t="s">
        <v>167</v>
      </c>
      <c r="E642" s="254" t="s">
        <v>1</v>
      </c>
      <c r="F642" s="255" t="s">
        <v>1411</v>
      </c>
      <c r="G642" s="252"/>
      <c r="H642" s="256">
        <v>36.399999999999999</v>
      </c>
      <c r="I642" s="257"/>
      <c r="J642" s="252"/>
      <c r="K642" s="252"/>
      <c r="L642" s="258"/>
      <c r="M642" s="259"/>
      <c r="N642" s="260"/>
      <c r="O642" s="260"/>
      <c r="P642" s="260"/>
      <c r="Q642" s="260"/>
      <c r="R642" s="260"/>
      <c r="S642" s="260"/>
      <c r="T642" s="261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62" t="s">
        <v>167</v>
      </c>
      <c r="AU642" s="262" t="s">
        <v>88</v>
      </c>
      <c r="AV642" s="13" t="s">
        <v>88</v>
      </c>
      <c r="AW642" s="13" t="s">
        <v>34</v>
      </c>
      <c r="AX642" s="13" t="s">
        <v>78</v>
      </c>
      <c r="AY642" s="262" t="s">
        <v>159</v>
      </c>
    </row>
    <row r="643" s="13" customFormat="1">
      <c r="A643" s="13"/>
      <c r="B643" s="251"/>
      <c r="C643" s="252"/>
      <c r="D643" s="253" t="s">
        <v>167</v>
      </c>
      <c r="E643" s="254" t="s">
        <v>1</v>
      </c>
      <c r="F643" s="255" t="s">
        <v>1412</v>
      </c>
      <c r="G643" s="252"/>
      <c r="H643" s="256">
        <v>7.9500000000000002</v>
      </c>
      <c r="I643" s="257"/>
      <c r="J643" s="252"/>
      <c r="K643" s="252"/>
      <c r="L643" s="258"/>
      <c r="M643" s="259"/>
      <c r="N643" s="260"/>
      <c r="O643" s="260"/>
      <c r="P643" s="260"/>
      <c r="Q643" s="260"/>
      <c r="R643" s="260"/>
      <c r="S643" s="260"/>
      <c r="T643" s="261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62" t="s">
        <v>167</v>
      </c>
      <c r="AU643" s="262" t="s">
        <v>88</v>
      </c>
      <c r="AV643" s="13" t="s">
        <v>88</v>
      </c>
      <c r="AW643" s="13" t="s">
        <v>34</v>
      </c>
      <c r="AX643" s="13" t="s">
        <v>78</v>
      </c>
      <c r="AY643" s="262" t="s">
        <v>159</v>
      </c>
    </row>
    <row r="644" s="13" customFormat="1">
      <c r="A644" s="13"/>
      <c r="B644" s="251"/>
      <c r="C644" s="252"/>
      <c r="D644" s="253" t="s">
        <v>167</v>
      </c>
      <c r="E644" s="254" t="s">
        <v>1</v>
      </c>
      <c r="F644" s="255" t="s">
        <v>1413</v>
      </c>
      <c r="G644" s="252"/>
      <c r="H644" s="256">
        <v>18</v>
      </c>
      <c r="I644" s="257"/>
      <c r="J644" s="252"/>
      <c r="K644" s="252"/>
      <c r="L644" s="258"/>
      <c r="M644" s="259"/>
      <c r="N644" s="260"/>
      <c r="O644" s="260"/>
      <c r="P644" s="260"/>
      <c r="Q644" s="260"/>
      <c r="R644" s="260"/>
      <c r="S644" s="260"/>
      <c r="T644" s="261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62" t="s">
        <v>167</v>
      </c>
      <c r="AU644" s="262" t="s">
        <v>88</v>
      </c>
      <c r="AV644" s="13" t="s">
        <v>88</v>
      </c>
      <c r="AW644" s="13" t="s">
        <v>34</v>
      </c>
      <c r="AX644" s="13" t="s">
        <v>78</v>
      </c>
      <c r="AY644" s="262" t="s">
        <v>159</v>
      </c>
    </row>
    <row r="645" s="13" customFormat="1">
      <c r="A645" s="13"/>
      <c r="B645" s="251"/>
      <c r="C645" s="252"/>
      <c r="D645" s="253" t="s">
        <v>167</v>
      </c>
      <c r="E645" s="254" t="s">
        <v>1</v>
      </c>
      <c r="F645" s="255" t="s">
        <v>1414</v>
      </c>
      <c r="G645" s="252"/>
      <c r="H645" s="256">
        <v>7.7199999999999998</v>
      </c>
      <c r="I645" s="257"/>
      <c r="J645" s="252"/>
      <c r="K645" s="252"/>
      <c r="L645" s="258"/>
      <c r="M645" s="259"/>
      <c r="N645" s="260"/>
      <c r="O645" s="260"/>
      <c r="P645" s="260"/>
      <c r="Q645" s="260"/>
      <c r="R645" s="260"/>
      <c r="S645" s="260"/>
      <c r="T645" s="261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62" t="s">
        <v>167</v>
      </c>
      <c r="AU645" s="262" t="s">
        <v>88</v>
      </c>
      <c r="AV645" s="13" t="s">
        <v>88</v>
      </c>
      <c r="AW645" s="13" t="s">
        <v>34</v>
      </c>
      <c r="AX645" s="13" t="s">
        <v>78</v>
      </c>
      <c r="AY645" s="262" t="s">
        <v>159</v>
      </c>
    </row>
    <row r="646" s="13" customFormat="1">
      <c r="A646" s="13"/>
      <c r="B646" s="251"/>
      <c r="C646" s="252"/>
      <c r="D646" s="253" t="s">
        <v>167</v>
      </c>
      <c r="E646" s="254" t="s">
        <v>1</v>
      </c>
      <c r="F646" s="255" t="s">
        <v>1423</v>
      </c>
      <c r="G646" s="252"/>
      <c r="H646" s="256">
        <v>18.57</v>
      </c>
      <c r="I646" s="257"/>
      <c r="J646" s="252"/>
      <c r="K646" s="252"/>
      <c r="L646" s="258"/>
      <c r="M646" s="259"/>
      <c r="N646" s="260"/>
      <c r="O646" s="260"/>
      <c r="P646" s="260"/>
      <c r="Q646" s="260"/>
      <c r="R646" s="260"/>
      <c r="S646" s="260"/>
      <c r="T646" s="261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62" t="s">
        <v>167</v>
      </c>
      <c r="AU646" s="262" t="s">
        <v>88</v>
      </c>
      <c r="AV646" s="13" t="s">
        <v>88</v>
      </c>
      <c r="AW646" s="13" t="s">
        <v>34</v>
      </c>
      <c r="AX646" s="13" t="s">
        <v>78</v>
      </c>
      <c r="AY646" s="262" t="s">
        <v>159</v>
      </c>
    </row>
    <row r="647" s="13" customFormat="1">
      <c r="A647" s="13"/>
      <c r="B647" s="251"/>
      <c r="C647" s="252"/>
      <c r="D647" s="253" t="s">
        <v>167</v>
      </c>
      <c r="E647" s="254" t="s">
        <v>1</v>
      </c>
      <c r="F647" s="255" t="s">
        <v>1424</v>
      </c>
      <c r="G647" s="252"/>
      <c r="H647" s="256">
        <v>15.869999999999999</v>
      </c>
      <c r="I647" s="257"/>
      <c r="J647" s="252"/>
      <c r="K647" s="252"/>
      <c r="L647" s="258"/>
      <c r="M647" s="259"/>
      <c r="N647" s="260"/>
      <c r="O647" s="260"/>
      <c r="P647" s="260"/>
      <c r="Q647" s="260"/>
      <c r="R647" s="260"/>
      <c r="S647" s="260"/>
      <c r="T647" s="261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62" t="s">
        <v>167</v>
      </c>
      <c r="AU647" s="262" t="s">
        <v>88</v>
      </c>
      <c r="AV647" s="13" t="s">
        <v>88</v>
      </c>
      <c r="AW647" s="13" t="s">
        <v>34</v>
      </c>
      <c r="AX647" s="13" t="s">
        <v>78</v>
      </c>
      <c r="AY647" s="262" t="s">
        <v>159</v>
      </c>
    </row>
    <row r="648" s="13" customFormat="1">
      <c r="A648" s="13"/>
      <c r="B648" s="251"/>
      <c r="C648" s="252"/>
      <c r="D648" s="253" t="s">
        <v>167</v>
      </c>
      <c r="E648" s="254" t="s">
        <v>1</v>
      </c>
      <c r="F648" s="255" t="s">
        <v>1425</v>
      </c>
      <c r="G648" s="252"/>
      <c r="H648" s="256">
        <v>9.9000000000000004</v>
      </c>
      <c r="I648" s="257"/>
      <c r="J648" s="252"/>
      <c r="K648" s="252"/>
      <c r="L648" s="258"/>
      <c r="M648" s="259"/>
      <c r="N648" s="260"/>
      <c r="O648" s="260"/>
      <c r="P648" s="260"/>
      <c r="Q648" s="260"/>
      <c r="R648" s="260"/>
      <c r="S648" s="260"/>
      <c r="T648" s="261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62" t="s">
        <v>167</v>
      </c>
      <c r="AU648" s="262" t="s">
        <v>88</v>
      </c>
      <c r="AV648" s="13" t="s">
        <v>88</v>
      </c>
      <c r="AW648" s="13" t="s">
        <v>34</v>
      </c>
      <c r="AX648" s="13" t="s">
        <v>78</v>
      </c>
      <c r="AY648" s="262" t="s">
        <v>159</v>
      </c>
    </row>
    <row r="649" s="13" customFormat="1">
      <c r="A649" s="13"/>
      <c r="B649" s="251"/>
      <c r="C649" s="252"/>
      <c r="D649" s="253" t="s">
        <v>167</v>
      </c>
      <c r="E649" s="254" t="s">
        <v>1</v>
      </c>
      <c r="F649" s="255" t="s">
        <v>1426</v>
      </c>
      <c r="G649" s="252"/>
      <c r="H649" s="256">
        <v>14.07</v>
      </c>
      <c r="I649" s="257"/>
      <c r="J649" s="252"/>
      <c r="K649" s="252"/>
      <c r="L649" s="258"/>
      <c r="M649" s="259"/>
      <c r="N649" s="260"/>
      <c r="O649" s="260"/>
      <c r="P649" s="260"/>
      <c r="Q649" s="260"/>
      <c r="R649" s="260"/>
      <c r="S649" s="260"/>
      <c r="T649" s="261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62" t="s">
        <v>167</v>
      </c>
      <c r="AU649" s="262" t="s">
        <v>88</v>
      </c>
      <c r="AV649" s="13" t="s">
        <v>88</v>
      </c>
      <c r="AW649" s="13" t="s">
        <v>34</v>
      </c>
      <c r="AX649" s="13" t="s">
        <v>78</v>
      </c>
      <c r="AY649" s="262" t="s">
        <v>159</v>
      </c>
    </row>
    <row r="650" s="13" customFormat="1">
      <c r="A650" s="13"/>
      <c r="B650" s="251"/>
      <c r="C650" s="252"/>
      <c r="D650" s="253" t="s">
        <v>167</v>
      </c>
      <c r="E650" s="254" t="s">
        <v>1</v>
      </c>
      <c r="F650" s="255" t="s">
        <v>1427</v>
      </c>
      <c r="G650" s="252"/>
      <c r="H650" s="256">
        <v>12.9</v>
      </c>
      <c r="I650" s="257"/>
      <c r="J650" s="252"/>
      <c r="K650" s="252"/>
      <c r="L650" s="258"/>
      <c r="M650" s="259"/>
      <c r="N650" s="260"/>
      <c r="O650" s="260"/>
      <c r="P650" s="260"/>
      <c r="Q650" s="260"/>
      <c r="R650" s="260"/>
      <c r="S650" s="260"/>
      <c r="T650" s="261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62" t="s">
        <v>167</v>
      </c>
      <c r="AU650" s="262" t="s">
        <v>88</v>
      </c>
      <c r="AV650" s="13" t="s">
        <v>88</v>
      </c>
      <c r="AW650" s="13" t="s">
        <v>34</v>
      </c>
      <c r="AX650" s="13" t="s">
        <v>78</v>
      </c>
      <c r="AY650" s="262" t="s">
        <v>159</v>
      </c>
    </row>
    <row r="651" s="13" customFormat="1">
      <c r="A651" s="13"/>
      <c r="B651" s="251"/>
      <c r="C651" s="252"/>
      <c r="D651" s="253" t="s">
        <v>167</v>
      </c>
      <c r="E651" s="254" t="s">
        <v>1</v>
      </c>
      <c r="F651" s="255" t="s">
        <v>1428</v>
      </c>
      <c r="G651" s="252"/>
      <c r="H651" s="256">
        <v>12.859999999999999</v>
      </c>
      <c r="I651" s="257"/>
      <c r="J651" s="252"/>
      <c r="K651" s="252"/>
      <c r="L651" s="258"/>
      <c r="M651" s="259"/>
      <c r="N651" s="260"/>
      <c r="O651" s="260"/>
      <c r="P651" s="260"/>
      <c r="Q651" s="260"/>
      <c r="R651" s="260"/>
      <c r="S651" s="260"/>
      <c r="T651" s="261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62" t="s">
        <v>167</v>
      </c>
      <c r="AU651" s="262" t="s">
        <v>88</v>
      </c>
      <c r="AV651" s="13" t="s">
        <v>88</v>
      </c>
      <c r="AW651" s="13" t="s">
        <v>34</v>
      </c>
      <c r="AX651" s="13" t="s">
        <v>78</v>
      </c>
      <c r="AY651" s="262" t="s">
        <v>159</v>
      </c>
    </row>
    <row r="652" s="13" customFormat="1">
      <c r="A652" s="13"/>
      <c r="B652" s="251"/>
      <c r="C652" s="252"/>
      <c r="D652" s="253" t="s">
        <v>167</v>
      </c>
      <c r="E652" s="254" t="s">
        <v>1</v>
      </c>
      <c r="F652" s="255" t="s">
        <v>1429</v>
      </c>
      <c r="G652" s="252"/>
      <c r="H652" s="256">
        <v>12.970000000000001</v>
      </c>
      <c r="I652" s="257"/>
      <c r="J652" s="252"/>
      <c r="K652" s="252"/>
      <c r="L652" s="258"/>
      <c r="M652" s="259"/>
      <c r="N652" s="260"/>
      <c r="O652" s="260"/>
      <c r="P652" s="260"/>
      <c r="Q652" s="260"/>
      <c r="R652" s="260"/>
      <c r="S652" s="260"/>
      <c r="T652" s="261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62" t="s">
        <v>167</v>
      </c>
      <c r="AU652" s="262" t="s">
        <v>88</v>
      </c>
      <c r="AV652" s="13" t="s">
        <v>88</v>
      </c>
      <c r="AW652" s="13" t="s">
        <v>34</v>
      </c>
      <c r="AX652" s="13" t="s">
        <v>78</v>
      </c>
      <c r="AY652" s="262" t="s">
        <v>159</v>
      </c>
    </row>
    <row r="653" s="13" customFormat="1">
      <c r="A653" s="13"/>
      <c r="B653" s="251"/>
      <c r="C653" s="252"/>
      <c r="D653" s="253" t="s">
        <v>167</v>
      </c>
      <c r="E653" s="254" t="s">
        <v>1</v>
      </c>
      <c r="F653" s="255" t="s">
        <v>1431</v>
      </c>
      <c r="G653" s="252"/>
      <c r="H653" s="256">
        <v>18.039999999999999</v>
      </c>
      <c r="I653" s="257"/>
      <c r="J653" s="252"/>
      <c r="K653" s="252"/>
      <c r="L653" s="258"/>
      <c r="M653" s="259"/>
      <c r="N653" s="260"/>
      <c r="O653" s="260"/>
      <c r="P653" s="260"/>
      <c r="Q653" s="260"/>
      <c r="R653" s="260"/>
      <c r="S653" s="260"/>
      <c r="T653" s="261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62" t="s">
        <v>167</v>
      </c>
      <c r="AU653" s="262" t="s">
        <v>88</v>
      </c>
      <c r="AV653" s="13" t="s">
        <v>88</v>
      </c>
      <c r="AW653" s="13" t="s">
        <v>34</v>
      </c>
      <c r="AX653" s="13" t="s">
        <v>78</v>
      </c>
      <c r="AY653" s="262" t="s">
        <v>159</v>
      </c>
    </row>
    <row r="654" s="13" customFormat="1">
      <c r="A654" s="13"/>
      <c r="B654" s="251"/>
      <c r="C654" s="252"/>
      <c r="D654" s="253" t="s">
        <v>167</v>
      </c>
      <c r="E654" s="254" t="s">
        <v>1</v>
      </c>
      <c r="F654" s="255" t="s">
        <v>1432</v>
      </c>
      <c r="G654" s="252"/>
      <c r="H654" s="256">
        <v>17.449999999999999</v>
      </c>
      <c r="I654" s="257"/>
      <c r="J654" s="252"/>
      <c r="K654" s="252"/>
      <c r="L654" s="258"/>
      <c r="M654" s="259"/>
      <c r="N654" s="260"/>
      <c r="O654" s="260"/>
      <c r="P654" s="260"/>
      <c r="Q654" s="260"/>
      <c r="R654" s="260"/>
      <c r="S654" s="260"/>
      <c r="T654" s="261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62" t="s">
        <v>167</v>
      </c>
      <c r="AU654" s="262" t="s">
        <v>88</v>
      </c>
      <c r="AV654" s="13" t="s">
        <v>88</v>
      </c>
      <c r="AW654" s="13" t="s">
        <v>34</v>
      </c>
      <c r="AX654" s="13" t="s">
        <v>78</v>
      </c>
      <c r="AY654" s="262" t="s">
        <v>159</v>
      </c>
    </row>
    <row r="655" s="13" customFormat="1">
      <c r="A655" s="13"/>
      <c r="B655" s="251"/>
      <c r="C655" s="252"/>
      <c r="D655" s="253" t="s">
        <v>167</v>
      </c>
      <c r="E655" s="254" t="s">
        <v>1</v>
      </c>
      <c r="F655" s="255" t="s">
        <v>1433</v>
      </c>
      <c r="G655" s="252"/>
      <c r="H655" s="256">
        <v>17.77</v>
      </c>
      <c r="I655" s="257"/>
      <c r="J655" s="252"/>
      <c r="K655" s="252"/>
      <c r="L655" s="258"/>
      <c r="M655" s="259"/>
      <c r="N655" s="260"/>
      <c r="O655" s="260"/>
      <c r="P655" s="260"/>
      <c r="Q655" s="260"/>
      <c r="R655" s="260"/>
      <c r="S655" s="260"/>
      <c r="T655" s="261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62" t="s">
        <v>167</v>
      </c>
      <c r="AU655" s="262" t="s">
        <v>88</v>
      </c>
      <c r="AV655" s="13" t="s">
        <v>88</v>
      </c>
      <c r="AW655" s="13" t="s">
        <v>34</v>
      </c>
      <c r="AX655" s="13" t="s">
        <v>78</v>
      </c>
      <c r="AY655" s="262" t="s">
        <v>159</v>
      </c>
    </row>
    <row r="656" s="13" customFormat="1">
      <c r="A656" s="13"/>
      <c r="B656" s="251"/>
      <c r="C656" s="252"/>
      <c r="D656" s="253" t="s">
        <v>167</v>
      </c>
      <c r="E656" s="254" t="s">
        <v>1</v>
      </c>
      <c r="F656" s="255" t="s">
        <v>1434</v>
      </c>
      <c r="G656" s="252"/>
      <c r="H656" s="256">
        <v>17.800000000000001</v>
      </c>
      <c r="I656" s="257"/>
      <c r="J656" s="252"/>
      <c r="K656" s="252"/>
      <c r="L656" s="258"/>
      <c r="M656" s="259"/>
      <c r="N656" s="260"/>
      <c r="O656" s="260"/>
      <c r="P656" s="260"/>
      <c r="Q656" s="260"/>
      <c r="R656" s="260"/>
      <c r="S656" s="260"/>
      <c r="T656" s="261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62" t="s">
        <v>167</v>
      </c>
      <c r="AU656" s="262" t="s">
        <v>88</v>
      </c>
      <c r="AV656" s="13" t="s">
        <v>88</v>
      </c>
      <c r="AW656" s="13" t="s">
        <v>34</v>
      </c>
      <c r="AX656" s="13" t="s">
        <v>78</v>
      </c>
      <c r="AY656" s="262" t="s">
        <v>159</v>
      </c>
    </row>
    <row r="657" s="13" customFormat="1">
      <c r="A657" s="13"/>
      <c r="B657" s="251"/>
      <c r="C657" s="252"/>
      <c r="D657" s="253" t="s">
        <v>167</v>
      </c>
      <c r="E657" s="254" t="s">
        <v>1</v>
      </c>
      <c r="F657" s="255" t="s">
        <v>1435</v>
      </c>
      <c r="G657" s="252"/>
      <c r="H657" s="256">
        <v>21.559999999999999</v>
      </c>
      <c r="I657" s="257"/>
      <c r="J657" s="252"/>
      <c r="K657" s="252"/>
      <c r="L657" s="258"/>
      <c r="M657" s="259"/>
      <c r="N657" s="260"/>
      <c r="O657" s="260"/>
      <c r="P657" s="260"/>
      <c r="Q657" s="260"/>
      <c r="R657" s="260"/>
      <c r="S657" s="260"/>
      <c r="T657" s="261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62" t="s">
        <v>167</v>
      </c>
      <c r="AU657" s="262" t="s">
        <v>88</v>
      </c>
      <c r="AV657" s="13" t="s">
        <v>88</v>
      </c>
      <c r="AW657" s="13" t="s">
        <v>34</v>
      </c>
      <c r="AX657" s="13" t="s">
        <v>78</v>
      </c>
      <c r="AY657" s="262" t="s">
        <v>159</v>
      </c>
    </row>
    <row r="658" s="13" customFormat="1">
      <c r="A658" s="13"/>
      <c r="B658" s="251"/>
      <c r="C658" s="252"/>
      <c r="D658" s="253" t="s">
        <v>167</v>
      </c>
      <c r="E658" s="254" t="s">
        <v>1</v>
      </c>
      <c r="F658" s="255" t="s">
        <v>1436</v>
      </c>
      <c r="G658" s="252"/>
      <c r="H658" s="256">
        <v>15.050000000000001</v>
      </c>
      <c r="I658" s="257"/>
      <c r="J658" s="252"/>
      <c r="K658" s="252"/>
      <c r="L658" s="258"/>
      <c r="M658" s="259"/>
      <c r="N658" s="260"/>
      <c r="O658" s="260"/>
      <c r="P658" s="260"/>
      <c r="Q658" s="260"/>
      <c r="R658" s="260"/>
      <c r="S658" s="260"/>
      <c r="T658" s="261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62" t="s">
        <v>167</v>
      </c>
      <c r="AU658" s="262" t="s">
        <v>88</v>
      </c>
      <c r="AV658" s="13" t="s">
        <v>88</v>
      </c>
      <c r="AW658" s="13" t="s">
        <v>34</v>
      </c>
      <c r="AX658" s="13" t="s">
        <v>78</v>
      </c>
      <c r="AY658" s="262" t="s">
        <v>159</v>
      </c>
    </row>
    <row r="659" s="14" customFormat="1">
      <c r="A659" s="14"/>
      <c r="B659" s="263"/>
      <c r="C659" s="264"/>
      <c r="D659" s="253" t="s">
        <v>167</v>
      </c>
      <c r="E659" s="265" t="s">
        <v>1</v>
      </c>
      <c r="F659" s="266" t="s">
        <v>170</v>
      </c>
      <c r="G659" s="264"/>
      <c r="H659" s="267">
        <v>400.93000000000001</v>
      </c>
      <c r="I659" s="268"/>
      <c r="J659" s="264"/>
      <c r="K659" s="264"/>
      <c r="L659" s="269"/>
      <c r="M659" s="270"/>
      <c r="N659" s="271"/>
      <c r="O659" s="271"/>
      <c r="P659" s="271"/>
      <c r="Q659" s="271"/>
      <c r="R659" s="271"/>
      <c r="S659" s="271"/>
      <c r="T659" s="272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73" t="s">
        <v>167</v>
      </c>
      <c r="AU659" s="273" t="s">
        <v>88</v>
      </c>
      <c r="AV659" s="14" t="s">
        <v>165</v>
      </c>
      <c r="AW659" s="14" t="s">
        <v>34</v>
      </c>
      <c r="AX659" s="14" t="s">
        <v>86</v>
      </c>
      <c r="AY659" s="273" t="s">
        <v>159</v>
      </c>
    </row>
    <row r="660" s="2" customFormat="1" ht="16.5" customHeight="1">
      <c r="A660" s="39"/>
      <c r="B660" s="40"/>
      <c r="C660" s="237" t="s">
        <v>1121</v>
      </c>
      <c r="D660" s="237" t="s">
        <v>161</v>
      </c>
      <c r="E660" s="238" t="s">
        <v>1182</v>
      </c>
      <c r="F660" s="239" t="s">
        <v>1183</v>
      </c>
      <c r="G660" s="240" t="s">
        <v>164</v>
      </c>
      <c r="H660" s="241">
        <v>400.93000000000001</v>
      </c>
      <c r="I660" s="242"/>
      <c r="J660" s="243">
        <f>ROUND(I660*H660,2)</f>
        <v>0</v>
      </c>
      <c r="K660" s="244"/>
      <c r="L660" s="45"/>
      <c r="M660" s="245" t="s">
        <v>1</v>
      </c>
      <c r="N660" s="246" t="s">
        <v>43</v>
      </c>
      <c r="O660" s="92"/>
      <c r="P660" s="247">
        <f>O660*H660</f>
        <v>0</v>
      </c>
      <c r="Q660" s="247">
        <v>0.0040000000000000001</v>
      </c>
      <c r="R660" s="247">
        <f>Q660*H660</f>
        <v>1.60372</v>
      </c>
      <c r="S660" s="247">
        <v>0</v>
      </c>
      <c r="T660" s="248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49" t="s">
        <v>165</v>
      </c>
      <c r="AT660" s="249" t="s">
        <v>161</v>
      </c>
      <c r="AU660" s="249" t="s">
        <v>88</v>
      </c>
      <c r="AY660" s="18" t="s">
        <v>159</v>
      </c>
      <c r="BE660" s="250">
        <f>IF(N660="základní",J660,0)</f>
        <v>0</v>
      </c>
      <c r="BF660" s="250">
        <f>IF(N660="snížená",J660,0)</f>
        <v>0</v>
      </c>
      <c r="BG660" s="250">
        <f>IF(N660="zákl. přenesená",J660,0)</f>
        <v>0</v>
      </c>
      <c r="BH660" s="250">
        <f>IF(N660="sníž. přenesená",J660,0)</f>
        <v>0</v>
      </c>
      <c r="BI660" s="250">
        <f>IF(N660="nulová",J660,0)</f>
        <v>0</v>
      </c>
      <c r="BJ660" s="18" t="s">
        <v>86</v>
      </c>
      <c r="BK660" s="250">
        <f>ROUND(I660*H660,2)</f>
        <v>0</v>
      </c>
      <c r="BL660" s="18" t="s">
        <v>165</v>
      </c>
      <c r="BM660" s="249" t="s">
        <v>1184</v>
      </c>
    </row>
    <row r="661" s="2" customFormat="1" ht="16.5" customHeight="1">
      <c r="A661" s="39"/>
      <c r="B661" s="40"/>
      <c r="C661" s="237" t="s">
        <v>1125</v>
      </c>
      <c r="D661" s="237" t="s">
        <v>161</v>
      </c>
      <c r="E661" s="238" t="s">
        <v>1186</v>
      </c>
      <c r="F661" s="239" t="s">
        <v>1187</v>
      </c>
      <c r="G661" s="240" t="s">
        <v>164</v>
      </c>
      <c r="H661" s="241">
        <v>400.93000000000001</v>
      </c>
      <c r="I661" s="242"/>
      <c r="J661" s="243">
        <f>ROUND(I661*H661,2)</f>
        <v>0</v>
      </c>
      <c r="K661" s="244"/>
      <c r="L661" s="45"/>
      <c r="M661" s="245" t="s">
        <v>1</v>
      </c>
      <c r="N661" s="246" t="s">
        <v>43</v>
      </c>
      <c r="O661" s="92"/>
      <c r="P661" s="247">
        <f>O661*H661</f>
        <v>0</v>
      </c>
      <c r="Q661" s="247">
        <v>3.0000000000000001E-05</v>
      </c>
      <c r="R661" s="247">
        <f>Q661*H661</f>
        <v>0.012027900000000001</v>
      </c>
      <c r="S661" s="247">
        <v>0</v>
      </c>
      <c r="T661" s="248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49" t="s">
        <v>249</v>
      </c>
      <c r="AT661" s="249" t="s">
        <v>161</v>
      </c>
      <c r="AU661" s="249" t="s">
        <v>88</v>
      </c>
      <c r="AY661" s="18" t="s">
        <v>159</v>
      </c>
      <c r="BE661" s="250">
        <f>IF(N661="základní",J661,0)</f>
        <v>0</v>
      </c>
      <c r="BF661" s="250">
        <f>IF(N661="snížená",J661,0)</f>
        <v>0</v>
      </c>
      <c r="BG661" s="250">
        <f>IF(N661="zákl. přenesená",J661,0)</f>
        <v>0</v>
      </c>
      <c r="BH661" s="250">
        <f>IF(N661="sníž. přenesená",J661,0)</f>
        <v>0</v>
      </c>
      <c r="BI661" s="250">
        <f>IF(N661="nulová",J661,0)</f>
        <v>0</v>
      </c>
      <c r="BJ661" s="18" t="s">
        <v>86</v>
      </c>
      <c r="BK661" s="250">
        <f>ROUND(I661*H661,2)</f>
        <v>0</v>
      </c>
      <c r="BL661" s="18" t="s">
        <v>249</v>
      </c>
      <c r="BM661" s="249" t="s">
        <v>1188</v>
      </c>
    </row>
    <row r="662" s="2" customFormat="1" ht="16.5" customHeight="1">
      <c r="A662" s="39"/>
      <c r="B662" s="40"/>
      <c r="C662" s="237" t="s">
        <v>1131</v>
      </c>
      <c r="D662" s="237" t="s">
        <v>161</v>
      </c>
      <c r="E662" s="238" t="s">
        <v>1190</v>
      </c>
      <c r="F662" s="239" t="s">
        <v>1191</v>
      </c>
      <c r="G662" s="240" t="s">
        <v>164</v>
      </c>
      <c r="H662" s="241">
        <v>400.93000000000001</v>
      </c>
      <c r="I662" s="242"/>
      <c r="J662" s="243">
        <f>ROUND(I662*H662,2)</f>
        <v>0</v>
      </c>
      <c r="K662" s="244"/>
      <c r="L662" s="45"/>
      <c r="M662" s="245" t="s">
        <v>1</v>
      </c>
      <c r="N662" s="246" t="s">
        <v>43</v>
      </c>
      <c r="O662" s="92"/>
      <c r="P662" s="247">
        <f>O662*H662</f>
        <v>0</v>
      </c>
      <c r="Q662" s="247">
        <v>0.012</v>
      </c>
      <c r="R662" s="247">
        <f>Q662*H662</f>
        <v>4.8111600000000001</v>
      </c>
      <c r="S662" s="247">
        <v>0</v>
      </c>
      <c r="T662" s="248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49" t="s">
        <v>249</v>
      </c>
      <c r="AT662" s="249" t="s">
        <v>161</v>
      </c>
      <c r="AU662" s="249" t="s">
        <v>88</v>
      </c>
      <c r="AY662" s="18" t="s">
        <v>159</v>
      </c>
      <c r="BE662" s="250">
        <f>IF(N662="základní",J662,0)</f>
        <v>0</v>
      </c>
      <c r="BF662" s="250">
        <f>IF(N662="snížená",J662,0)</f>
        <v>0</v>
      </c>
      <c r="BG662" s="250">
        <f>IF(N662="zákl. přenesená",J662,0)</f>
        <v>0</v>
      </c>
      <c r="BH662" s="250">
        <f>IF(N662="sníž. přenesená",J662,0)</f>
        <v>0</v>
      </c>
      <c r="BI662" s="250">
        <f>IF(N662="nulová",J662,0)</f>
        <v>0</v>
      </c>
      <c r="BJ662" s="18" t="s">
        <v>86</v>
      </c>
      <c r="BK662" s="250">
        <f>ROUND(I662*H662,2)</f>
        <v>0</v>
      </c>
      <c r="BL662" s="18" t="s">
        <v>249</v>
      </c>
      <c r="BM662" s="249" t="s">
        <v>1192</v>
      </c>
    </row>
    <row r="663" s="2" customFormat="1" ht="16.5" customHeight="1">
      <c r="A663" s="39"/>
      <c r="B663" s="40"/>
      <c r="C663" s="237" t="s">
        <v>1135</v>
      </c>
      <c r="D663" s="237" t="s">
        <v>161</v>
      </c>
      <c r="E663" s="238" t="s">
        <v>1194</v>
      </c>
      <c r="F663" s="239" t="s">
        <v>1195</v>
      </c>
      <c r="G663" s="240" t="s">
        <v>164</v>
      </c>
      <c r="H663" s="241">
        <v>400.93000000000001</v>
      </c>
      <c r="I663" s="242"/>
      <c r="J663" s="243">
        <f>ROUND(I663*H663,2)</f>
        <v>0</v>
      </c>
      <c r="K663" s="244"/>
      <c r="L663" s="45"/>
      <c r="M663" s="245" t="s">
        <v>1</v>
      </c>
      <c r="N663" s="246" t="s">
        <v>43</v>
      </c>
      <c r="O663" s="92"/>
      <c r="P663" s="247">
        <f>O663*H663</f>
        <v>0</v>
      </c>
      <c r="Q663" s="247">
        <v>0.00040000000000000002</v>
      </c>
      <c r="R663" s="247">
        <f>Q663*H663</f>
        <v>0.16037200000000002</v>
      </c>
      <c r="S663" s="247">
        <v>0</v>
      </c>
      <c r="T663" s="248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49" t="s">
        <v>249</v>
      </c>
      <c r="AT663" s="249" t="s">
        <v>161</v>
      </c>
      <c r="AU663" s="249" t="s">
        <v>88</v>
      </c>
      <c r="AY663" s="18" t="s">
        <v>159</v>
      </c>
      <c r="BE663" s="250">
        <f>IF(N663="základní",J663,0)</f>
        <v>0</v>
      </c>
      <c r="BF663" s="250">
        <f>IF(N663="snížená",J663,0)</f>
        <v>0</v>
      </c>
      <c r="BG663" s="250">
        <f>IF(N663="zákl. přenesená",J663,0)</f>
        <v>0</v>
      </c>
      <c r="BH663" s="250">
        <f>IF(N663="sníž. přenesená",J663,0)</f>
        <v>0</v>
      </c>
      <c r="BI663" s="250">
        <f>IF(N663="nulová",J663,0)</f>
        <v>0</v>
      </c>
      <c r="BJ663" s="18" t="s">
        <v>86</v>
      </c>
      <c r="BK663" s="250">
        <f>ROUND(I663*H663,2)</f>
        <v>0</v>
      </c>
      <c r="BL663" s="18" t="s">
        <v>249</v>
      </c>
      <c r="BM663" s="249" t="s">
        <v>1196</v>
      </c>
    </row>
    <row r="664" s="2" customFormat="1" ht="16.5" customHeight="1">
      <c r="A664" s="39"/>
      <c r="B664" s="40"/>
      <c r="C664" s="274" t="s">
        <v>1141</v>
      </c>
      <c r="D664" s="274" t="s">
        <v>188</v>
      </c>
      <c r="E664" s="275" t="s">
        <v>1198</v>
      </c>
      <c r="F664" s="276" t="s">
        <v>1199</v>
      </c>
      <c r="G664" s="277" t="s">
        <v>164</v>
      </c>
      <c r="H664" s="278">
        <v>441.02300000000002</v>
      </c>
      <c r="I664" s="279"/>
      <c r="J664" s="280">
        <f>ROUND(I664*H664,2)</f>
        <v>0</v>
      </c>
      <c r="K664" s="281"/>
      <c r="L664" s="282"/>
      <c r="M664" s="283" t="s">
        <v>1</v>
      </c>
      <c r="N664" s="284" t="s">
        <v>43</v>
      </c>
      <c r="O664" s="92"/>
      <c r="P664" s="247">
        <f>O664*H664</f>
        <v>0</v>
      </c>
      <c r="Q664" s="247">
        <v>0.0033999999999999998</v>
      </c>
      <c r="R664" s="247">
        <f>Q664*H664</f>
        <v>1.4994782</v>
      </c>
      <c r="S664" s="247">
        <v>0</v>
      </c>
      <c r="T664" s="248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49" t="s">
        <v>337</v>
      </c>
      <c r="AT664" s="249" t="s">
        <v>188</v>
      </c>
      <c r="AU664" s="249" t="s">
        <v>88</v>
      </c>
      <c r="AY664" s="18" t="s">
        <v>159</v>
      </c>
      <c r="BE664" s="250">
        <f>IF(N664="základní",J664,0)</f>
        <v>0</v>
      </c>
      <c r="BF664" s="250">
        <f>IF(N664="snížená",J664,0)</f>
        <v>0</v>
      </c>
      <c r="BG664" s="250">
        <f>IF(N664="zákl. přenesená",J664,0)</f>
        <v>0</v>
      </c>
      <c r="BH664" s="250">
        <f>IF(N664="sníž. přenesená",J664,0)</f>
        <v>0</v>
      </c>
      <c r="BI664" s="250">
        <f>IF(N664="nulová",J664,0)</f>
        <v>0</v>
      </c>
      <c r="BJ664" s="18" t="s">
        <v>86</v>
      </c>
      <c r="BK664" s="250">
        <f>ROUND(I664*H664,2)</f>
        <v>0</v>
      </c>
      <c r="BL664" s="18" t="s">
        <v>249</v>
      </c>
      <c r="BM664" s="249" t="s">
        <v>1200</v>
      </c>
    </row>
    <row r="665" s="2" customFormat="1">
      <c r="A665" s="39"/>
      <c r="B665" s="40"/>
      <c r="C665" s="41"/>
      <c r="D665" s="253" t="s">
        <v>399</v>
      </c>
      <c r="E665" s="41"/>
      <c r="F665" s="285" t="s">
        <v>1201</v>
      </c>
      <c r="G665" s="41"/>
      <c r="H665" s="41"/>
      <c r="I665" s="145"/>
      <c r="J665" s="41"/>
      <c r="K665" s="41"/>
      <c r="L665" s="45"/>
      <c r="M665" s="286"/>
      <c r="N665" s="287"/>
      <c r="O665" s="92"/>
      <c r="P665" s="92"/>
      <c r="Q665" s="92"/>
      <c r="R665" s="92"/>
      <c r="S665" s="92"/>
      <c r="T665" s="93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T665" s="18" t="s">
        <v>399</v>
      </c>
      <c r="AU665" s="18" t="s">
        <v>88</v>
      </c>
    </row>
    <row r="666" s="13" customFormat="1">
      <c r="A666" s="13"/>
      <c r="B666" s="251"/>
      <c r="C666" s="252"/>
      <c r="D666" s="253" t="s">
        <v>167</v>
      </c>
      <c r="E666" s="252"/>
      <c r="F666" s="255" t="s">
        <v>1580</v>
      </c>
      <c r="G666" s="252"/>
      <c r="H666" s="256">
        <v>441.02300000000002</v>
      </c>
      <c r="I666" s="257"/>
      <c r="J666" s="252"/>
      <c r="K666" s="252"/>
      <c r="L666" s="258"/>
      <c r="M666" s="259"/>
      <c r="N666" s="260"/>
      <c r="O666" s="260"/>
      <c r="P666" s="260"/>
      <c r="Q666" s="260"/>
      <c r="R666" s="260"/>
      <c r="S666" s="260"/>
      <c r="T666" s="261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62" t="s">
        <v>167</v>
      </c>
      <c r="AU666" s="262" t="s">
        <v>88</v>
      </c>
      <c r="AV666" s="13" t="s">
        <v>88</v>
      </c>
      <c r="AW666" s="13" t="s">
        <v>4</v>
      </c>
      <c r="AX666" s="13" t="s">
        <v>86</v>
      </c>
      <c r="AY666" s="262" t="s">
        <v>159</v>
      </c>
    </row>
    <row r="667" s="2" customFormat="1" ht="16.5" customHeight="1">
      <c r="A667" s="39"/>
      <c r="B667" s="40"/>
      <c r="C667" s="237" t="s">
        <v>1145</v>
      </c>
      <c r="D667" s="237" t="s">
        <v>161</v>
      </c>
      <c r="E667" s="238" t="s">
        <v>1204</v>
      </c>
      <c r="F667" s="239" t="s">
        <v>1205</v>
      </c>
      <c r="G667" s="240" t="s">
        <v>241</v>
      </c>
      <c r="H667" s="241">
        <v>271</v>
      </c>
      <c r="I667" s="242"/>
      <c r="J667" s="243">
        <f>ROUND(I667*H667,2)</f>
        <v>0</v>
      </c>
      <c r="K667" s="244"/>
      <c r="L667" s="45"/>
      <c r="M667" s="245" t="s">
        <v>1</v>
      </c>
      <c r="N667" s="246" t="s">
        <v>43</v>
      </c>
      <c r="O667" s="92"/>
      <c r="P667" s="247">
        <f>O667*H667</f>
        <v>0</v>
      </c>
      <c r="Q667" s="247">
        <v>0</v>
      </c>
      <c r="R667" s="247">
        <f>Q667*H667</f>
        <v>0</v>
      </c>
      <c r="S667" s="247">
        <v>0.00029999999999999997</v>
      </c>
      <c r="T667" s="248">
        <f>S667*H667</f>
        <v>0.081299999999999997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49" t="s">
        <v>249</v>
      </c>
      <c r="AT667" s="249" t="s">
        <v>161</v>
      </c>
      <c r="AU667" s="249" t="s">
        <v>88</v>
      </c>
      <c r="AY667" s="18" t="s">
        <v>159</v>
      </c>
      <c r="BE667" s="250">
        <f>IF(N667="základní",J667,0)</f>
        <v>0</v>
      </c>
      <c r="BF667" s="250">
        <f>IF(N667="snížená",J667,0)</f>
        <v>0</v>
      </c>
      <c r="BG667" s="250">
        <f>IF(N667="zákl. přenesená",J667,0)</f>
        <v>0</v>
      </c>
      <c r="BH667" s="250">
        <f>IF(N667="sníž. přenesená",J667,0)</f>
        <v>0</v>
      </c>
      <c r="BI667" s="250">
        <f>IF(N667="nulová",J667,0)</f>
        <v>0</v>
      </c>
      <c r="BJ667" s="18" t="s">
        <v>86</v>
      </c>
      <c r="BK667" s="250">
        <f>ROUND(I667*H667,2)</f>
        <v>0</v>
      </c>
      <c r="BL667" s="18" t="s">
        <v>249</v>
      </c>
      <c r="BM667" s="249" t="s">
        <v>1206</v>
      </c>
    </row>
    <row r="668" s="2" customFormat="1" ht="16.5" customHeight="1">
      <c r="A668" s="39"/>
      <c r="B668" s="40"/>
      <c r="C668" s="237" t="s">
        <v>1148</v>
      </c>
      <c r="D668" s="237" t="s">
        <v>161</v>
      </c>
      <c r="E668" s="238" t="s">
        <v>1208</v>
      </c>
      <c r="F668" s="239" t="s">
        <v>1209</v>
      </c>
      <c r="G668" s="240" t="s">
        <v>241</v>
      </c>
      <c r="H668" s="241">
        <v>419.39999999999998</v>
      </c>
      <c r="I668" s="242"/>
      <c r="J668" s="243">
        <f>ROUND(I668*H668,2)</f>
        <v>0</v>
      </c>
      <c r="K668" s="244"/>
      <c r="L668" s="45"/>
      <c r="M668" s="245" t="s">
        <v>1</v>
      </c>
      <c r="N668" s="246" t="s">
        <v>43</v>
      </c>
      <c r="O668" s="92"/>
      <c r="P668" s="247">
        <f>O668*H668</f>
        <v>0</v>
      </c>
      <c r="Q668" s="247">
        <v>1.0000000000000001E-05</v>
      </c>
      <c r="R668" s="247">
        <f>Q668*H668</f>
        <v>0.0041939999999999998</v>
      </c>
      <c r="S668" s="247">
        <v>0</v>
      </c>
      <c r="T668" s="248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49" t="s">
        <v>249</v>
      </c>
      <c r="AT668" s="249" t="s">
        <v>161</v>
      </c>
      <c r="AU668" s="249" t="s">
        <v>88</v>
      </c>
      <c r="AY668" s="18" t="s">
        <v>159</v>
      </c>
      <c r="BE668" s="250">
        <f>IF(N668="základní",J668,0)</f>
        <v>0</v>
      </c>
      <c r="BF668" s="250">
        <f>IF(N668="snížená",J668,0)</f>
        <v>0</v>
      </c>
      <c r="BG668" s="250">
        <f>IF(N668="zákl. přenesená",J668,0)</f>
        <v>0</v>
      </c>
      <c r="BH668" s="250">
        <f>IF(N668="sníž. přenesená",J668,0)</f>
        <v>0</v>
      </c>
      <c r="BI668" s="250">
        <f>IF(N668="nulová",J668,0)</f>
        <v>0</v>
      </c>
      <c r="BJ668" s="18" t="s">
        <v>86</v>
      </c>
      <c r="BK668" s="250">
        <f>ROUND(I668*H668,2)</f>
        <v>0</v>
      </c>
      <c r="BL668" s="18" t="s">
        <v>249</v>
      </c>
      <c r="BM668" s="249" t="s">
        <v>1210</v>
      </c>
    </row>
    <row r="669" s="13" customFormat="1">
      <c r="A669" s="13"/>
      <c r="B669" s="251"/>
      <c r="C669" s="252"/>
      <c r="D669" s="253" t="s">
        <v>167</v>
      </c>
      <c r="E669" s="254" t="s">
        <v>1</v>
      </c>
      <c r="F669" s="255" t="s">
        <v>1493</v>
      </c>
      <c r="G669" s="252"/>
      <c r="H669" s="256">
        <v>20.300000000000001</v>
      </c>
      <c r="I669" s="257"/>
      <c r="J669" s="252"/>
      <c r="K669" s="252"/>
      <c r="L669" s="258"/>
      <c r="M669" s="259"/>
      <c r="N669" s="260"/>
      <c r="O669" s="260"/>
      <c r="P669" s="260"/>
      <c r="Q669" s="260"/>
      <c r="R669" s="260"/>
      <c r="S669" s="260"/>
      <c r="T669" s="261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62" t="s">
        <v>167</v>
      </c>
      <c r="AU669" s="262" t="s">
        <v>88</v>
      </c>
      <c r="AV669" s="13" t="s">
        <v>88</v>
      </c>
      <c r="AW669" s="13" t="s">
        <v>34</v>
      </c>
      <c r="AX669" s="13" t="s">
        <v>78</v>
      </c>
      <c r="AY669" s="262" t="s">
        <v>159</v>
      </c>
    </row>
    <row r="670" s="13" customFormat="1">
      <c r="A670" s="13"/>
      <c r="B670" s="251"/>
      <c r="C670" s="252"/>
      <c r="D670" s="253" t="s">
        <v>167</v>
      </c>
      <c r="E670" s="254" t="s">
        <v>1</v>
      </c>
      <c r="F670" s="255" t="s">
        <v>1494</v>
      </c>
      <c r="G670" s="252"/>
      <c r="H670" s="256">
        <v>18.199999999999999</v>
      </c>
      <c r="I670" s="257"/>
      <c r="J670" s="252"/>
      <c r="K670" s="252"/>
      <c r="L670" s="258"/>
      <c r="M670" s="259"/>
      <c r="N670" s="260"/>
      <c r="O670" s="260"/>
      <c r="P670" s="260"/>
      <c r="Q670" s="260"/>
      <c r="R670" s="260"/>
      <c r="S670" s="260"/>
      <c r="T670" s="261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62" t="s">
        <v>167</v>
      </c>
      <c r="AU670" s="262" t="s">
        <v>88</v>
      </c>
      <c r="AV670" s="13" t="s">
        <v>88</v>
      </c>
      <c r="AW670" s="13" t="s">
        <v>34</v>
      </c>
      <c r="AX670" s="13" t="s">
        <v>78</v>
      </c>
      <c r="AY670" s="262" t="s">
        <v>159</v>
      </c>
    </row>
    <row r="671" s="13" customFormat="1">
      <c r="A671" s="13"/>
      <c r="B671" s="251"/>
      <c r="C671" s="252"/>
      <c r="D671" s="253" t="s">
        <v>167</v>
      </c>
      <c r="E671" s="254" t="s">
        <v>1</v>
      </c>
      <c r="F671" s="255" t="s">
        <v>1495</v>
      </c>
      <c r="G671" s="252"/>
      <c r="H671" s="256">
        <v>10.199999999999999</v>
      </c>
      <c r="I671" s="257"/>
      <c r="J671" s="252"/>
      <c r="K671" s="252"/>
      <c r="L671" s="258"/>
      <c r="M671" s="259"/>
      <c r="N671" s="260"/>
      <c r="O671" s="260"/>
      <c r="P671" s="260"/>
      <c r="Q671" s="260"/>
      <c r="R671" s="260"/>
      <c r="S671" s="260"/>
      <c r="T671" s="261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62" t="s">
        <v>167</v>
      </c>
      <c r="AU671" s="262" t="s">
        <v>88</v>
      </c>
      <c r="AV671" s="13" t="s">
        <v>88</v>
      </c>
      <c r="AW671" s="13" t="s">
        <v>34</v>
      </c>
      <c r="AX671" s="13" t="s">
        <v>78</v>
      </c>
      <c r="AY671" s="262" t="s">
        <v>159</v>
      </c>
    </row>
    <row r="672" s="13" customFormat="1">
      <c r="A672" s="13"/>
      <c r="B672" s="251"/>
      <c r="C672" s="252"/>
      <c r="D672" s="253" t="s">
        <v>167</v>
      </c>
      <c r="E672" s="254" t="s">
        <v>1</v>
      </c>
      <c r="F672" s="255" t="s">
        <v>1496</v>
      </c>
      <c r="G672" s="252"/>
      <c r="H672" s="256">
        <v>9.9000000000000004</v>
      </c>
      <c r="I672" s="257"/>
      <c r="J672" s="252"/>
      <c r="K672" s="252"/>
      <c r="L672" s="258"/>
      <c r="M672" s="259"/>
      <c r="N672" s="260"/>
      <c r="O672" s="260"/>
      <c r="P672" s="260"/>
      <c r="Q672" s="260"/>
      <c r="R672" s="260"/>
      <c r="S672" s="260"/>
      <c r="T672" s="261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62" t="s">
        <v>167</v>
      </c>
      <c r="AU672" s="262" t="s">
        <v>88</v>
      </c>
      <c r="AV672" s="13" t="s">
        <v>88</v>
      </c>
      <c r="AW672" s="13" t="s">
        <v>34</v>
      </c>
      <c r="AX672" s="13" t="s">
        <v>78</v>
      </c>
      <c r="AY672" s="262" t="s">
        <v>159</v>
      </c>
    </row>
    <row r="673" s="13" customFormat="1">
      <c r="A673" s="13"/>
      <c r="B673" s="251"/>
      <c r="C673" s="252"/>
      <c r="D673" s="253" t="s">
        <v>167</v>
      </c>
      <c r="E673" s="254" t="s">
        <v>1</v>
      </c>
      <c r="F673" s="255" t="s">
        <v>1497</v>
      </c>
      <c r="G673" s="252"/>
      <c r="H673" s="256">
        <v>15.199999999999999</v>
      </c>
      <c r="I673" s="257"/>
      <c r="J673" s="252"/>
      <c r="K673" s="252"/>
      <c r="L673" s="258"/>
      <c r="M673" s="259"/>
      <c r="N673" s="260"/>
      <c r="O673" s="260"/>
      <c r="P673" s="260"/>
      <c r="Q673" s="260"/>
      <c r="R673" s="260"/>
      <c r="S673" s="260"/>
      <c r="T673" s="261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62" t="s">
        <v>167</v>
      </c>
      <c r="AU673" s="262" t="s">
        <v>88</v>
      </c>
      <c r="AV673" s="13" t="s">
        <v>88</v>
      </c>
      <c r="AW673" s="13" t="s">
        <v>34</v>
      </c>
      <c r="AX673" s="13" t="s">
        <v>78</v>
      </c>
      <c r="AY673" s="262" t="s">
        <v>159</v>
      </c>
    </row>
    <row r="674" s="13" customFormat="1">
      <c r="A674" s="13"/>
      <c r="B674" s="251"/>
      <c r="C674" s="252"/>
      <c r="D674" s="253" t="s">
        <v>167</v>
      </c>
      <c r="E674" s="254" t="s">
        <v>1</v>
      </c>
      <c r="F674" s="255" t="s">
        <v>1498</v>
      </c>
      <c r="G674" s="252"/>
      <c r="H674" s="256">
        <v>22.399999999999999</v>
      </c>
      <c r="I674" s="257"/>
      <c r="J674" s="252"/>
      <c r="K674" s="252"/>
      <c r="L674" s="258"/>
      <c r="M674" s="259"/>
      <c r="N674" s="260"/>
      <c r="O674" s="260"/>
      <c r="P674" s="260"/>
      <c r="Q674" s="260"/>
      <c r="R674" s="260"/>
      <c r="S674" s="260"/>
      <c r="T674" s="261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62" t="s">
        <v>167</v>
      </c>
      <c r="AU674" s="262" t="s">
        <v>88</v>
      </c>
      <c r="AV674" s="13" t="s">
        <v>88</v>
      </c>
      <c r="AW674" s="13" t="s">
        <v>34</v>
      </c>
      <c r="AX674" s="13" t="s">
        <v>78</v>
      </c>
      <c r="AY674" s="262" t="s">
        <v>159</v>
      </c>
    </row>
    <row r="675" s="13" customFormat="1">
      <c r="A675" s="13"/>
      <c r="B675" s="251"/>
      <c r="C675" s="252"/>
      <c r="D675" s="253" t="s">
        <v>167</v>
      </c>
      <c r="E675" s="254" t="s">
        <v>1</v>
      </c>
      <c r="F675" s="255" t="s">
        <v>1499</v>
      </c>
      <c r="G675" s="252"/>
      <c r="H675" s="256">
        <v>23.100000000000001</v>
      </c>
      <c r="I675" s="257"/>
      <c r="J675" s="252"/>
      <c r="K675" s="252"/>
      <c r="L675" s="258"/>
      <c r="M675" s="259"/>
      <c r="N675" s="260"/>
      <c r="O675" s="260"/>
      <c r="P675" s="260"/>
      <c r="Q675" s="260"/>
      <c r="R675" s="260"/>
      <c r="S675" s="260"/>
      <c r="T675" s="261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62" t="s">
        <v>167</v>
      </c>
      <c r="AU675" s="262" t="s">
        <v>88</v>
      </c>
      <c r="AV675" s="13" t="s">
        <v>88</v>
      </c>
      <c r="AW675" s="13" t="s">
        <v>34</v>
      </c>
      <c r="AX675" s="13" t="s">
        <v>78</v>
      </c>
      <c r="AY675" s="262" t="s">
        <v>159</v>
      </c>
    </row>
    <row r="676" s="13" customFormat="1">
      <c r="A676" s="13"/>
      <c r="B676" s="251"/>
      <c r="C676" s="252"/>
      <c r="D676" s="253" t="s">
        <v>167</v>
      </c>
      <c r="E676" s="254" t="s">
        <v>1</v>
      </c>
      <c r="F676" s="255" t="s">
        <v>1500</v>
      </c>
      <c r="G676" s="252"/>
      <c r="H676" s="256">
        <v>16.300000000000001</v>
      </c>
      <c r="I676" s="257"/>
      <c r="J676" s="252"/>
      <c r="K676" s="252"/>
      <c r="L676" s="258"/>
      <c r="M676" s="259"/>
      <c r="N676" s="260"/>
      <c r="O676" s="260"/>
      <c r="P676" s="260"/>
      <c r="Q676" s="260"/>
      <c r="R676" s="260"/>
      <c r="S676" s="260"/>
      <c r="T676" s="261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62" t="s">
        <v>167</v>
      </c>
      <c r="AU676" s="262" t="s">
        <v>88</v>
      </c>
      <c r="AV676" s="13" t="s">
        <v>88</v>
      </c>
      <c r="AW676" s="13" t="s">
        <v>34</v>
      </c>
      <c r="AX676" s="13" t="s">
        <v>78</v>
      </c>
      <c r="AY676" s="262" t="s">
        <v>159</v>
      </c>
    </row>
    <row r="677" s="13" customFormat="1">
      <c r="A677" s="13"/>
      <c r="B677" s="251"/>
      <c r="C677" s="252"/>
      <c r="D677" s="253" t="s">
        <v>167</v>
      </c>
      <c r="E677" s="254" t="s">
        <v>1</v>
      </c>
      <c r="F677" s="255" t="s">
        <v>1501</v>
      </c>
      <c r="G677" s="252"/>
      <c r="H677" s="256">
        <v>24.199999999999999</v>
      </c>
      <c r="I677" s="257"/>
      <c r="J677" s="252"/>
      <c r="K677" s="252"/>
      <c r="L677" s="258"/>
      <c r="M677" s="259"/>
      <c r="N677" s="260"/>
      <c r="O677" s="260"/>
      <c r="P677" s="260"/>
      <c r="Q677" s="260"/>
      <c r="R677" s="260"/>
      <c r="S677" s="260"/>
      <c r="T677" s="261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62" t="s">
        <v>167</v>
      </c>
      <c r="AU677" s="262" t="s">
        <v>88</v>
      </c>
      <c r="AV677" s="13" t="s">
        <v>88</v>
      </c>
      <c r="AW677" s="13" t="s">
        <v>34</v>
      </c>
      <c r="AX677" s="13" t="s">
        <v>78</v>
      </c>
      <c r="AY677" s="262" t="s">
        <v>159</v>
      </c>
    </row>
    <row r="678" s="13" customFormat="1">
      <c r="A678" s="13"/>
      <c r="B678" s="251"/>
      <c r="C678" s="252"/>
      <c r="D678" s="253" t="s">
        <v>167</v>
      </c>
      <c r="E678" s="254" t="s">
        <v>1</v>
      </c>
      <c r="F678" s="255" t="s">
        <v>1502</v>
      </c>
      <c r="G678" s="252"/>
      <c r="H678" s="256">
        <v>12.6</v>
      </c>
      <c r="I678" s="257"/>
      <c r="J678" s="252"/>
      <c r="K678" s="252"/>
      <c r="L678" s="258"/>
      <c r="M678" s="259"/>
      <c r="N678" s="260"/>
      <c r="O678" s="260"/>
      <c r="P678" s="260"/>
      <c r="Q678" s="260"/>
      <c r="R678" s="260"/>
      <c r="S678" s="260"/>
      <c r="T678" s="261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62" t="s">
        <v>167</v>
      </c>
      <c r="AU678" s="262" t="s">
        <v>88</v>
      </c>
      <c r="AV678" s="13" t="s">
        <v>88</v>
      </c>
      <c r="AW678" s="13" t="s">
        <v>34</v>
      </c>
      <c r="AX678" s="13" t="s">
        <v>78</v>
      </c>
      <c r="AY678" s="262" t="s">
        <v>159</v>
      </c>
    </row>
    <row r="679" s="13" customFormat="1">
      <c r="A679" s="13"/>
      <c r="B679" s="251"/>
      <c r="C679" s="252"/>
      <c r="D679" s="253" t="s">
        <v>167</v>
      </c>
      <c r="E679" s="254" t="s">
        <v>1</v>
      </c>
      <c r="F679" s="255" t="s">
        <v>1503</v>
      </c>
      <c r="G679" s="252"/>
      <c r="H679" s="256">
        <v>17</v>
      </c>
      <c r="I679" s="257"/>
      <c r="J679" s="252"/>
      <c r="K679" s="252"/>
      <c r="L679" s="258"/>
      <c r="M679" s="259"/>
      <c r="N679" s="260"/>
      <c r="O679" s="260"/>
      <c r="P679" s="260"/>
      <c r="Q679" s="260"/>
      <c r="R679" s="260"/>
      <c r="S679" s="260"/>
      <c r="T679" s="261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62" t="s">
        <v>167</v>
      </c>
      <c r="AU679" s="262" t="s">
        <v>88</v>
      </c>
      <c r="AV679" s="13" t="s">
        <v>88</v>
      </c>
      <c r="AW679" s="13" t="s">
        <v>34</v>
      </c>
      <c r="AX679" s="13" t="s">
        <v>78</v>
      </c>
      <c r="AY679" s="262" t="s">
        <v>159</v>
      </c>
    </row>
    <row r="680" s="13" customFormat="1">
      <c r="A680" s="13"/>
      <c r="B680" s="251"/>
      <c r="C680" s="252"/>
      <c r="D680" s="253" t="s">
        <v>167</v>
      </c>
      <c r="E680" s="254" t="s">
        <v>1</v>
      </c>
      <c r="F680" s="255" t="s">
        <v>1504</v>
      </c>
      <c r="G680" s="252"/>
      <c r="H680" s="256">
        <v>12.5</v>
      </c>
      <c r="I680" s="257"/>
      <c r="J680" s="252"/>
      <c r="K680" s="252"/>
      <c r="L680" s="258"/>
      <c r="M680" s="259"/>
      <c r="N680" s="260"/>
      <c r="O680" s="260"/>
      <c r="P680" s="260"/>
      <c r="Q680" s="260"/>
      <c r="R680" s="260"/>
      <c r="S680" s="260"/>
      <c r="T680" s="261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62" t="s">
        <v>167</v>
      </c>
      <c r="AU680" s="262" t="s">
        <v>88</v>
      </c>
      <c r="AV680" s="13" t="s">
        <v>88</v>
      </c>
      <c r="AW680" s="13" t="s">
        <v>34</v>
      </c>
      <c r="AX680" s="13" t="s">
        <v>78</v>
      </c>
      <c r="AY680" s="262" t="s">
        <v>159</v>
      </c>
    </row>
    <row r="681" s="13" customFormat="1">
      <c r="A681" s="13"/>
      <c r="B681" s="251"/>
      <c r="C681" s="252"/>
      <c r="D681" s="253" t="s">
        <v>167</v>
      </c>
      <c r="E681" s="254" t="s">
        <v>1</v>
      </c>
      <c r="F681" s="255" t="s">
        <v>1513</v>
      </c>
      <c r="G681" s="252"/>
      <c r="H681" s="256">
        <v>17.399999999999999</v>
      </c>
      <c r="I681" s="257"/>
      <c r="J681" s="252"/>
      <c r="K681" s="252"/>
      <c r="L681" s="258"/>
      <c r="M681" s="259"/>
      <c r="N681" s="260"/>
      <c r="O681" s="260"/>
      <c r="P681" s="260"/>
      <c r="Q681" s="260"/>
      <c r="R681" s="260"/>
      <c r="S681" s="260"/>
      <c r="T681" s="261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62" t="s">
        <v>167</v>
      </c>
      <c r="AU681" s="262" t="s">
        <v>88</v>
      </c>
      <c r="AV681" s="13" t="s">
        <v>88</v>
      </c>
      <c r="AW681" s="13" t="s">
        <v>34</v>
      </c>
      <c r="AX681" s="13" t="s">
        <v>78</v>
      </c>
      <c r="AY681" s="262" t="s">
        <v>159</v>
      </c>
    </row>
    <row r="682" s="13" customFormat="1">
      <c r="A682" s="13"/>
      <c r="B682" s="251"/>
      <c r="C682" s="252"/>
      <c r="D682" s="253" t="s">
        <v>167</v>
      </c>
      <c r="E682" s="254" t="s">
        <v>1</v>
      </c>
      <c r="F682" s="255" t="s">
        <v>1514</v>
      </c>
      <c r="G682" s="252"/>
      <c r="H682" s="256">
        <v>16.199999999999999</v>
      </c>
      <c r="I682" s="257"/>
      <c r="J682" s="252"/>
      <c r="K682" s="252"/>
      <c r="L682" s="258"/>
      <c r="M682" s="259"/>
      <c r="N682" s="260"/>
      <c r="O682" s="260"/>
      <c r="P682" s="260"/>
      <c r="Q682" s="260"/>
      <c r="R682" s="260"/>
      <c r="S682" s="260"/>
      <c r="T682" s="261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62" t="s">
        <v>167</v>
      </c>
      <c r="AU682" s="262" t="s">
        <v>88</v>
      </c>
      <c r="AV682" s="13" t="s">
        <v>88</v>
      </c>
      <c r="AW682" s="13" t="s">
        <v>34</v>
      </c>
      <c r="AX682" s="13" t="s">
        <v>78</v>
      </c>
      <c r="AY682" s="262" t="s">
        <v>159</v>
      </c>
    </row>
    <row r="683" s="13" customFormat="1">
      <c r="A683" s="13"/>
      <c r="B683" s="251"/>
      <c r="C683" s="252"/>
      <c r="D683" s="253" t="s">
        <v>167</v>
      </c>
      <c r="E683" s="254" t="s">
        <v>1</v>
      </c>
      <c r="F683" s="255" t="s">
        <v>1515</v>
      </c>
      <c r="G683" s="252"/>
      <c r="H683" s="256">
        <v>13.4</v>
      </c>
      <c r="I683" s="257"/>
      <c r="J683" s="252"/>
      <c r="K683" s="252"/>
      <c r="L683" s="258"/>
      <c r="M683" s="259"/>
      <c r="N683" s="260"/>
      <c r="O683" s="260"/>
      <c r="P683" s="260"/>
      <c r="Q683" s="260"/>
      <c r="R683" s="260"/>
      <c r="S683" s="260"/>
      <c r="T683" s="261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62" t="s">
        <v>167</v>
      </c>
      <c r="AU683" s="262" t="s">
        <v>88</v>
      </c>
      <c r="AV683" s="13" t="s">
        <v>88</v>
      </c>
      <c r="AW683" s="13" t="s">
        <v>34</v>
      </c>
      <c r="AX683" s="13" t="s">
        <v>78</v>
      </c>
      <c r="AY683" s="262" t="s">
        <v>159</v>
      </c>
    </row>
    <row r="684" s="13" customFormat="1">
      <c r="A684" s="13"/>
      <c r="B684" s="251"/>
      <c r="C684" s="252"/>
      <c r="D684" s="253" t="s">
        <v>167</v>
      </c>
      <c r="E684" s="254" t="s">
        <v>1</v>
      </c>
      <c r="F684" s="255" t="s">
        <v>1516</v>
      </c>
      <c r="G684" s="252"/>
      <c r="H684" s="256">
        <v>15.4</v>
      </c>
      <c r="I684" s="257"/>
      <c r="J684" s="252"/>
      <c r="K684" s="252"/>
      <c r="L684" s="258"/>
      <c r="M684" s="259"/>
      <c r="N684" s="260"/>
      <c r="O684" s="260"/>
      <c r="P684" s="260"/>
      <c r="Q684" s="260"/>
      <c r="R684" s="260"/>
      <c r="S684" s="260"/>
      <c r="T684" s="261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62" t="s">
        <v>167</v>
      </c>
      <c r="AU684" s="262" t="s">
        <v>88</v>
      </c>
      <c r="AV684" s="13" t="s">
        <v>88</v>
      </c>
      <c r="AW684" s="13" t="s">
        <v>34</v>
      </c>
      <c r="AX684" s="13" t="s">
        <v>78</v>
      </c>
      <c r="AY684" s="262" t="s">
        <v>159</v>
      </c>
    </row>
    <row r="685" s="13" customFormat="1">
      <c r="A685" s="13"/>
      <c r="B685" s="251"/>
      <c r="C685" s="252"/>
      <c r="D685" s="253" t="s">
        <v>167</v>
      </c>
      <c r="E685" s="254" t="s">
        <v>1</v>
      </c>
      <c r="F685" s="255" t="s">
        <v>1517</v>
      </c>
      <c r="G685" s="252"/>
      <c r="H685" s="256">
        <v>14.800000000000001</v>
      </c>
      <c r="I685" s="257"/>
      <c r="J685" s="252"/>
      <c r="K685" s="252"/>
      <c r="L685" s="258"/>
      <c r="M685" s="259"/>
      <c r="N685" s="260"/>
      <c r="O685" s="260"/>
      <c r="P685" s="260"/>
      <c r="Q685" s="260"/>
      <c r="R685" s="260"/>
      <c r="S685" s="260"/>
      <c r="T685" s="261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62" t="s">
        <v>167</v>
      </c>
      <c r="AU685" s="262" t="s">
        <v>88</v>
      </c>
      <c r="AV685" s="13" t="s">
        <v>88</v>
      </c>
      <c r="AW685" s="13" t="s">
        <v>34</v>
      </c>
      <c r="AX685" s="13" t="s">
        <v>78</v>
      </c>
      <c r="AY685" s="262" t="s">
        <v>159</v>
      </c>
    </row>
    <row r="686" s="13" customFormat="1">
      <c r="A686" s="13"/>
      <c r="B686" s="251"/>
      <c r="C686" s="252"/>
      <c r="D686" s="253" t="s">
        <v>167</v>
      </c>
      <c r="E686" s="254" t="s">
        <v>1</v>
      </c>
      <c r="F686" s="255" t="s">
        <v>1518</v>
      </c>
      <c r="G686" s="252"/>
      <c r="H686" s="256">
        <v>14.699999999999999</v>
      </c>
      <c r="I686" s="257"/>
      <c r="J686" s="252"/>
      <c r="K686" s="252"/>
      <c r="L686" s="258"/>
      <c r="M686" s="259"/>
      <c r="N686" s="260"/>
      <c r="O686" s="260"/>
      <c r="P686" s="260"/>
      <c r="Q686" s="260"/>
      <c r="R686" s="260"/>
      <c r="S686" s="260"/>
      <c r="T686" s="261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62" t="s">
        <v>167</v>
      </c>
      <c r="AU686" s="262" t="s">
        <v>88</v>
      </c>
      <c r="AV686" s="13" t="s">
        <v>88</v>
      </c>
      <c r="AW686" s="13" t="s">
        <v>34</v>
      </c>
      <c r="AX686" s="13" t="s">
        <v>78</v>
      </c>
      <c r="AY686" s="262" t="s">
        <v>159</v>
      </c>
    </row>
    <row r="687" s="13" customFormat="1">
      <c r="A687" s="13"/>
      <c r="B687" s="251"/>
      <c r="C687" s="252"/>
      <c r="D687" s="253" t="s">
        <v>167</v>
      </c>
      <c r="E687" s="254" t="s">
        <v>1</v>
      </c>
      <c r="F687" s="255" t="s">
        <v>1519</v>
      </c>
      <c r="G687" s="252"/>
      <c r="H687" s="256">
        <v>14.800000000000001</v>
      </c>
      <c r="I687" s="257"/>
      <c r="J687" s="252"/>
      <c r="K687" s="252"/>
      <c r="L687" s="258"/>
      <c r="M687" s="259"/>
      <c r="N687" s="260"/>
      <c r="O687" s="260"/>
      <c r="P687" s="260"/>
      <c r="Q687" s="260"/>
      <c r="R687" s="260"/>
      <c r="S687" s="260"/>
      <c r="T687" s="261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62" t="s">
        <v>167</v>
      </c>
      <c r="AU687" s="262" t="s">
        <v>88</v>
      </c>
      <c r="AV687" s="13" t="s">
        <v>88</v>
      </c>
      <c r="AW687" s="13" t="s">
        <v>34</v>
      </c>
      <c r="AX687" s="13" t="s">
        <v>78</v>
      </c>
      <c r="AY687" s="262" t="s">
        <v>159</v>
      </c>
    </row>
    <row r="688" s="13" customFormat="1">
      <c r="A688" s="13"/>
      <c r="B688" s="251"/>
      <c r="C688" s="252"/>
      <c r="D688" s="253" t="s">
        <v>167</v>
      </c>
      <c r="E688" s="254" t="s">
        <v>1</v>
      </c>
      <c r="F688" s="255" t="s">
        <v>1521</v>
      </c>
      <c r="G688" s="252"/>
      <c r="H688" s="256">
        <v>18.199999999999999</v>
      </c>
      <c r="I688" s="257"/>
      <c r="J688" s="252"/>
      <c r="K688" s="252"/>
      <c r="L688" s="258"/>
      <c r="M688" s="259"/>
      <c r="N688" s="260"/>
      <c r="O688" s="260"/>
      <c r="P688" s="260"/>
      <c r="Q688" s="260"/>
      <c r="R688" s="260"/>
      <c r="S688" s="260"/>
      <c r="T688" s="261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62" t="s">
        <v>167</v>
      </c>
      <c r="AU688" s="262" t="s">
        <v>88</v>
      </c>
      <c r="AV688" s="13" t="s">
        <v>88</v>
      </c>
      <c r="AW688" s="13" t="s">
        <v>34</v>
      </c>
      <c r="AX688" s="13" t="s">
        <v>78</v>
      </c>
      <c r="AY688" s="262" t="s">
        <v>159</v>
      </c>
    </row>
    <row r="689" s="13" customFormat="1">
      <c r="A689" s="13"/>
      <c r="B689" s="251"/>
      <c r="C689" s="252"/>
      <c r="D689" s="253" t="s">
        <v>167</v>
      </c>
      <c r="E689" s="254" t="s">
        <v>1</v>
      </c>
      <c r="F689" s="255" t="s">
        <v>1522</v>
      </c>
      <c r="G689" s="252"/>
      <c r="H689" s="256">
        <v>17.899999999999999</v>
      </c>
      <c r="I689" s="257"/>
      <c r="J689" s="252"/>
      <c r="K689" s="252"/>
      <c r="L689" s="258"/>
      <c r="M689" s="259"/>
      <c r="N689" s="260"/>
      <c r="O689" s="260"/>
      <c r="P689" s="260"/>
      <c r="Q689" s="260"/>
      <c r="R689" s="260"/>
      <c r="S689" s="260"/>
      <c r="T689" s="261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62" t="s">
        <v>167</v>
      </c>
      <c r="AU689" s="262" t="s">
        <v>88</v>
      </c>
      <c r="AV689" s="13" t="s">
        <v>88</v>
      </c>
      <c r="AW689" s="13" t="s">
        <v>34</v>
      </c>
      <c r="AX689" s="13" t="s">
        <v>78</v>
      </c>
      <c r="AY689" s="262" t="s">
        <v>159</v>
      </c>
    </row>
    <row r="690" s="13" customFormat="1">
      <c r="A690" s="13"/>
      <c r="B690" s="251"/>
      <c r="C690" s="252"/>
      <c r="D690" s="253" t="s">
        <v>167</v>
      </c>
      <c r="E690" s="254" t="s">
        <v>1</v>
      </c>
      <c r="F690" s="255" t="s">
        <v>1523</v>
      </c>
      <c r="G690" s="252"/>
      <c r="H690" s="256">
        <v>19</v>
      </c>
      <c r="I690" s="257"/>
      <c r="J690" s="252"/>
      <c r="K690" s="252"/>
      <c r="L690" s="258"/>
      <c r="M690" s="259"/>
      <c r="N690" s="260"/>
      <c r="O690" s="260"/>
      <c r="P690" s="260"/>
      <c r="Q690" s="260"/>
      <c r="R690" s="260"/>
      <c r="S690" s="260"/>
      <c r="T690" s="261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62" t="s">
        <v>167</v>
      </c>
      <c r="AU690" s="262" t="s">
        <v>88</v>
      </c>
      <c r="AV690" s="13" t="s">
        <v>88</v>
      </c>
      <c r="AW690" s="13" t="s">
        <v>34</v>
      </c>
      <c r="AX690" s="13" t="s">
        <v>78</v>
      </c>
      <c r="AY690" s="262" t="s">
        <v>159</v>
      </c>
    </row>
    <row r="691" s="13" customFormat="1">
      <c r="A691" s="13"/>
      <c r="B691" s="251"/>
      <c r="C691" s="252"/>
      <c r="D691" s="253" t="s">
        <v>167</v>
      </c>
      <c r="E691" s="254" t="s">
        <v>1</v>
      </c>
      <c r="F691" s="255" t="s">
        <v>1524</v>
      </c>
      <c r="G691" s="252"/>
      <c r="H691" s="256">
        <v>18.5</v>
      </c>
      <c r="I691" s="257"/>
      <c r="J691" s="252"/>
      <c r="K691" s="252"/>
      <c r="L691" s="258"/>
      <c r="M691" s="259"/>
      <c r="N691" s="260"/>
      <c r="O691" s="260"/>
      <c r="P691" s="260"/>
      <c r="Q691" s="260"/>
      <c r="R691" s="260"/>
      <c r="S691" s="260"/>
      <c r="T691" s="261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62" t="s">
        <v>167</v>
      </c>
      <c r="AU691" s="262" t="s">
        <v>88</v>
      </c>
      <c r="AV691" s="13" t="s">
        <v>88</v>
      </c>
      <c r="AW691" s="13" t="s">
        <v>34</v>
      </c>
      <c r="AX691" s="13" t="s">
        <v>78</v>
      </c>
      <c r="AY691" s="262" t="s">
        <v>159</v>
      </c>
    </row>
    <row r="692" s="13" customFormat="1">
      <c r="A692" s="13"/>
      <c r="B692" s="251"/>
      <c r="C692" s="252"/>
      <c r="D692" s="253" t="s">
        <v>167</v>
      </c>
      <c r="E692" s="254" t="s">
        <v>1</v>
      </c>
      <c r="F692" s="255" t="s">
        <v>1525</v>
      </c>
      <c r="G692" s="252"/>
      <c r="H692" s="256">
        <v>19.600000000000001</v>
      </c>
      <c r="I692" s="257"/>
      <c r="J692" s="252"/>
      <c r="K692" s="252"/>
      <c r="L692" s="258"/>
      <c r="M692" s="259"/>
      <c r="N692" s="260"/>
      <c r="O692" s="260"/>
      <c r="P692" s="260"/>
      <c r="Q692" s="260"/>
      <c r="R692" s="260"/>
      <c r="S692" s="260"/>
      <c r="T692" s="261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62" t="s">
        <v>167</v>
      </c>
      <c r="AU692" s="262" t="s">
        <v>88</v>
      </c>
      <c r="AV692" s="13" t="s">
        <v>88</v>
      </c>
      <c r="AW692" s="13" t="s">
        <v>34</v>
      </c>
      <c r="AX692" s="13" t="s">
        <v>78</v>
      </c>
      <c r="AY692" s="262" t="s">
        <v>159</v>
      </c>
    </row>
    <row r="693" s="13" customFormat="1">
      <c r="A693" s="13"/>
      <c r="B693" s="251"/>
      <c r="C693" s="252"/>
      <c r="D693" s="253" t="s">
        <v>167</v>
      </c>
      <c r="E693" s="254" t="s">
        <v>1</v>
      </c>
      <c r="F693" s="255" t="s">
        <v>1526</v>
      </c>
      <c r="G693" s="252"/>
      <c r="H693" s="256">
        <v>17.600000000000001</v>
      </c>
      <c r="I693" s="257"/>
      <c r="J693" s="252"/>
      <c r="K693" s="252"/>
      <c r="L693" s="258"/>
      <c r="M693" s="259"/>
      <c r="N693" s="260"/>
      <c r="O693" s="260"/>
      <c r="P693" s="260"/>
      <c r="Q693" s="260"/>
      <c r="R693" s="260"/>
      <c r="S693" s="260"/>
      <c r="T693" s="261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62" t="s">
        <v>167</v>
      </c>
      <c r="AU693" s="262" t="s">
        <v>88</v>
      </c>
      <c r="AV693" s="13" t="s">
        <v>88</v>
      </c>
      <c r="AW693" s="13" t="s">
        <v>34</v>
      </c>
      <c r="AX693" s="13" t="s">
        <v>78</v>
      </c>
      <c r="AY693" s="262" t="s">
        <v>159</v>
      </c>
    </row>
    <row r="694" s="14" customFormat="1">
      <c r="A694" s="14"/>
      <c r="B694" s="263"/>
      <c r="C694" s="264"/>
      <c r="D694" s="253" t="s">
        <v>167</v>
      </c>
      <c r="E694" s="265" t="s">
        <v>1</v>
      </c>
      <c r="F694" s="266" t="s">
        <v>170</v>
      </c>
      <c r="G694" s="264"/>
      <c r="H694" s="267">
        <v>419.39999999999998</v>
      </c>
      <c r="I694" s="268"/>
      <c r="J694" s="264"/>
      <c r="K694" s="264"/>
      <c r="L694" s="269"/>
      <c r="M694" s="270"/>
      <c r="N694" s="271"/>
      <c r="O694" s="271"/>
      <c r="P694" s="271"/>
      <c r="Q694" s="271"/>
      <c r="R694" s="271"/>
      <c r="S694" s="271"/>
      <c r="T694" s="272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73" t="s">
        <v>167</v>
      </c>
      <c r="AU694" s="273" t="s">
        <v>88</v>
      </c>
      <c r="AV694" s="14" t="s">
        <v>165</v>
      </c>
      <c r="AW694" s="14" t="s">
        <v>34</v>
      </c>
      <c r="AX694" s="14" t="s">
        <v>86</v>
      </c>
      <c r="AY694" s="273" t="s">
        <v>159</v>
      </c>
    </row>
    <row r="695" s="2" customFormat="1" ht="16.5" customHeight="1">
      <c r="A695" s="39"/>
      <c r="B695" s="40"/>
      <c r="C695" s="274" t="s">
        <v>1152</v>
      </c>
      <c r="D695" s="274" t="s">
        <v>188</v>
      </c>
      <c r="E695" s="275" t="s">
        <v>1212</v>
      </c>
      <c r="F695" s="276" t="s">
        <v>1213</v>
      </c>
      <c r="G695" s="277" t="s">
        <v>241</v>
      </c>
      <c r="H695" s="278">
        <v>461.33999999999998</v>
      </c>
      <c r="I695" s="279"/>
      <c r="J695" s="280">
        <f>ROUND(I695*H695,2)</f>
        <v>0</v>
      </c>
      <c r="K695" s="281"/>
      <c r="L695" s="282"/>
      <c r="M695" s="283" t="s">
        <v>1</v>
      </c>
      <c r="N695" s="284" t="s">
        <v>43</v>
      </c>
      <c r="O695" s="92"/>
      <c r="P695" s="247">
        <f>O695*H695</f>
        <v>0</v>
      </c>
      <c r="Q695" s="247">
        <v>0.00038000000000000002</v>
      </c>
      <c r="R695" s="247">
        <f>Q695*H695</f>
        <v>0.1753092</v>
      </c>
      <c r="S695" s="247">
        <v>0</v>
      </c>
      <c r="T695" s="248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49" t="s">
        <v>337</v>
      </c>
      <c r="AT695" s="249" t="s">
        <v>188</v>
      </c>
      <c r="AU695" s="249" t="s">
        <v>88</v>
      </c>
      <c r="AY695" s="18" t="s">
        <v>159</v>
      </c>
      <c r="BE695" s="250">
        <f>IF(N695="základní",J695,0)</f>
        <v>0</v>
      </c>
      <c r="BF695" s="250">
        <f>IF(N695="snížená",J695,0)</f>
        <v>0</v>
      </c>
      <c r="BG695" s="250">
        <f>IF(N695="zákl. přenesená",J695,0)</f>
        <v>0</v>
      </c>
      <c r="BH695" s="250">
        <f>IF(N695="sníž. přenesená",J695,0)</f>
        <v>0</v>
      </c>
      <c r="BI695" s="250">
        <f>IF(N695="nulová",J695,0)</f>
        <v>0</v>
      </c>
      <c r="BJ695" s="18" t="s">
        <v>86</v>
      </c>
      <c r="BK695" s="250">
        <f>ROUND(I695*H695,2)</f>
        <v>0</v>
      </c>
      <c r="BL695" s="18" t="s">
        <v>249</v>
      </c>
      <c r="BM695" s="249" t="s">
        <v>1214</v>
      </c>
    </row>
    <row r="696" s="13" customFormat="1">
      <c r="A696" s="13"/>
      <c r="B696" s="251"/>
      <c r="C696" s="252"/>
      <c r="D696" s="253" t="s">
        <v>167</v>
      </c>
      <c r="E696" s="252"/>
      <c r="F696" s="255" t="s">
        <v>1581</v>
      </c>
      <c r="G696" s="252"/>
      <c r="H696" s="256">
        <v>461.33999999999998</v>
      </c>
      <c r="I696" s="257"/>
      <c r="J696" s="252"/>
      <c r="K696" s="252"/>
      <c r="L696" s="258"/>
      <c r="M696" s="259"/>
      <c r="N696" s="260"/>
      <c r="O696" s="260"/>
      <c r="P696" s="260"/>
      <c r="Q696" s="260"/>
      <c r="R696" s="260"/>
      <c r="S696" s="260"/>
      <c r="T696" s="261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62" t="s">
        <v>167</v>
      </c>
      <c r="AU696" s="262" t="s">
        <v>88</v>
      </c>
      <c r="AV696" s="13" t="s">
        <v>88</v>
      </c>
      <c r="AW696" s="13" t="s">
        <v>4</v>
      </c>
      <c r="AX696" s="13" t="s">
        <v>86</v>
      </c>
      <c r="AY696" s="262" t="s">
        <v>159</v>
      </c>
    </row>
    <row r="697" s="2" customFormat="1" ht="16.5" customHeight="1">
      <c r="A697" s="39"/>
      <c r="B697" s="40"/>
      <c r="C697" s="237" t="s">
        <v>1156</v>
      </c>
      <c r="D697" s="237" t="s">
        <v>161</v>
      </c>
      <c r="E697" s="238" t="s">
        <v>1217</v>
      </c>
      <c r="F697" s="239" t="s">
        <v>1218</v>
      </c>
      <c r="G697" s="240" t="s">
        <v>241</v>
      </c>
      <c r="H697" s="241">
        <v>17.600000000000001</v>
      </c>
      <c r="I697" s="242"/>
      <c r="J697" s="243">
        <f>ROUND(I697*H697,2)</f>
        <v>0</v>
      </c>
      <c r="K697" s="244"/>
      <c r="L697" s="45"/>
      <c r="M697" s="245" t="s">
        <v>1</v>
      </c>
      <c r="N697" s="246" t="s">
        <v>43</v>
      </c>
      <c r="O697" s="92"/>
      <c r="P697" s="247">
        <f>O697*H697</f>
        <v>0</v>
      </c>
      <c r="Q697" s="247">
        <v>0</v>
      </c>
      <c r="R697" s="247">
        <f>Q697*H697</f>
        <v>0</v>
      </c>
      <c r="S697" s="247">
        <v>0</v>
      </c>
      <c r="T697" s="248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49" t="s">
        <v>249</v>
      </c>
      <c r="AT697" s="249" t="s">
        <v>161</v>
      </c>
      <c r="AU697" s="249" t="s">
        <v>88</v>
      </c>
      <c r="AY697" s="18" t="s">
        <v>159</v>
      </c>
      <c r="BE697" s="250">
        <f>IF(N697="základní",J697,0)</f>
        <v>0</v>
      </c>
      <c r="BF697" s="250">
        <f>IF(N697="snížená",J697,0)</f>
        <v>0</v>
      </c>
      <c r="BG697" s="250">
        <f>IF(N697="zákl. přenesená",J697,0)</f>
        <v>0</v>
      </c>
      <c r="BH697" s="250">
        <f>IF(N697="sníž. přenesená",J697,0)</f>
        <v>0</v>
      </c>
      <c r="BI697" s="250">
        <f>IF(N697="nulová",J697,0)</f>
        <v>0</v>
      </c>
      <c r="BJ697" s="18" t="s">
        <v>86</v>
      </c>
      <c r="BK697" s="250">
        <f>ROUND(I697*H697,2)</f>
        <v>0</v>
      </c>
      <c r="BL697" s="18" t="s">
        <v>249</v>
      </c>
      <c r="BM697" s="249" t="s">
        <v>1219</v>
      </c>
    </row>
    <row r="698" s="13" customFormat="1">
      <c r="A698" s="13"/>
      <c r="B698" s="251"/>
      <c r="C698" s="252"/>
      <c r="D698" s="253" t="s">
        <v>167</v>
      </c>
      <c r="E698" s="254" t="s">
        <v>1</v>
      </c>
      <c r="F698" s="255" t="s">
        <v>1582</v>
      </c>
      <c r="G698" s="252"/>
      <c r="H698" s="256">
        <v>17.600000000000001</v>
      </c>
      <c r="I698" s="257"/>
      <c r="J698" s="252"/>
      <c r="K698" s="252"/>
      <c r="L698" s="258"/>
      <c r="M698" s="259"/>
      <c r="N698" s="260"/>
      <c r="O698" s="260"/>
      <c r="P698" s="260"/>
      <c r="Q698" s="260"/>
      <c r="R698" s="260"/>
      <c r="S698" s="260"/>
      <c r="T698" s="261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62" t="s">
        <v>167</v>
      </c>
      <c r="AU698" s="262" t="s">
        <v>88</v>
      </c>
      <c r="AV698" s="13" t="s">
        <v>88</v>
      </c>
      <c r="AW698" s="13" t="s">
        <v>34</v>
      </c>
      <c r="AX698" s="13" t="s">
        <v>86</v>
      </c>
      <c r="AY698" s="262" t="s">
        <v>159</v>
      </c>
    </row>
    <row r="699" s="2" customFormat="1" ht="16.5" customHeight="1">
      <c r="A699" s="39"/>
      <c r="B699" s="40"/>
      <c r="C699" s="274" t="s">
        <v>1162</v>
      </c>
      <c r="D699" s="274" t="s">
        <v>188</v>
      </c>
      <c r="E699" s="275" t="s">
        <v>1222</v>
      </c>
      <c r="F699" s="276" t="s">
        <v>1223</v>
      </c>
      <c r="G699" s="277" t="s">
        <v>241</v>
      </c>
      <c r="H699" s="278">
        <v>17.952000000000002</v>
      </c>
      <c r="I699" s="279"/>
      <c r="J699" s="280">
        <f>ROUND(I699*H699,2)</f>
        <v>0</v>
      </c>
      <c r="K699" s="281"/>
      <c r="L699" s="282"/>
      <c r="M699" s="283" t="s">
        <v>1</v>
      </c>
      <c r="N699" s="284" t="s">
        <v>43</v>
      </c>
      <c r="O699" s="92"/>
      <c r="P699" s="247">
        <f>O699*H699</f>
        <v>0</v>
      </c>
      <c r="Q699" s="247">
        <v>0.00016000000000000001</v>
      </c>
      <c r="R699" s="247">
        <f>Q699*H699</f>
        <v>0.0028723200000000007</v>
      </c>
      <c r="S699" s="247">
        <v>0</v>
      </c>
      <c r="T699" s="248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49" t="s">
        <v>337</v>
      </c>
      <c r="AT699" s="249" t="s">
        <v>188</v>
      </c>
      <c r="AU699" s="249" t="s">
        <v>88</v>
      </c>
      <c r="AY699" s="18" t="s">
        <v>159</v>
      </c>
      <c r="BE699" s="250">
        <f>IF(N699="základní",J699,0)</f>
        <v>0</v>
      </c>
      <c r="BF699" s="250">
        <f>IF(N699="snížená",J699,0)</f>
        <v>0</v>
      </c>
      <c r="BG699" s="250">
        <f>IF(N699="zákl. přenesená",J699,0)</f>
        <v>0</v>
      </c>
      <c r="BH699" s="250">
        <f>IF(N699="sníž. přenesená",J699,0)</f>
        <v>0</v>
      </c>
      <c r="BI699" s="250">
        <f>IF(N699="nulová",J699,0)</f>
        <v>0</v>
      </c>
      <c r="BJ699" s="18" t="s">
        <v>86</v>
      </c>
      <c r="BK699" s="250">
        <f>ROUND(I699*H699,2)</f>
        <v>0</v>
      </c>
      <c r="BL699" s="18" t="s">
        <v>249</v>
      </c>
      <c r="BM699" s="249" t="s">
        <v>1224</v>
      </c>
    </row>
    <row r="700" s="13" customFormat="1">
      <c r="A700" s="13"/>
      <c r="B700" s="251"/>
      <c r="C700" s="252"/>
      <c r="D700" s="253" t="s">
        <v>167</v>
      </c>
      <c r="E700" s="252"/>
      <c r="F700" s="255" t="s">
        <v>1583</v>
      </c>
      <c r="G700" s="252"/>
      <c r="H700" s="256">
        <v>17.952000000000002</v>
      </c>
      <c r="I700" s="257"/>
      <c r="J700" s="252"/>
      <c r="K700" s="252"/>
      <c r="L700" s="258"/>
      <c r="M700" s="259"/>
      <c r="N700" s="260"/>
      <c r="O700" s="260"/>
      <c r="P700" s="260"/>
      <c r="Q700" s="260"/>
      <c r="R700" s="260"/>
      <c r="S700" s="260"/>
      <c r="T700" s="261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62" t="s">
        <v>167</v>
      </c>
      <c r="AU700" s="262" t="s">
        <v>88</v>
      </c>
      <c r="AV700" s="13" t="s">
        <v>88</v>
      </c>
      <c r="AW700" s="13" t="s">
        <v>4</v>
      </c>
      <c r="AX700" s="13" t="s">
        <v>86</v>
      </c>
      <c r="AY700" s="262" t="s">
        <v>159</v>
      </c>
    </row>
    <row r="701" s="2" customFormat="1" ht="16.5" customHeight="1">
      <c r="A701" s="39"/>
      <c r="B701" s="40"/>
      <c r="C701" s="237" t="s">
        <v>1173</v>
      </c>
      <c r="D701" s="237" t="s">
        <v>161</v>
      </c>
      <c r="E701" s="238" t="s">
        <v>1241</v>
      </c>
      <c r="F701" s="239" t="s">
        <v>1242</v>
      </c>
      <c r="G701" s="240" t="s">
        <v>530</v>
      </c>
      <c r="H701" s="288"/>
      <c r="I701" s="242"/>
      <c r="J701" s="243">
        <f>ROUND(I701*H701,2)</f>
        <v>0</v>
      </c>
      <c r="K701" s="244"/>
      <c r="L701" s="45"/>
      <c r="M701" s="245" t="s">
        <v>1</v>
      </c>
      <c r="N701" s="246" t="s">
        <v>43</v>
      </c>
      <c r="O701" s="92"/>
      <c r="P701" s="247">
        <f>O701*H701</f>
        <v>0</v>
      </c>
      <c r="Q701" s="247">
        <v>0</v>
      </c>
      <c r="R701" s="247">
        <f>Q701*H701</f>
        <v>0</v>
      </c>
      <c r="S701" s="247">
        <v>0</v>
      </c>
      <c r="T701" s="248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49" t="s">
        <v>249</v>
      </c>
      <c r="AT701" s="249" t="s">
        <v>161</v>
      </c>
      <c r="AU701" s="249" t="s">
        <v>88</v>
      </c>
      <c r="AY701" s="18" t="s">
        <v>159</v>
      </c>
      <c r="BE701" s="250">
        <f>IF(N701="základní",J701,0)</f>
        <v>0</v>
      </c>
      <c r="BF701" s="250">
        <f>IF(N701="snížená",J701,0)</f>
        <v>0</v>
      </c>
      <c r="BG701" s="250">
        <f>IF(N701="zákl. přenesená",J701,0)</f>
        <v>0</v>
      </c>
      <c r="BH701" s="250">
        <f>IF(N701="sníž. přenesená",J701,0)</f>
        <v>0</v>
      </c>
      <c r="BI701" s="250">
        <f>IF(N701="nulová",J701,0)</f>
        <v>0</v>
      </c>
      <c r="BJ701" s="18" t="s">
        <v>86</v>
      </c>
      <c r="BK701" s="250">
        <f>ROUND(I701*H701,2)</f>
        <v>0</v>
      </c>
      <c r="BL701" s="18" t="s">
        <v>249</v>
      </c>
      <c r="BM701" s="249" t="s">
        <v>1243</v>
      </c>
    </row>
    <row r="702" s="12" customFormat="1" ht="22.8" customHeight="1">
      <c r="A702" s="12"/>
      <c r="B702" s="221"/>
      <c r="C702" s="222"/>
      <c r="D702" s="223" t="s">
        <v>77</v>
      </c>
      <c r="E702" s="235" t="s">
        <v>1244</v>
      </c>
      <c r="F702" s="235" t="s">
        <v>1245</v>
      </c>
      <c r="G702" s="222"/>
      <c r="H702" s="222"/>
      <c r="I702" s="225"/>
      <c r="J702" s="236">
        <f>BK702</f>
        <v>0</v>
      </c>
      <c r="K702" s="222"/>
      <c r="L702" s="227"/>
      <c r="M702" s="228"/>
      <c r="N702" s="229"/>
      <c r="O702" s="229"/>
      <c r="P702" s="230">
        <f>SUM(P703:P723)</f>
        <v>0</v>
      </c>
      <c r="Q702" s="229"/>
      <c r="R702" s="230">
        <f>SUM(R703:R723)</f>
        <v>1.869259</v>
      </c>
      <c r="S702" s="229"/>
      <c r="T702" s="231">
        <f>SUM(T703:T723)</f>
        <v>0</v>
      </c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R702" s="232" t="s">
        <v>88</v>
      </c>
      <c r="AT702" s="233" t="s">
        <v>77</v>
      </c>
      <c r="AU702" s="233" t="s">
        <v>86</v>
      </c>
      <c r="AY702" s="232" t="s">
        <v>159</v>
      </c>
      <c r="BK702" s="234">
        <f>SUM(BK703:BK723)</f>
        <v>0</v>
      </c>
    </row>
    <row r="703" s="2" customFormat="1" ht="16.5" customHeight="1">
      <c r="A703" s="39"/>
      <c r="B703" s="40"/>
      <c r="C703" s="237" t="s">
        <v>1177</v>
      </c>
      <c r="D703" s="237" t="s">
        <v>161</v>
      </c>
      <c r="E703" s="238" t="s">
        <v>1247</v>
      </c>
      <c r="F703" s="239" t="s">
        <v>1248</v>
      </c>
      <c r="G703" s="240" t="s">
        <v>164</v>
      </c>
      <c r="H703" s="241">
        <v>85.400000000000006</v>
      </c>
      <c r="I703" s="242"/>
      <c r="J703" s="243">
        <f>ROUND(I703*H703,2)</f>
        <v>0</v>
      </c>
      <c r="K703" s="244"/>
      <c r="L703" s="45"/>
      <c r="M703" s="245" t="s">
        <v>1</v>
      </c>
      <c r="N703" s="246" t="s">
        <v>43</v>
      </c>
      <c r="O703" s="92"/>
      <c r="P703" s="247">
        <f>O703*H703</f>
        <v>0</v>
      </c>
      <c r="Q703" s="247">
        <v>0.0060499999999999998</v>
      </c>
      <c r="R703" s="247">
        <f>Q703*H703</f>
        <v>0.51667000000000007</v>
      </c>
      <c r="S703" s="247">
        <v>0</v>
      </c>
      <c r="T703" s="248">
        <f>S703*H703</f>
        <v>0</v>
      </c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R703" s="249" t="s">
        <v>249</v>
      </c>
      <c r="AT703" s="249" t="s">
        <v>161</v>
      </c>
      <c r="AU703" s="249" t="s">
        <v>88</v>
      </c>
      <c r="AY703" s="18" t="s">
        <v>159</v>
      </c>
      <c r="BE703" s="250">
        <f>IF(N703="základní",J703,0)</f>
        <v>0</v>
      </c>
      <c r="BF703" s="250">
        <f>IF(N703="snížená",J703,0)</f>
        <v>0</v>
      </c>
      <c r="BG703" s="250">
        <f>IF(N703="zákl. přenesená",J703,0)</f>
        <v>0</v>
      </c>
      <c r="BH703" s="250">
        <f>IF(N703="sníž. přenesená",J703,0)</f>
        <v>0</v>
      </c>
      <c r="BI703" s="250">
        <f>IF(N703="nulová",J703,0)</f>
        <v>0</v>
      </c>
      <c r="BJ703" s="18" t="s">
        <v>86</v>
      </c>
      <c r="BK703" s="250">
        <f>ROUND(I703*H703,2)</f>
        <v>0</v>
      </c>
      <c r="BL703" s="18" t="s">
        <v>249</v>
      </c>
      <c r="BM703" s="249" t="s">
        <v>1249</v>
      </c>
    </row>
    <row r="704" s="13" customFormat="1">
      <c r="A704" s="13"/>
      <c r="B704" s="251"/>
      <c r="C704" s="252"/>
      <c r="D704" s="253" t="s">
        <v>167</v>
      </c>
      <c r="E704" s="254" t="s">
        <v>1</v>
      </c>
      <c r="F704" s="255" t="s">
        <v>1584</v>
      </c>
      <c r="G704" s="252"/>
      <c r="H704" s="256">
        <v>10.800000000000001</v>
      </c>
      <c r="I704" s="257"/>
      <c r="J704" s="252"/>
      <c r="K704" s="252"/>
      <c r="L704" s="258"/>
      <c r="M704" s="259"/>
      <c r="N704" s="260"/>
      <c r="O704" s="260"/>
      <c r="P704" s="260"/>
      <c r="Q704" s="260"/>
      <c r="R704" s="260"/>
      <c r="S704" s="260"/>
      <c r="T704" s="261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62" t="s">
        <v>167</v>
      </c>
      <c r="AU704" s="262" t="s">
        <v>88</v>
      </c>
      <c r="AV704" s="13" t="s">
        <v>88</v>
      </c>
      <c r="AW704" s="13" t="s">
        <v>34</v>
      </c>
      <c r="AX704" s="13" t="s">
        <v>78</v>
      </c>
      <c r="AY704" s="262" t="s">
        <v>159</v>
      </c>
    </row>
    <row r="705" s="13" customFormat="1">
      <c r="A705" s="13"/>
      <c r="B705" s="251"/>
      <c r="C705" s="252"/>
      <c r="D705" s="253" t="s">
        <v>167</v>
      </c>
      <c r="E705" s="254" t="s">
        <v>1</v>
      </c>
      <c r="F705" s="255" t="s">
        <v>1585</v>
      </c>
      <c r="G705" s="252"/>
      <c r="H705" s="256">
        <v>14</v>
      </c>
      <c r="I705" s="257"/>
      <c r="J705" s="252"/>
      <c r="K705" s="252"/>
      <c r="L705" s="258"/>
      <c r="M705" s="259"/>
      <c r="N705" s="260"/>
      <c r="O705" s="260"/>
      <c r="P705" s="260"/>
      <c r="Q705" s="260"/>
      <c r="R705" s="260"/>
      <c r="S705" s="260"/>
      <c r="T705" s="261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62" t="s">
        <v>167</v>
      </c>
      <c r="AU705" s="262" t="s">
        <v>88</v>
      </c>
      <c r="AV705" s="13" t="s">
        <v>88</v>
      </c>
      <c r="AW705" s="13" t="s">
        <v>34</v>
      </c>
      <c r="AX705" s="13" t="s">
        <v>78</v>
      </c>
      <c r="AY705" s="262" t="s">
        <v>159</v>
      </c>
    </row>
    <row r="706" s="13" customFormat="1">
      <c r="A706" s="13"/>
      <c r="B706" s="251"/>
      <c r="C706" s="252"/>
      <c r="D706" s="253" t="s">
        <v>167</v>
      </c>
      <c r="E706" s="254" t="s">
        <v>1</v>
      </c>
      <c r="F706" s="255" t="s">
        <v>1586</v>
      </c>
      <c r="G706" s="252"/>
      <c r="H706" s="256">
        <v>7.5999999999999996</v>
      </c>
      <c r="I706" s="257"/>
      <c r="J706" s="252"/>
      <c r="K706" s="252"/>
      <c r="L706" s="258"/>
      <c r="M706" s="259"/>
      <c r="N706" s="260"/>
      <c r="O706" s="260"/>
      <c r="P706" s="260"/>
      <c r="Q706" s="260"/>
      <c r="R706" s="260"/>
      <c r="S706" s="260"/>
      <c r="T706" s="261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62" t="s">
        <v>167</v>
      </c>
      <c r="AU706" s="262" t="s">
        <v>88</v>
      </c>
      <c r="AV706" s="13" t="s">
        <v>88</v>
      </c>
      <c r="AW706" s="13" t="s">
        <v>34</v>
      </c>
      <c r="AX706" s="13" t="s">
        <v>78</v>
      </c>
      <c r="AY706" s="262" t="s">
        <v>159</v>
      </c>
    </row>
    <row r="707" s="13" customFormat="1">
      <c r="A707" s="13"/>
      <c r="B707" s="251"/>
      <c r="C707" s="252"/>
      <c r="D707" s="253" t="s">
        <v>167</v>
      </c>
      <c r="E707" s="254" t="s">
        <v>1</v>
      </c>
      <c r="F707" s="255" t="s">
        <v>1587</v>
      </c>
      <c r="G707" s="252"/>
      <c r="H707" s="256">
        <v>14.6</v>
      </c>
      <c r="I707" s="257"/>
      <c r="J707" s="252"/>
      <c r="K707" s="252"/>
      <c r="L707" s="258"/>
      <c r="M707" s="259"/>
      <c r="N707" s="260"/>
      <c r="O707" s="260"/>
      <c r="P707" s="260"/>
      <c r="Q707" s="260"/>
      <c r="R707" s="260"/>
      <c r="S707" s="260"/>
      <c r="T707" s="261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62" t="s">
        <v>167</v>
      </c>
      <c r="AU707" s="262" t="s">
        <v>88</v>
      </c>
      <c r="AV707" s="13" t="s">
        <v>88</v>
      </c>
      <c r="AW707" s="13" t="s">
        <v>34</v>
      </c>
      <c r="AX707" s="13" t="s">
        <v>78</v>
      </c>
      <c r="AY707" s="262" t="s">
        <v>159</v>
      </c>
    </row>
    <row r="708" s="13" customFormat="1">
      <c r="A708" s="13"/>
      <c r="B708" s="251"/>
      <c r="C708" s="252"/>
      <c r="D708" s="253" t="s">
        <v>167</v>
      </c>
      <c r="E708" s="254" t="s">
        <v>1</v>
      </c>
      <c r="F708" s="255" t="s">
        <v>1588</v>
      </c>
      <c r="G708" s="252"/>
      <c r="H708" s="256">
        <v>11.6</v>
      </c>
      <c r="I708" s="257"/>
      <c r="J708" s="252"/>
      <c r="K708" s="252"/>
      <c r="L708" s="258"/>
      <c r="M708" s="259"/>
      <c r="N708" s="260"/>
      <c r="O708" s="260"/>
      <c r="P708" s="260"/>
      <c r="Q708" s="260"/>
      <c r="R708" s="260"/>
      <c r="S708" s="260"/>
      <c r="T708" s="261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62" t="s">
        <v>167</v>
      </c>
      <c r="AU708" s="262" t="s">
        <v>88</v>
      </c>
      <c r="AV708" s="13" t="s">
        <v>88</v>
      </c>
      <c r="AW708" s="13" t="s">
        <v>34</v>
      </c>
      <c r="AX708" s="13" t="s">
        <v>78</v>
      </c>
      <c r="AY708" s="262" t="s">
        <v>159</v>
      </c>
    </row>
    <row r="709" s="13" customFormat="1">
      <c r="A709" s="13"/>
      <c r="B709" s="251"/>
      <c r="C709" s="252"/>
      <c r="D709" s="253" t="s">
        <v>167</v>
      </c>
      <c r="E709" s="254" t="s">
        <v>1</v>
      </c>
      <c r="F709" s="255" t="s">
        <v>1589</v>
      </c>
      <c r="G709" s="252"/>
      <c r="H709" s="256">
        <v>11.6</v>
      </c>
      <c r="I709" s="257"/>
      <c r="J709" s="252"/>
      <c r="K709" s="252"/>
      <c r="L709" s="258"/>
      <c r="M709" s="259"/>
      <c r="N709" s="260"/>
      <c r="O709" s="260"/>
      <c r="P709" s="260"/>
      <c r="Q709" s="260"/>
      <c r="R709" s="260"/>
      <c r="S709" s="260"/>
      <c r="T709" s="261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62" t="s">
        <v>167</v>
      </c>
      <c r="AU709" s="262" t="s">
        <v>88</v>
      </c>
      <c r="AV709" s="13" t="s">
        <v>88</v>
      </c>
      <c r="AW709" s="13" t="s">
        <v>34</v>
      </c>
      <c r="AX709" s="13" t="s">
        <v>78</v>
      </c>
      <c r="AY709" s="262" t="s">
        <v>159</v>
      </c>
    </row>
    <row r="710" s="13" customFormat="1">
      <c r="A710" s="13"/>
      <c r="B710" s="251"/>
      <c r="C710" s="252"/>
      <c r="D710" s="253" t="s">
        <v>167</v>
      </c>
      <c r="E710" s="254" t="s">
        <v>1</v>
      </c>
      <c r="F710" s="255" t="s">
        <v>1590</v>
      </c>
      <c r="G710" s="252"/>
      <c r="H710" s="256">
        <v>7.5999999999999996</v>
      </c>
      <c r="I710" s="257"/>
      <c r="J710" s="252"/>
      <c r="K710" s="252"/>
      <c r="L710" s="258"/>
      <c r="M710" s="259"/>
      <c r="N710" s="260"/>
      <c r="O710" s="260"/>
      <c r="P710" s="260"/>
      <c r="Q710" s="260"/>
      <c r="R710" s="260"/>
      <c r="S710" s="260"/>
      <c r="T710" s="261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62" t="s">
        <v>167</v>
      </c>
      <c r="AU710" s="262" t="s">
        <v>88</v>
      </c>
      <c r="AV710" s="13" t="s">
        <v>88</v>
      </c>
      <c r="AW710" s="13" t="s">
        <v>34</v>
      </c>
      <c r="AX710" s="13" t="s">
        <v>78</v>
      </c>
      <c r="AY710" s="262" t="s">
        <v>159</v>
      </c>
    </row>
    <row r="711" s="13" customFormat="1">
      <c r="A711" s="13"/>
      <c r="B711" s="251"/>
      <c r="C711" s="252"/>
      <c r="D711" s="253" t="s">
        <v>167</v>
      </c>
      <c r="E711" s="254" t="s">
        <v>1</v>
      </c>
      <c r="F711" s="255" t="s">
        <v>1591</v>
      </c>
      <c r="G711" s="252"/>
      <c r="H711" s="256">
        <v>7.5999999999999996</v>
      </c>
      <c r="I711" s="257"/>
      <c r="J711" s="252"/>
      <c r="K711" s="252"/>
      <c r="L711" s="258"/>
      <c r="M711" s="259"/>
      <c r="N711" s="260"/>
      <c r="O711" s="260"/>
      <c r="P711" s="260"/>
      <c r="Q711" s="260"/>
      <c r="R711" s="260"/>
      <c r="S711" s="260"/>
      <c r="T711" s="261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62" t="s">
        <v>167</v>
      </c>
      <c r="AU711" s="262" t="s">
        <v>88</v>
      </c>
      <c r="AV711" s="13" t="s">
        <v>88</v>
      </c>
      <c r="AW711" s="13" t="s">
        <v>34</v>
      </c>
      <c r="AX711" s="13" t="s">
        <v>78</v>
      </c>
      <c r="AY711" s="262" t="s">
        <v>159</v>
      </c>
    </row>
    <row r="712" s="14" customFormat="1">
      <c r="A712" s="14"/>
      <c r="B712" s="263"/>
      <c r="C712" s="264"/>
      <c r="D712" s="253" t="s">
        <v>167</v>
      </c>
      <c r="E712" s="265" t="s">
        <v>1</v>
      </c>
      <c r="F712" s="266" t="s">
        <v>170</v>
      </c>
      <c r="G712" s="264"/>
      <c r="H712" s="267">
        <v>85.400000000000006</v>
      </c>
      <c r="I712" s="268"/>
      <c r="J712" s="264"/>
      <c r="K712" s="264"/>
      <c r="L712" s="269"/>
      <c r="M712" s="270"/>
      <c r="N712" s="271"/>
      <c r="O712" s="271"/>
      <c r="P712" s="271"/>
      <c r="Q712" s="271"/>
      <c r="R712" s="271"/>
      <c r="S712" s="271"/>
      <c r="T712" s="272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73" t="s">
        <v>167</v>
      </c>
      <c r="AU712" s="273" t="s">
        <v>88</v>
      </c>
      <c r="AV712" s="14" t="s">
        <v>165</v>
      </c>
      <c r="AW712" s="14" t="s">
        <v>34</v>
      </c>
      <c r="AX712" s="14" t="s">
        <v>86</v>
      </c>
      <c r="AY712" s="273" t="s">
        <v>159</v>
      </c>
    </row>
    <row r="713" s="2" customFormat="1" ht="16.5" customHeight="1">
      <c r="A713" s="39"/>
      <c r="B713" s="40"/>
      <c r="C713" s="274" t="s">
        <v>1181</v>
      </c>
      <c r="D713" s="274" t="s">
        <v>188</v>
      </c>
      <c r="E713" s="275" t="s">
        <v>1258</v>
      </c>
      <c r="F713" s="276" t="s">
        <v>1259</v>
      </c>
      <c r="G713" s="277" t="s">
        <v>164</v>
      </c>
      <c r="H713" s="278">
        <v>93.939999999999998</v>
      </c>
      <c r="I713" s="279"/>
      <c r="J713" s="280">
        <f>ROUND(I713*H713,2)</f>
        <v>0</v>
      </c>
      <c r="K713" s="281"/>
      <c r="L713" s="282"/>
      <c r="M713" s="283" t="s">
        <v>1</v>
      </c>
      <c r="N713" s="284" t="s">
        <v>43</v>
      </c>
      <c r="O713" s="92"/>
      <c r="P713" s="247">
        <f>O713*H713</f>
        <v>0</v>
      </c>
      <c r="Q713" s="247">
        <v>0.0129</v>
      </c>
      <c r="R713" s="247">
        <f>Q713*H713</f>
        <v>1.2118260000000001</v>
      </c>
      <c r="S713" s="247">
        <v>0</v>
      </c>
      <c r="T713" s="248">
        <f>S713*H713</f>
        <v>0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49" t="s">
        <v>337</v>
      </c>
      <c r="AT713" s="249" t="s">
        <v>188</v>
      </c>
      <c r="AU713" s="249" t="s">
        <v>88</v>
      </c>
      <c r="AY713" s="18" t="s">
        <v>159</v>
      </c>
      <c r="BE713" s="250">
        <f>IF(N713="základní",J713,0)</f>
        <v>0</v>
      </c>
      <c r="BF713" s="250">
        <f>IF(N713="snížená",J713,0)</f>
        <v>0</v>
      </c>
      <c r="BG713" s="250">
        <f>IF(N713="zákl. přenesená",J713,0)</f>
        <v>0</v>
      </c>
      <c r="BH713" s="250">
        <f>IF(N713="sníž. přenesená",J713,0)</f>
        <v>0</v>
      </c>
      <c r="BI713" s="250">
        <f>IF(N713="nulová",J713,0)</f>
        <v>0</v>
      </c>
      <c r="BJ713" s="18" t="s">
        <v>86</v>
      </c>
      <c r="BK713" s="250">
        <f>ROUND(I713*H713,2)</f>
        <v>0</v>
      </c>
      <c r="BL713" s="18" t="s">
        <v>249</v>
      </c>
      <c r="BM713" s="249" t="s">
        <v>1260</v>
      </c>
    </row>
    <row r="714" s="13" customFormat="1">
      <c r="A714" s="13"/>
      <c r="B714" s="251"/>
      <c r="C714" s="252"/>
      <c r="D714" s="253" t="s">
        <v>167</v>
      </c>
      <c r="E714" s="252"/>
      <c r="F714" s="255" t="s">
        <v>1592</v>
      </c>
      <c r="G714" s="252"/>
      <c r="H714" s="256">
        <v>93.939999999999998</v>
      </c>
      <c r="I714" s="257"/>
      <c r="J714" s="252"/>
      <c r="K714" s="252"/>
      <c r="L714" s="258"/>
      <c r="M714" s="259"/>
      <c r="N714" s="260"/>
      <c r="O714" s="260"/>
      <c r="P714" s="260"/>
      <c r="Q714" s="260"/>
      <c r="R714" s="260"/>
      <c r="S714" s="260"/>
      <c r="T714" s="261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62" t="s">
        <v>167</v>
      </c>
      <c r="AU714" s="262" t="s">
        <v>88</v>
      </c>
      <c r="AV714" s="13" t="s">
        <v>88</v>
      </c>
      <c r="AW714" s="13" t="s">
        <v>4</v>
      </c>
      <c r="AX714" s="13" t="s">
        <v>86</v>
      </c>
      <c r="AY714" s="262" t="s">
        <v>159</v>
      </c>
    </row>
    <row r="715" s="2" customFormat="1" ht="16.5" customHeight="1">
      <c r="A715" s="39"/>
      <c r="B715" s="40"/>
      <c r="C715" s="237" t="s">
        <v>1185</v>
      </c>
      <c r="D715" s="237" t="s">
        <v>161</v>
      </c>
      <c r="E715" s="238" t="s">
        <v>1263</v>
      </c>
      <c r="F715" s="239" t="s">
        <v>1264</v>
      </c>
      <c r="G715" s="240" t="s">
        <v>164</v>
      </c>
      <c r="H715" s="241">
        <v>2.1000000000000001</v>
      </c>
      <c r="I715" s="242"/>
      <c r="J715" s="243">
        <f>ROUND(I715*H715,2)</f>
        <v>0</v>
      </c>
      <c r="K715" s="244"/>
      <c r="L715" s="45"/>
      <c r="M715" s="245" t="s">
        <v>1</v>
      </c>
      <c r="N715" s="246" t="s">
        <v>43</v>
      </c>
      <c r="O715" s="92"/>
      <c r="P715" s="247">
        <f>O715*H715</f>
        <v>0</v>
      </c>
      <c r="Q715" s="247">
        <v>0.0050000000000000001</v>
      </c>
      <c r="R715" s="247">
        <f>Q715*H715</f>
        <v>0.010500000000000001</v>
      </c>
      <c r="S715" s="247">
        <v>0</v>
      </c>
      <c r="T715" s="248">
        <f>S715*H715</f>
        <v>0</v>
      </c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R715" s="249" t="s">
        <v>249</v>
      </c>
      <c r="AT715" s="249" t="s">
        <v>161</v>
      </c>
      <c r="AU715" s="249" t="s">
        <v>88</v>
      </c>
      <c r="AY715" s="18" t="s">
        <v>159</v>
      </c>
      <c r="BE715" s="250">
        <f>IF(N715="základní",J715,0)</f>
        <v>0</v>
      </c>
      <c r="BF715" s="250">
        <f>IF(N715="snížená",J715,0)</f>
        <v>0</v>
      </c>
      <c r="BG715" s="250">
        <f>IF(N715="zákl. přenesená",J715,0)</f>
        <v>0</v>
      </c>
      <c r="BH715" s="250">
        <f>IF(N715="sníž. přenesená",J715,0)</f>
        <v>0</v>
      </c>
      <c r="BI715" s="250">
        <f>IF(N715="nulová",J715,0)</f>
        <v>0</v>
      </c>
      <c r="BJ715" s="18" t="s">
        <v>86</v>
      </c>
      <c r="BK715" s="250">
        <f>ROUND(I715*H715,2)</f>
        <v>0</v>
      </c>
      <c r="BL715" s="18" t="s">
        <v>249</v>
      </c>
      <c r="BM715" s="249" t="s">
        <v>1265</v>
      </c>
    </row>
    <row r="716" s="13" customFormat="1">
      <c r="A716" s="13"/>
      <c r="B716" s="251"/>
      <c r="C716" s="252"/>
      <c r="D716" s="253" t="s">
        <v>167</v>
      </c>
      <c r="E716" s="254" t="s">
        <v>1</v>
      </c>
      <c r="F716" s="255" t="s">
        <v>1593</v>
      </c>
      <c r="G716" s="252"/>
      <c r="H716" s="256">
        <v>2.1000000000000001</v>
      </c>
      <c r="I716" s="257"/>
      <c r="J716" s="252"/>
      <c r="K716" s="252"/>
      <c r="L716" s="258"/>
      <c r="M716" s="259"/>
      <c r="N716" s="260"/>
      <c r="O716" s="260"/>
      <c r="P716" s="260"/>
      <c r="Q716" s="260"/>
      <c r="R716" s="260"/>
      <c r="S716" s="260"/>
      <c r="T716" s="261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62" t="s">
        <v>167</v>
      </c>
      <c r="AU716" s="262" t="s">
        <v>88</v>
      </c>
      <c r="AV716" s="13" t="s">
        <v>88</v>
      </c>
      <c r="AW716" s="13" t="s">
        <v>34</v>
      </c>
      <c r="AX716" s="13" t="s">
        <v>86</v>
      </c>
      <c r="AY716" s="262" t="s">
        <v>159</v>
      </c>
    </row>
    <row r="717" s="2" customFormat="1" ht="16.5" customHeight="1">
      <c r="A717" s="39"/>
      <c r="B717" s="40"/>
      <c r="C717" s="274" t="s">
        <v>1189</v>
      </c>
      <c r="D717" s="274" t="s">
        <v>188</v>
      </c>
      <c r="E717" s="275" t="s">
        <v>1269</v>
      </c>
      <c r="F717" s="276" t="s">
        <v>1270</v>
      </c>
      <c r="G717" s="277" t="s">
        <v>164</v>
      </c>
      <c r="H717" s="278">
        <v>2.3100000000000001</v>
      </c>
      <c r="I717" s="279"/>
      <c r="J717" s="280">
        <f>ROUND(I717*H717,2)</f>
        <v>0</v>
      </c>
      <c r="K717" s="281"/>
      <c r="L717" s="282"/>
      <c r="M717" s="283" t="s">
        <v>1</v>
      </c>
      <c r="N717" s="284" t="s">
        <v>43</v>
      </c>
      <c r="O717" s="92"/>
      <c r="P717" s="247">
        <f>O717*H717</f>
        <v>0</v>
      </c>
      <c r="Q717" s="247">
        <v>0.0097999999999999997</v>
      </c>
      <c r="R717" s="247">
        <f>Q717*H717</f>
        <v>0.022637999999999998</v>
      </c>
      <c r="S717" s="247">
        <v>0</v>
      </c>
      <c r="T717" s="248">
        <f>S717*H717</f>
        <v>0</v>
      </c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R717" s="249" t="s">
        <v>337</v>
      </c>
      <c r="AT717" s="249" t="s">
        <v>188</v>
      </c>
      <c r="AU717" s="249" t="s">
        <v>88</v>
      </c>
      <c r="AY717" s="18" t="s">
        <v>159</v>
      </c>
      <c r="BE717" s="250">
        <f>IF(N717="základní",J717,0)</f>
        <v>0</v>
      </c>
      <c r="BF717" s="250">
        <f>IF(N717="snížená",J717,0)</f>
        <v>0</v>
      </c>
      <c r="BG717" s="250">
        <f>IF(N717="zákl. přenesená",J717,0)</f>
        <v>0</v>
      </c>
      <c r="BH717" s="250">
        <f>IF(N717="sníž. přenesená",J717,0)</f>
        <v>0</v>
      </c>
      <c r="BI717" s="250">
        <f>IF(N717="nulová",J717,0)</f>
        <v>0</v>
      </c>
      <c r="BJ717" s="18" t="s">
        <v>86</v>
      </c>
      <c r="BK717" s="250">
        <f>ROUND(I717*H717,2)</f>
        <v>0</v>
      </c>
      <c r="BL717" s="18" t="s">
        <v>249</v>
      </c>
      <c r="BM717" s="249" t="s">
        <v>1271</v>
      </c>
    </row>
    <row r="718" s="13" customFormat="1">
      <c r="A718" s="13"/>
      <c r="B718" s="251"/>
      <c r="C718" s="252"/>
      <c r="D718" s="253" t="s">
        <v>167</v>
      </c>
      <c r="E718" s="252"/>
      <c r="F718" s="255" t="s">
        <v>1594</v>
      </c>
      <c r="G718" s="252"/>
      <c r="H718" s="256">
        <v>2.3100000000000001</v>
      </c>
      <c r="I718" s="257"/>
      <c r="J718" s="252"/>
      <c r="K718" s="252"/>
      <c r="L718" s="258"/>
      <c r="M718" s="259"/>
      <c r="N718" s="260"/>
      <c r="O718" s="260"/>
      <c r="P718" s="260"/>
      <c r="Q718" s="260"/>
      <c r="R718" s="260"/>
      <c r="S718" s="260"/>
      <c r="T718" s="261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62" t="s">
        <v>167</v>
      </c>
      <c r="AU718" s="262" t="s">
        <v>88</v>
      </c>
      <c r="AV718" s="13" t="s">
        <v>88</v>
      </c>
      <c r="AW718" s="13" t="s">
        <v>4</v>
      </c>
      <c r="AX718" s="13" t="s">
        <v>86</v>
      </c>
      <c r="AY718" s="262" t="s">
        <v>159</v>
      </c>
    </row>
    <row r="719" s="2" customFormat="1" ht="16.5" customHeight="1">
      <c r="A719" s="39"/>
      <c r="B719" s="40"/>
      <c r="C719" s="237" t="s">
        <v>1193</v>
      </c>
      <c r="D719" s="237" t="s">
        <v>161</v>
      </c>
      <c r="E719" s="238" t="s">
        <v>1274</v>
      </c>
      <c r="F719" s="239" t="s">
        <v>1275</v>
      </c>
      <c r="G719" s="240" t="s">
        <v>164</v>
      </c>
      <c r="H719" s="241">
        <v>2.1000000000000001</v>
      </c>
      <c r="I719" s="242"/>
      <c r="J719" s="243">
        <f>ROUND(I719*H719,2)</f>
        <v>0</v>
      </c>
      <c r="K719" s="244"/>
      <c r="L719" s="45"/>
      <c r="M719" s="245" t="s">
        <v>1</v>
      </c>
      <c r="N719" s="246" t="s">
        <v>43</v>
      </c>
      <c r="O719" s="92"/>
      <c r="P719" s="247">
        <f>O719*H719</f>
        <v>0</v>
      </c>
      <c r="Q719" s="247">
        <v>0</v>
      </c>
      <c r="R719" s="247">
        <f>Q719*H719</f>
        <v>0</v>
      </c>
      <c r="S719" s="247">
        <v>0</v>
      </c>
      <c r="T719" s="248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49" t="s">
        <v>249</v>
      </c>
      <c r="AT719" s="249" t="s">
        <v>161</v>
      </c>
      <c r="AU719" s="249" t="s">
        <v>88</v>
      </c>
      <c r="AY719" s="18" t="s">
        <v>159</v>
      </c>
      <c r="BE719" s="250">
        <f>IF(N719="základní",J719,0)</f>
        <v>0</v>
      </c>
      <c r="BF719" s="250">
        <f>IF(N719="snížená",J719,0)</f>
        <v>0</v>
      </c>
      <c r="BG719" s="250">
        <f>IF(N719="zákl. přenesená",J719,0)</f>
        <v>0</v>
      </c>
      <c r="BH719" s="250">
        <f>IF(N719="sníž. přenesená",J719,0)</f>
        <v>0</v>
      </c>
      <c r="BI719" s="250">
        <f>IF(N719="nulová",J719,0)</f>
        <v>0</v>
      </c>
      <c r="BJ719" s="18" t="s">
        <v>86</v>
      </c>
      <c r="BK719" s="250">
        <f>ROUND(I719*H719,2)</f>
        <v>0</v>
      </c>
      <c r="BL719" s="18" t="s">
        <v>249</v>
      </c>
      <c r="BM719" s="249" t="s">
        <v>1276</v>
      </c>
    </row>
    <row r="720" s="2" customFormat="1" ht="16.5" customHeight="1">
      <c r="A720" s="39"/>
      <c r="B720" s="40"/>
      <c r="C720" s="237" t="s">
        <v>1197</v>
      </c>
      <c r="D720" s="237" t="s">
        <v>161</v>
      </c>
      <c r="E720" s="238" t="s">
        <v>1278</v>
      </c>
      <c r="F720" s="239" t="s">
        <v>1279</v>
      </c>
      <c r="G720" s="240" t="s">
        <v>164</v>
      </c>
      <c r="H720" s="241">
        <v>87.5</v>
      </c>
      <c r="I720" s="242"/>
      <c r="J720" s="243">
        <f>ROUND(I720*H720,2)</f>
        <v>0</v>
      </c>
      <c r="K720" s="244"/>
      <c r="L720" s="45"/>
      <c r="M720" s="245" t="s">
        <v>1</v>
      </c>
      <c r="N720" s="246" t="s">
        <v>43</v>
      </c>
      <c r="O720" s="92"/>
      <c r="P720" s="247">
        <f>O720*H720</f>
        <v>0</v>
      </c>
      <c r="Q720" s="247">
        <v>0.00093000000000000005</v>
      </c>
      <c r="R720" s="247">
        <f>Q720*H720</f>
        <v>0.081375000000000003</v>
      </c>
      <c r="S720" s="247">
        <v>0</v>
      </c>
      <c r="T720" s="248">
        <f>S720*H720</f>
        <v>0</v>
      </c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R720" s="249" t="s">
        <v>249</v>
      </c>
      <c r="AT720" s="249" t="s">
        <v>161</v>
      </c>
      <c r="AU720" s="249" t="s">
        <v>88</v>
      </c>
      <c r="AY720" s="18" t="s">
        <v>159</v>
      </c>
      <c r="BE720" s="250">
        <f>IF(N720="základní",J720,0)</f>
        <v>0</v>
      </c>
      <c r="BF720" s="250">
        <f>IF(N720="snížená",J720,0)</f>
        <v>0</v>
      </c>
      <c r="BG720" s="250">
        <f>IF(N720="zákl. přenesená",J720,0)</f>
        <v>0</v>
      </c>
      <c r="BH720" s="250">
        <f>IF(N720="sníž. přenesená",J720,0)</f>
        <v>0</v>
      </c>
      <c r="BI720" s="250">
        <f>IF(N720="nulová",J720,0)</f>
        <v>0</v>
      </c>
      <c r="BJ720" s="18" t="s">
        <v>86</v>
      </c>
      <c r="BK720" s="250">
        <f>ROUND(I720*H720,2)</f>
        <v>0</v>
      </c>
      <c r="BL720" s="18" t="s">
        <v>249</v>
      </c>
      <c r="BM720" s="249" t="s">
        <v>1280</v>
      </c>
    </row>
    <row r="721" s="13" customFormat="1">
      <c r="A721" s="13"/>
      <c r="B721" s="251"/>
      <c r="C721" s="252"/>
      <c r="D721" s="253" t="s">
        <v>167</v>
      </c>
      <c r="E721" s="254" t="s">
        <v>1</v>
      </c>
      <c r="F721" s="255" t="s">
        <v>1595</v>
      </c>
      <c r="G721" s="252"/>
      <c r="H721" s="256">
        <v>87.5</v>
      </c>
      <c r="I721" s="257"/>
      <c r="J721" s="252"/>
      <c r="K721" s="252"/>
      <c r="L721" s="258"/>
      <c r="M721" s="259"/>
      <c r="N721" s="260"/>
      <c r="O721" s="260"/>
      <c r="P721" s="260"/>
      <c r="Q721" s="260"/>
      <c r="R721" s="260"/>
      <c r="S721" s="260"/>
      <c r="T721" s="261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62" t="s">
        <v>167</v>
      </c>
      <c r="AU721" s="262" t="s">
        <v>88</v>
      </c>
      <c r="AV721" s="13" t="s">
        <v>88</v>
      </c>
      <c r="AW721" s="13" t="s">
        <v>34</v>
      </c>
      <c r="AX721" s="13" t="s">
        <v>86</v>
      </c>
      <c r="AY721" s="262" t="s">
        <v>159</v>
      </c>
    </row>
    <row r="722" s="2" customFormat="1" ht="16.5" customHeight="1">
      <c r="A722" s="39"/>
      <c r="B722" s="40"/>
      <c r="C722" s="237" t="s">
        <v>1203</v>
      </c>
      <c r="D722" s="237" t="s">
        <v>161</v>
      </c>
      <c r="E722" s="238" t="s">
        <v>1283</v>
      </c>
      <c r="F722" s="239" t="s">
        <v>1284</v>
      </c>
      <c r="G722" s="240" t="s">
        <v>164</v>
      </c>
      <c r="H722" s="241">
        <v>87.5</v>
      </c>
      <c r="I722" s="242"/>
      <c r="J722" s="243">
        <f>ROUND(I722*H722,2)</f>
        <v>0</v>
      </c>
      <c r="K722" s="244"/>
      <c r="L722" s="45"/>
      <c r="M722" s="245" t="s">
        <v>1</v>
      </c>
      <c r="N722" s="246" t="s">
        <v>43</v>
      </c>
      <c r="O722" s="92"/>
      <c r="P722" s="247">
        <f>O722*H722</f>
        <v>0</v>
      </c>
      <c r="Q722" s="247">
        <v>0.00029999999999999997</v>
      </c>
      <c r="R722" s="247">
        <f>Q722*H722</f>
        <v>0.026249999999999999</v>
      </c>
      <c r="S722" s="247">
        <v>0</v>
      </c>
      <c r="T722" s="248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49" t="s">
        <v>249</v>
      </c>
      <c r="AT722" s="249" t="s">
        <v>161</v>
      </c>
      <c r="AU722" s="249" t="s">
        <v>88</v>
      </c>
      <c r="AY722" s="18" t="s">
        <v>159</v>
      </c>
      <c r="BE722" s="250">
        <f>IF(N722="základní",J722,0)</f>
        <v>0</v>
      </c>
      <c r="BF722" s="250">
        <f>IF(N722="snížená",J722,0)</f>
        <v>0</v>
      </c>
      <c r="BG722" s="250">
        <f>IF(N722="zákl. přenesená",J722,0)</f>
        <v>0</v>
      </c>
      <c r="BH722" s="250">
        <f>IF(N722="sníž. přenesená",J722,0)</f>
        <v>0</v>
      </c>
      <c r="BI722" s="250">
        <f>IF(N722="nulová",J722,0)</f>
        <v>0</v>
      </c>
      <c r="BJ722" s="18" t="s">
        <v>86</v>
      </c>
      <c r="BK722" s="250">
        <f>ROUND(I722*H722,2)</f>
        <v>0</v>
      </c>
      <c r="BL722" s="18" t="s">
        <v>249</v>
      </c>
      <c r="BM722" s="249" t="s">
        <v>1285</v>
      </c>
    </row>
    <row r="723" s="2" customFormat="1" ht="16.5" customHeight="1">
      <c r="A723" s="39"/>
      <c r="B723" s="40"/>
      <c r="C723" s="237" t="s">
        <v>1207</v>
      </c>
      <c r="D723" s="237" t="s">
        <v>161</v>
      </c>
      <c r="E723" s="238" t="s">
        <v>1287</v>
      </c>
      <c r="F723" s="239" t="s">
        <v>1288</v>
      </c>
      <c r="G723" s="240" t="s">
        <v>530</v>
      </c>
      <c r="H723" s="288"/>
      <c r="I723" s="242"/>
      <c r="J723" s="243">
        <f>ROUND(I723*H723,2)</f>
        <v>0</v>
      </c>
      <c r="K723" s="244"/>
      <c r="L723" s="45"/>
      <c r="M723" s="245" t="s">
        <v>1</v>
      </c>
      <c r="N723" s="246" t="s">
        <v>43</v>
      </c>
      <c r="O723" s="92"/>
      <c r="P723" s="247">
        <f>O723*H723</f>
        <v>0</v>
      </c>
      <c r="Q723" s="247">
        <v>0</v>
      </c>
      <c r="R723" s="247">
        <f>Q723*H723</f>
        <v>0</v>
      </c>
      <c r="S723" s="247">
        <v>0</v>
      </c>
      <c r="T723" s="248">
        <f>S723*H723</f>
        <v>0</v>
      </c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R723" s="249" t="s">
        <v>249</v>
      </c>
      <c r="AT723" s="249" t="s">
        <v>161</v>
      </c>
      <c r="AU723" s="249" t="s">
        <v>88</v>
      </c>
      <c r="AY723" s="18" t="s">
        <v>159</v>
      </c>
      <c r="BE723" s="250">
        <f>IF(N723="základní",J723,0)</f>
        <v>0</v>
      </c>
      <c r="BF723" s="250">
        <f>IF(N723="snížená",J723,0)</f>
        <v>0</v>
      </c>
      <c r="BG723" s="250">
        <f>IF(N723="zákl. přenesená",J723,0)</f>
        <v>0</v>
      </c>
      <c r="BH723" s="250">
        <f>IF(N723="sníž. přenesená",J723,0)</f>
        <v>0</v>
      </c>
      <c r="BI723" s="250">
        <f>IF(N723="nulová",J723,0)</f>
        <v>0</v>
      </c>
      <c r="BJ723" s="18" t="s">
        <v>86</v>
      </c>
      <c r="BK723" s="250">
        <f>ROUND(I723*H723,2)</f>
        <v>0</v>
      </c>
      <c r="BL723" s="18" t="s">
        <v>249</v>
      </c>
      <c r="BM723" s="249" t="s">
        <v>1289</v>
      </c>
    </row>
    <row r="724" s="12" customFormat="1" ht="22.8" customHeight="1">
      <c r="A724" s="12"/>
      <c r="B724" s="221"/>
      <c r="C724" s="222"/>
      <c r="D724" s="223" t="s">
        <v>77</v>
      </c>
      <c r="E724" s="235" t="s">
        <v>1290</v>
      </c>
      <c r="F724" s="235" t="s">
        <v>1291</v>
      </c>
      <c r="G724" s="222"/>
      <c r="H724" s="222"/>
      <c r="I724" s="225"/>
      <c r="J724" s="236">
        <f>BK724</f>
        <v>0</v>
      </c>
      <c r="K724" s="222"/>
      <c r="L724" s="227"/>
      <c r="M724" s="228"/>
      <c r="N724" s="229"/>
      <c r="O724" s="229"/>
      <c r="P724" s="230">
        <f>SUM(P725:P726)</f>
        <v>0</v>
      </c>
      <c r="Q724" s="229"/>
      <c r="R724" s="230">
        <f>SUM(R725:R726)</f>
        <v>0.019799999999999998</v>
      </c>
      <c r="S724" s="229"/>
      <c r="T724" s="231">
        <f>SUM(T725:T726)</f>
        <v>0</v>
      </c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R724" s="232" t="s">
        <v>88</v>
      </c>
      <c r="AT724" s="233" t="s">
        <v>77</v>
      </c>
      <c r="AU724" s="233" t="s">
        <v>86</v>
      </c>
      <c r="AY724" s="232" t="s">
        <v>159</v>
      </c>
      <c r="BK724" s="234">
        <f>SUM(BK725:BK726)</f>
        <v>0</v>
      </c>
    </row>
    <row r="725" s="2" customFormat="1" ht="16.5" customHeight="1">
      <c r="A725" s="39"/>
      <c r="B725" s="40"/>
      <c r="C725" s="237" t="s">
        <v>1211</v>
      </c>
      <c r="D725" s="237" t="s">
        <v>161</v>
      </c>
      <c r="E725" s="238" t="s">
        <v>1293</v>
      </c>
      <c r="F725" s="239" t="s">
        <v>1294</v>
      </c>
      <c r="G725" s="240" t="s">
        <v>164</v>
      </c>
      <c r="H725" s="241">
        <v>30</v>
      </c>
      <c r="I725" s="242"/>
      <c r="J725" s="243">
        <f>ROUND(I725*H725,2)</f>
        <v>0</v>
      </c>
      <c r="K725" s="244"/>
      <c r="L725" s="45"/>
      <c r="M725" s="245" t="s">
        <v>1</v>
      </c>
      <c r="N725" s="246" t="s">
        <v>43</v>
      </c>
      <c r="O725" s="92"/>
      <c r="P725" s="247">
        <f>O725*H725</f>
        <v>0</v>
      </c>
      <c r="Q725" s="247">
        <v>0</v>
      </c>
      <c r="R725" s="247">
        <f>Q725*H725</f>
        <v>0</v>
      </c>
      <c r="S725" s="247">
        <v>0</v>
      </c>
      <c r="T725" s="248">
        <f>S725*H725</f>
        <v>0</v>
      </c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R725" s="249" t="s">
        <v>249</v>
      </c>
      <c r="AT725" s="249" t="s">
        <v>161</v>
      </c>
      <c r="AU725" s="249" t="s">
        <v>88</v>
      </c>
      <c r="AY725" s="18" t="s">
        <v>159</v>
      </c>
      <c r="BE725" s="250">
        <f>IF(N725="základní",J725,0)</f>
        <v>0</v>
      </c>
      <c r="BF725" s="250">
        <f>IF(N725="snížená",J725,0)</f>
        <v>0</v>
      </c>
      <c r="BG725" s="250">
        <f>IF(N725="zákl. přenesená",J725,0)</f>
        <v>0</v>
      </c>
      <c r="BH725" s="250">
        <f>IF(N725="sníž. přenesená",J725,0)</f>
        <v>0</v>
      </c>
      <c r="BI725" s="250">
        <f>IF(N725="nulová",J725,0)</f>
        <v>0</v>
      </c>
      <c r="BJ725" s="18" t="s">
        <v>86</v>
      </c>
      <c r="BK725" s="250">
        <f>ROUND(I725*H725,2)</f>
        <v>0</v>
      </c>
      <c r="BL725" s="18" t="s">
        <v>249</v>
      </c>
      <c r="BM725" s="249" t="s">
        <v>1295</v>
      </c>
    </row>
    <row r="726" s="2" customFormat="1" ht="16.5" customHeight="1">
      <c r="A726" s="39"/>
      <c r="B726" s="40"/>
      <c r="C726" s="237" t="s">
        <v>1216</v>
      </c>
      <c r="D726" s="237" t="s">
        <v>161</v>
      </c>
      <c r="E726" s="238" t="s">
        <v>1297</v>
      </c>
      <c r="F726" s="239" t="s">
        <v>1298</v>
      </c>
      <c r="G726" s="240" t="s">
        <v>164</v>
      </c>
      <c r="H726" s="241">
        <v>30</v>
      </c>
      <c r="I726" s="242"/>
      <c r="J726" s="243">
        <f>ROUND(I726*H726,2)</f>
        <v>0</v>
      </c>
      <c r="K726" s="244"/>
      <c r="L726" s="45"/>
      <c r="M726" s="245" t="s">
        <v>1</v>
      </c>
      <c r="N726" s="246" t="s">
        <v>43</v>
      </c>
      <c r="O726" s="92"/>
      <c r="P726" s="247">
        <f>O726*H726</f>
        <v>0</v>
      </c>
      <c r="Q726" s="247">
        <v>0.00066</v>
      </c>
      <c r="R726" s="247">
        <f>Q726*H726</f>
        <v>0.019799999999999998</v>
      </c>
      <c r="S726" s="247">
        <v>0</v>
      </c>
      <c r="T726" s="248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49" t="s">
        <v>249</v>
      </c>
      <c r="AT726" s="249" t="s">
        <v>161</v>
      </c>
      <c r="AU726" s="249" t="s">
        <v>88</v>
      </c>
      <c r="AY726" s="18" t="s">
        <v>159</v>
      </c>
      <c r="BE726" s="250">
        <f>IF(N726="základní",J726,0)</f>
        <v>0</v>
      </c>
      <c r="BF726" s="250">
        <f>IF(N726="snížená",J726,0)</f>
        <v>0</v>
      </c>
      <c r="BG726" s="250">
        <f>IF(N726="zákl. přenesená",J726,0)</f>
        <v>0</v>
      </c>
      <c r="BH726" s="250">
        <f>IF(N726="sníž. přenesená",J726,0)</f>
        <v>0</v>
      </c>
      <c r="BI726" s="250">
        <f>IF(N726="nulová",J726,0)</f>
        <v>0</v>
      </c>
      <c r="BJ726" s="18" t="s">
        <v>86</v>
      </c>
      <c r="BK726" s="250">
        <f>ROUND(I726*H726,2)</f>
        <v>0</v>
      </c>
      <c r="BL726" s="18" t="s">
        <v>249</v>
      </c>
      <c r="BM726" s="249" t="s">
        <v>1299</v>
      </c>
    </row>
    <row r="727" s="12" customFormat="1" ht="22.8" customHeight="1">
      <c r="A727" s="12"/>
      <c r="B727" s="221"/>
      <c r="C727" s="222"/>
      <c r="D727" s="223" t="s">
        <v>77</v>
      </c>
      <c r="E727" s="235" t="s">
        <v>1300</v>
      </c>
      <c r="F727" s="235" t="s">
        <v>1301</v>
      </c>
      <c r="G727" s="222"/>
      <c r="H727" s="222"/>
      <c r="I727" s="225"/>
      <c r="J727" s="236">
        <f>BK727</f>
        <v>0</v>
      </c>
      <c r="K727" s="222"/>
      <c r="L727" s="227"/>
      <c r="M727" s="228"/>
      <c r="N727" s="229"/>
      <c r="O727" s="229"/>
      <c r="P727" s="230">
        <f>SUM(P728:P736)</f>
        <v>0</v>
      </c>
      <c r="Q727" s="229"/>
      <c r="R727" s="230">
        <f>SUM(R728:R736)</f>
        <v>2.17256619</v>
      </c>
      <c r="S727" s="229"/>
      <c r="T727" s="231">
        <f>SUM(T728:T736)</f>
        <v>0.38887484999999999</v>
      </c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R727" s="232" t="s">
        <v>88</v>
      </c>
      <c r="AT727" s="233" t="s">
        <v>77</v>
      </c>
      <c r="AU727" s="233" t="s">
        <v>86</v>
      </c>
      <c r="AY727" s="232" t="s">
        <v>159</v>
      </c>
      <c r="BK727" s="234">
        <f>SUM(BK728:BK736)</f>
        <v>0</v>
      </c>
    </row>
    <row r="728" s="2" customFormat="1" ht="16.5" customHeight="1">
      <c r="A728" s="39"/>
      <c r="B728" s="40"/>
      <c r="C728" s="237" t="s">
        <v>1221</v>
      </c>
      <c r="D728" s="237" t="s">
        <v>161</v>
      </c>
      <c r="E728" s="238" t="s">
        <v>1303</v>
      </c>
      <c r="F728" s="239" t="s">
        <v>1304</v>
      </c>
      <c r="G728" s="240" t="s">
        <v>357</v>
      </c>
      <c r="H728" s="241">
        <v>1</v>
      </c>
      <c r="I728" s="242"/>
      <c r="J728" s="243">
        <f>ROUND(I728*H728,2)</f>
        <v>0</v>
      </c>
      <c r="K728" s="244"/>
      <c r="L728" s="45"/>
      <c r="M728" s="245" t="s">
        <v>1</v>
      </c>
      <c r="N728" s="246" t="s">
        <v>43</v>
      </c>
      <c r="O728" s="92"/>
      <c r="P728" s="247">
        <f>O728*H728</f>
        <v>0</v>
      </c>
      <c r="Q728" s="247">
        <v>0</v>
      </c>
      <c r="R728" s="247">
        <f>Q728*H728</f>
        <v>0</v>
      </c>
      <c r="S728" s="247">
        <v>0</v>
      </c>
      <c r="T728" s="248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49" t="s">
        <v>249</v>
      </c>
      <c r="AT728" s="249" t="s">
        <v>161</v>
      </c>
      <c r="AU728" s="249" t="s">
        <v>88</v>
      </c>
      <c r="AY728" s="18" t="s">
        <v>159</v>
      </c>
      <c r="BE728" s="250">
        <f>IF(N728="základní",J728,0)</f>
        <v>0</v>
      </c>
      <c r="BF728" s="250">
        <f>IF(N728="snížená",J728,0)</f>
        <v>0</v>
      </c>
      <c r="BG728" s="250">
        <f>IF(N728="zákl. přenesená",J728,0)</f>
        <v>0</v>
      </c>
      <c r="BH728" s="250">
        <f>IF(N728="sníž. přenesená",J728,0)</f>
        <v>0</v>
      </c>
      <c r="BI728" s="250">
        <f>IF(N728="nulová",J728,0)</f>
        <v>0</v>
      </c>
      <c r="BJ728" s="18" t="s">
        <v>86</v>
      </c>
      <c r="BK728" s="250">
        <f>ROUND(I728*H728,2)</f>
        <v>0</v>
      </c>
      <c r="BL728" s="18" t="s">
        <v>249</v>
      </c>
      <c r="BM728" s="249" t="s">
        <v>1305</v>
      </c>
    </row>
    <row r="729" s="2" customFormat="1" ht="16.5" customHeight="1">
      <c r="A729" s="39"/>
      <c r="B729" s="40"/>
      <c r="C729" s="237" t="s">
        <v>1226</v>
      </c>
      <c r="D729" s="237" t="s">
        <v>161</v>
      </c>
      <c r="E729" s="238" t="s">
        <v>1307</v>
      </c>
      <c r="F729" s="239" t="s">
        <v>1308</v>
      </c>
      <c r="G729" s="240" t="s">
        <v>164</v>
      </c>
      <c r="H729" s="241">
        <v>1254.435</v>
      </c>
      <c r="I729" s="242"/>
      <c r="J729" s="243">
        <f>ROUND(I729*H729,2)</f>
        <v>0</v>
      </c>
      <c r="K729" s="244"/>
      <c r="L729" s="45"/>
      <c r="M729" s="245" t="s">
        <v>1</v>
      </c>
      <c r="N729" s="246" t="s">
        <v>43</v>
      </c>
      <c r="O729" s="92"/>
      <c r="P729" s="247">
        <f>O729*H729</f>
        <v>0</v>
      </c>
      <c r="Q729" s="247">
        <v>0.001</v>
      </c>
      <c r="R729" s="247">
        <f>Q729*H729</f>
        <v>1.254435</v>
      </c>
      <c r="S729" s="247">
        <v>0.00031</v>
      </c>
      <c r="T729" s="248">
        <f>S729*H729</f>
        <v>0.38887484999999999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49" t="s">
        <v>249</v>
      </c>
      <c r="AT729" s="249" t="s">
        <v>161</v>
      </c>
      <c r="AU729" s="249" t="s">
        <v>88</v>
      </c>
      <c r="AY729" s="18" t="s">
        <v>159</v>
      </c>
      <c r="BE729" s="250">
        <f>IF(N729="základní",J729,0)</f>
        <v>0</v>
      </c>
      <c r="BF729" s="250">
        <f>IF(N729="snížená",J729,0)</f>
        <v>0</v>
      </c>
      <c r="BG729" s="250">
        <f>IF(N729="zákl. přenesená",J729,0)</f>
        <v>0</v>
      </c>
      <c r="BH729" s="250">
        <f>IF(N729="sníž. přenesená",J729,0)</f>
        <v>0</v>
      </c>
      <c r="BI729" s="250">
        <f>IF(N729="nulová",J729,0)</f>
        <v>0</v>
      </c>
      <c r="BJ729" s="18" t="s">
        <v>86</v>
      </c>
      <c r="BK729" s="250">
        <f>ROUND(I729*H729,2)</f>
        <v>0</v>
      </c>
      <c r="BL729" s="18" t="s">
        <v>249</v>
      </c>
      <c r="BM729" s="249" t="s">
        <v>1309</v>
      </c>
    </row>
    <row r="730" s="2" customFormat="1" ht="16.5" customHeight="1">
      <c r="A730" s="39"/>
      <c r="B730" s="40"/>
      <c r="C730" s="237" t="s">
        <v>1232</v>
      </c>
      <c r="D730" s="237" t="s">
        <v>161</v>
      </c>
      <c r="E730" s="238" t="s">
        <v>1311</v>
      </c>
      <c r="F730" s="239" t="s">
        <v>1312</v>
      </c>
      <c r="G730" s="240" t="s">
        <v>164</v>
      </c>
      <c r="H730" s="241">
        <v>1254.435</v>
      </c>
      <c r="I730" s="242"/>
      <c r="J730" s="243">
        <f>ROUND(I730*H730,2)</f>
        <v>0</v>
      </c>
      <c r="K730" s="244"/>
      <c r="L730" s="45"/>
      <c r="M730" s="245" t="s">
        <v>1</v>
      </c>
      <c r="N730" s="246" t="s">
        <v>43</v>
      </c>
      <c r="O730" s="92"/>
      <c r="P730" s="247">
        <f>O730*H730</f>
        <v>0</v>
      </c>
      <c r="Q730" s="247">
        <v>0</v>
      </c>
      <c r="R730" s="247">
        <f>Q730*H730</f>
        <v>0</v>
      </c>
      <c r="S730" s="247">
        <v>0</v>
      </c>
      <c r="T730" s="248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49" t="s">
        <v>249</v>
      </c>
      <c r="AT730" s="249" t="s">
        <v>161</v>
      </c>
      <c r="AU730" s="249" t="s">
        <v>88</v>
      </c>
      <c r="AY730" s="18" t="s">
        <v>159</v>
      </c>
      <c r="BE730" s="250">
        <f>IF(N730="základní",J730,0)</f>
        <v>0</v>
      </c>
      <c r="BF730" s="250">
        <f>IF(N730="snížená",J730,0)</f>
        <v>0</v>
      </c>
      <c r="BG730" s="250">
        <f>IF(N730="zákl. přenesená",J730,0)</f>
        <v>0</v>
      </c>
      <c r="BH730" s="250">
        <f>IF(N730="sníž. přenesená",J730,0)</f>
        <v>0</v>
      </c>
      <c r="BI730" s="250">
        <f>IF(N730="nulová",J730,0)</f>
        <v>0</v>
      </c>
      <c r="BJ730" s="18" t="s">
        <v>86</v>
      </c>
      <c r="BK730" s="250">
        <f>ROUND(I730*H730,2)</f>
        <v>0</v>
      </c>
      <c r="BL730" s="18" t="s">
        <v>249</v>
      </c>
      <c r="BM730" s="249" t="s">
        <v>1313</v>
      </c>
    </row>
    <row r="731" s="2" customFormat="1" ht="16.5" customHeight="1">
      <c r="A731" s="39"/>
      <c r="B731" s="40"/>
      <c r="C731" s="237" t="s">
        <v>1236</v>
      </c>
      <c r="D731" s="237" t="s">
        <v>161</v>
      </c>
      <c r="E731" s="238" t="s">
        <v>1315</v>
      </c>
      <c r="F731" s="239" t="s">
        <v>1316</v>
      </c>
      <c r="G731" s="240" t="s">
        <v>164</v>
      </c>
      <c r="H731" s="241">
        <v>1619.271</v>
      </c>
      <c r="I731" s="242"/>
      <c r="J731" s="243">
        <f>ROUND(I731*H731,2)</f>
        <v>0</v>
      </c>
      <c r="K731" s="244"/>
      <c r="L731" s="45"/>
      <c r="M731" s="245" t="s">
        <v>1</v>
      </c>
      <c r="N731" s="246" t="s">
        <v>43</v>
      </c>
      <c r="O731" s="92"/>
      <c r="P731" s="247">
        <f>O731*H731</f>
        <v>0</v>
      </c>
      <c r="Q731" s="247">
        <v>0.00020000000000000001</v>
      </c>
      <c r="R731" s="247">
        <f>Q731*H731</f>
        <v>0.32385419999999998</v>
      </c>
      <c r="S731" s="247">
        <v>0</v>
      </c>
      <c r="T731" s="248">
        <f>S731*H731</f>
        <v>0</v>
      </c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R731" s="249" t="s">
        <v>249</v>
      </c>
      <c r="AT731" s="249" t="s">
        <v>161</v>
      </c>
      <c r="AU731" s="249" t="s">
        <v>88</v>
      </c>
      <c r="AY731" s="18" t="s">
        <v>159</v>
      </c>
      <c r="BE731" s="250">
        <f>IF(N731="základní",J731,0)</f>
        <v>0</v>
      </c>
      <c r="BF731" s="250">
        <f>IF(N731="snížená",J731,0)</f>
        <v>0</v>
      </c>
      <c r="BG731" s="250">
        <f>IF(N731="zákl. přenesená",J731,0)</f>
        <v>0</v>
      </c>
      <c r="BH731" s="250">
        <f>IF(N731="sníž. přenesená",J731,0)</f>
        <v>0</v>
      </c>
      <c r="BI731" s="250">
        <f>IF(N731="nulová",J731,0)</f>
        <v>0</v>
      </c>
      <c r="BJ731" s="18" t="s">
        <v>86</v>
      </c>
      <c r="BK731" s="250">
        <f>ROUND(I731*H731,2)</f>
        <v>0</v>
      </c>
      <c r="BL731" s="18" t="s">
        <v>249</v>
      </c>
      <c r="BM731" s="249" t="s">
        <v>1317</v>
      </c>
    </row>
    <row r="732" s="2" customFormat="1" ht="16.5" customHeight="1">
      <c r="A732" s="39"/>
      <c r="B732" s="40"/>
      <c r="C732" s="237" t="s">
        <v>1240</v>
      </c>
      <c r="D732" s="237" t="s">
        <v>161</v>
      </c>
      <c r="E732" s="238" t="s">
        <v>1319</v>
      </c>
      <c r="F732" s="239" t="s">
        <v>1320</v>
      </c>
      <c r="G732" s="240" t="s">
        <v>164</v>
      </c>
      <c r="H732" s="241">
        <v>2049.2310000000002</v>
      </c>
      <c r="I732" s="242"/>
      <c r="J732" s="243">
        <f>ROUND(I732*H732,2)</f>
        <v>0</v>
      </c>
      <c r="K732" s="244"/>
      <c r="L732" s="45"/>
      <c r="M732" s="245" t="s">
        <v>1</v>
      </c>
      <c r="N732" s="246" t="s">
        <v>43</v>
      </c>
      <c r="O732" s="92"/>
      <c r="P732" s="247">
        <f>O732*H732</f>
        <v>0</v>
      </c>
      <c r="Q732" s="247">
        <v>0.00029</v>
      </c>
      <c r="R732" s="247">
        <f>Q732*H732</f>
        <v>0.59427699000000012</v>
      </c>
      <c r="S732" s="247">
        <v>0</v>
      </c>
      <c r="T732" s="248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49" t="s">
        <v>249</v>
      </c>
      <c r="AT732" s="249" t="s">
        <v>161</v>
      </c>
      <c r="AU732" s="249" t="s">
        <v>88</v>
      </c>
      <c r="AY732" s="18" t="s">
        <v>159</v>
      </c>
      <c r="BE732" s="250">
        <f>IF(N732="základní",J732,0)</f>
        <v>0</v>
      </c>
      <c r="BF732" s="250">
        <f>IF(N732="snížená",J732,0)</f>
        <v>0</v>
      </c>
      <c r="BG732" s="250">
        <f>IF(N732="zákl. přenesená",J732,0)</f>
        <v>0</v>
      </c>
      <c r="BH732" s="250">
        <f>IF(N732="sníž. přenesená",J732,0)</f>
        <v>0</v>
      </c>
      <c r="BI732" s="250">
        <f>IF(N732="nulová",J732,0)</f>
        <v>0</v>
      </c>
      <c r="BJ732" s="18" t="s">
        <v>86</v>
      </c>
      <c r="BK732" s="250">
        <f>ROUND(I732*H732,2)</f>
        <v>0</v>
      </c>
      <c r="BL732" s="18" t="s">
        <v>249</v>
      </c>
      <c r="BM732" s="249" t="s">
        <v>1321</v>
      </c>
    </row>
    <row r="733" s="13" customFormat="1">
      <c r="A733" s="13"/>
      <c r="B733" s="251"/>
      <c r="C733" s="252"/>
      <c r="D733" s="253" t="s">
        <v>167</v>
      </c>
      <c r="E733" s="254" t="s">
        <v>1</v>
      </c>
      <c r="F733" s="255" t="s">
        <v>1596</v>
      </c>
      <c r="G733" s="252"/>
      <c r="H733" s="256">
        <v>1619.271</v>
      </c>
      <c r="I733" s="257"/>
      <c r="J733" s="252"/>
      <c r="K733" s="252"/>
      <c r="L733" s="258"/>
      <c r="M733" s="259"/>
      <c r="N733" s="260"/>
      <c r="O733" s="260"/>
      <c r="P733" s="260"/>
      <c r="Q733" s="260"/>
      <c r="R733" s="260"/>
      <c r="S733" s="260"/>
      <c r="T733" s="261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62" t="s">
        <v>167</v>
      </c>
      <c r="AU733" s="262" t="s">
        <v>88</v>
      </c>
      <c r="AV733" s="13" t="s">
        <v>88</v>
      </c>
      <c r="AW733" s="13" t="s">
        <v>34</v>
      </c>
      <c r="AX733" s="13" t="s">
        <v>78</v>
      </c>
      <c r="AY733" s="262" t="s">
        <v>159</v>
      </c>
    </row>
    <row r="734" s="13" customFormat="1">
      <c r="A734" s="13"/>
      <c r="B734" s="251"/>
      <c r="C734" s="252"/>
      <c r="D734" s="253" t="s">
        <v>167</v>
      </c>
      <c r="E734" s="254" t="s">
        <v>1</v>
      </c>
      <c r="F734" s="255" t="s">
        <v>1597</v>
      </c>
      <c r="G734" s="252"/>
      <c r="H734" s="256">
        <v>11.550000000000001</v>
      </c>
      <c r="I734" s="257"/>
      <c r="J734" s="252"/>
      <c r="K734" s="252"/>
      <c r="L734" s="258"/>
      <c r="M734" s="259"/>
      <c r="N734" s="260"/>
      <c r="O734" s="260"/>
      <c r="P734" s="260"/>
      <c r="Q734" s="260"/>
      <c r="R734" s="260"/>
      <c r="S734" s="260"/>
      <c r="T734" s="261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62" t="s">
        <v>167</v>
      </c>
      <c r="AU734" s="262" t="s">
        <v>88</v>
      </c>
      <c r="AV734" s="13" t="s">
        <v>88</v>
      </c>
      <c r="AW734" s="13" t="s">
        <v>34</v>
      </c>
      <c r="AX734" s="13" t="s">
        <v>78</v>
      </c>
      <c r="AY734" s="262" t="s">
        <v>159</v>
      </c>
    </row>
    <row r="735" s="13" customFormat="1">
      <c r="A735" s="13"/>
      <c r="B735" s="251"/>
      <c r="C735" s="252"/>
      <c r="D735" s="253" t="s">
        <v>167</v>
      </c>
      <c r="E735" s="254" t="s">
        <v>1</v>
      </c>
      <c r="F735" s="255" t="s">
        <v>1598</v>
      </c>
      <c r="G735" s="252"/>
      <c r="H735" s="256">
        <v>418.41000000000002</v>
      </c>
      <c r="I735" s="257"/>
      <c r="J735" s="252"/>
      <c r="K735" s="252"/>
      <c r="L735" s="258"/>
      <c r="M735" s="259"/>
      <c r="N735" s="260"/>
      <c r="O735" s="260"/>
      <c r="P735" s="260"/>
      <c r="Q735" s="260"/>
      <c r="R735" s="260"/>
      <c r="S735" s="260"/>
      <c r="T735" s="261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62" t="s">
        <v>167</v>
      </c>
      <c r="AU735" s="262" t="s">
        <v>88</v>
      </c>
      <c r="AV735" s="13" t="s">
        <v>88</v>
      </c>
      <c r="AW735" s="13" t="s">
        <v>34</v>
      </c>
      <c r="AX735" s="13" t="s">
        <v>78</v>
      </c>
      <c r="AY735" s="262" t="s">
        <v>159</v>
      </c>
    </row>
    <row r="736" s="14" customFormat="1">
      <c r="A736" s="14"/>
      <c r="B736" s="263"/>
      <c r="C736" s="264"/>
      <c r="D736" s="253" t="s">
        <v>167</v>
      </c>
      <c r="E736" s="265" t="s">
        <v>1</v>
      </c>
      <c r="F736" s="266" t="s">
        <v>170</v>
      </c>
      <c r="G736" s="264"/>
      <c r="H736" s="267">
        <v>2049.2310000000002</v>
      </c>
      <c r="I736" s="268"/>
      <c r="J736" s="264"/>
      <c r="K736" s="264"/>
      <c r="L736" s="269"/>
      <c r="M736" s="270"/>
      <c r="N736" s="271"/>
      <c r="O736" s="271"/>
      <c r="P736" s="271"/>
      <c r="Q736" s="271"/>
      <c r="R736" s="271"/>
      <c r="S736" s="271"/>
      <c r="T736" s="272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73" t="s">
        <v>167</v>
      </c>
      <c r="AU736" s="273" t="s">
        <v>88</v>
      </c>
      <c r="AV736" s="14" t="s">
        <v>165</v>
      </c>
      <c r="AW736" s="14" t="s">
        <v>34</v>
      </c>
      <c r="AX736" s="14" t="s">
        <v>86</v>
      </c>
      <c r="AY736" s="273" t="s">
        <v>159</v>
      </c>
    </row>
    <row r="737" s="12" customFormat="1" ht="22.8" customHeight="1">
      <c r="A737" s="12"/>
      <c r="B737" s="221"/>
      <c r="C737" s="222"/>
      <c r="D737" s="223" t="s">
        <v>77</v>
      </c>
      <c r="E737" s="235" t="s">
        <v>1323</v>
      </c>
      <c r="F737" s="235" t="s">
        <v>1324</v>
      </c>
      <c r="G737" s="222"/>
      <c r="H737" s="222"/>
      <c r="I737" s="225"/>
      <c r="J737" s="236">
        <f>BK737</f>
        <v>0</v>
      </c>
      <c r="K737" s="222"/>
      <c r="L737" s="227"/>
      <c r="M737" s="228"/>
      <c r="N737" s="229"/>
      <c r="O737" s="229"/>
      <c r="P737" s="230">
        <f>SUM(P738:P740)</f>
        <v>0</v>
      </c>
      <c r="Q737" s="229"/>
      <c r="R737" s="230">
        <f>SUM(R738:R740)</f>
        <v>0.108459</v>
      </c>
      <c r="S737" s="229"/>
      <c r="T737" s="231">
        <f>SUM(T738:T740)</f>
        <v>0</v>
      </c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R737" s="232" t="s">
        <v>88</v>
      </c>
      <c r="AT737" s="233" t="s">
        <v>77</v>
      </c>
      <c r="AU737" s="233" t="s">
        <v>86</v>
      </c>
      <c r="AY737" s="232" t="s">
        <v>159</v>
      </c>
      <c r="BK737" s="234">
        <f>SUM(BK738:BK740)</f>
        <v>0</v>
      </c>
    </row>
    <row r="738" s="2" customFormat="1" ht="16.5" customHeight="1">
      <c r="A738" s="39"/>
      <c r="B738" s="40"/>
      <c r="C738" s="237" t="s">
        <v>1246</v>
      </c>
      <c r="D738" s="237" t="s">
        <v>161</v>
      </c>
      <c r="E738" s="238" t="s">
        <v>1326</v>
      </c>
      <c r="F738" s="239" t="s">
        <v>1327</v>
      </c>
      <c r="G738" s="240" t="s">
        <v>164</v>
      </c>
      <c r="H738" s="241">
        <v>83.430000000000007</v>
      </c>
      <c r="I738" s="242"/>
      <c r="J738" s="243">
        <f>ROUND(I738*H738,2)</f>
        <v>0</v>
      </c>
      <c r="K738" s="244"/>
      <c r="L738" s="45"/>
      <c r="M738" s="245" t="s">
        <v>1</v>
      </c>
      <c r="N738" s="246" t="s">
        <v>43</v>
      </c>
      <c r="O738" s="92"/>
      <c r="P738" s="247">
        <f>O738*H738</f>
        <v>0</v>
      </c>
      <c r="Q738" s="247">
        <v>0</v>
      </c>
      <c r="R738" s="247">
        <f>Q738*H738</f>
        <v>0</v>
      </c>
      <c r="S738" s="247">
        <v>0</v>
      </c>
      <c r="T738" s="248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49" t="s">
        <v>249</v>
      </c>
      <c r="AT738" s="249" t="s">
        <v>161</v>
      </c>
      <c r="AU738" s="249" t="s">
        <v>88</v>
      </c>
      <c r="AY738" s="18" t="s">
        <v>159</v>
      </c>
      <c r="BE738" s="250">
        <f>IF(N738="základní",J738,0)</f>
        <v>0</v>
      </c>
      <c r="BF738" s="250">
        <f>IF(N738="snížená",J738,0)</f>
        <v>0</v>
      </c>
      <c r="BG738" s="250">
        <f>IF(N738="zákl. přenesená",J738,0)</f>
        <v>0</v>
      </c>
      <c r="BH738" s="250">
        <f>IF(N738="sníž. přenesená",J738,0)</f>
        <v>0</v>
      </c>
      <c r="BI738" s="250">
        <f>IF(N738="nulová",J738,0)</f>
        <v>0</v>
      </c>
      <c r="BJ738" s="18" t="s">
        <v>86</v>
      </c>
      <c r="BK738" s="250">
        <f>ROUND(I738*H738,2)</f>
        <v>0</v>
      </c>
      <c r="BL738" s="18" t="s">
        <v>249</v>
      </c>
      <c r="BM738" s="249" t="s">
        <v>1328</v>
      </c>
    </row>
    <row r="739" s="2" customFormat="1" ht="16.5" customHeight="1">
      <c r="A739" s="39"/>
      <c r="B739" s="40"/>
      <c r="C739" s="274" t="s">
        <v>1257</v>
      </c>
      <c r="D739" s="274" t="s">
        <v>188</v>
      </c>
      <c r="E739" s="275" t="s">
        <v>1330</v>
      </c>
      <c r="F739" s="276" t="s">
        <v>1331</v>
      </c>
      <c r="G739" s="277" t="s">
        <v>164</v>
      </c>
      <c r="H739" s="278">
        <v>83.430000000000007</v>
      </c>
      <c r="I739" s="279"/>
      <c r="J739" s="280">
        <f>ROUND(I739*H739,2)</f>
        <v>0</v>
      </c>
      <c r="K739" s="281"/>
      <c r="L739" s="282"/>
      <c r="M739" s="283" t="s">
        <v>1</v>
      </c>
      <c r="N739" s="284" t="s">
        <v>43</v>
      </c>
      <c r="O739" s="92"/>
      <c r="P739" s="247">
        <f>O739*H739</f>
        <v>0</v>
      </c>
      <c r="Q739" s="247">
        <v>0.0012999999999999999</v>
      </c>
      <c r="R739" s="247">
        <f>Q739*H739</f>
        <v>0.108459</v>
      </c>
      <c r="S739" s="247">
        <v>0</v>
      </c>
      <c r="T739" s="248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49" t="s">
        <v>337</v>
      </c>
      <c r="AT739" s="249" t="s">
        <v>188</v>
      </c>
      <c r="AU739" s="249" t="s">
        <v>88</v>
      </c>
      <c r="AY739" s="18" t="s">
        <v>159</v>
      </c>
      <c r="BE739" s="250">
        <f>IF(N739="základní",J739,0)</f>
        <v>0</v>
      </c>
      <c r="BF739" s="250">
        <f>IF(N739="snížená",J739,0)</f>
        <v>0</v>
      </c>
      <c r="BG739" s="250">
        <f>IF(N739="zákl. přenesená",J739,0)</f>
        <v>0</v>
      </c>
      <c r="BH739" s="250">
        <f>IF(N739="sníž. přenesená",J739,0)</f>
        <v>0</v>
      </c>
      <c r="BI739" s="250">
        <f>IF(N739="nulová",J739,0)</f>
        <v>0</v>
      </c>
      <c r="BJ739" s="18" t="s">
        <v>86</v>
      </c>
      <c r="BK739" s="250">
        <f>ROUND(I739*H739,2)</f>
        <v>0</v>
      </c>
      <c r="BL739" s="18" t="s">
        <v>249</v>
      </c>
      <c r="BM739" s="249" t="s">
        <v>1332</v>
      </c>
    </row>
    <row r="740" s="2" customFormat="1" ht="16.5" customHeight="1">
      <c r="A740" s="39"/>
      <c r="B740" s="40"/>
      <c r="C740" s="237" t="s">
        <v>1262</v>
      </c>
      <c r="D740" s="237" t="s">
        <v>161</v>
      </c>
      <c r="E740" s="238" t="s">
        <v>1334</v>
      </c>
      <c r="F740" s="239" t="s">
        <v>1335</v>
      </c>
      <c r="G740" s="240" t="s">
        <v>530</v>
      </c>
      <c r="H740" s="288"/>
      <c r="I740" s="242"/>
      <c r="J740" s="243">
        <f>ROUND(I740*H740,2)</f>
        <v>0</v>
      </c>
      <c r="K740" s="244"/>
      <c r="L740" s="45"/>
      <c r="M740" s="289" t="s">
        <v>1</v>
      </c>
      <c r="N740" s="290" t="s">
        <v>43</v>
      </c>
      <c r="O740" s="291"/>
      <c r="P740" s="292">
        <f>O740*H740</f>
        <v>0</v>
      </c>
      <c r="Q740" s="292">
        <v>0</v>
      </c>
      <c r="R740" s="292">
        <f>Q740*H740</f>
        <v>0</v>
      </c>
      <c r="S740" s="292">
        <v>0</v>
      </c>
      <c r="T740" s="293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49" t="s">
        <v>249</v>
      </c>
      <c r="AT740" s="249" t="s">
        <v>161</v>
      </c>
      <c r="AU740" s="249" t="s">
        <v>88</v>
      </c>
      <c r="AY740" s="18" t="s">
        <v>159</v>
      </c>
      <c r="BE740" s="250">
        <f>IF(N740="základní",J740,0)</f>
        <v>0</v>
      </c>
      <c r="BF740" s="250">
        <f>IF(N740="snížená",J740,0)</f>
        <v>0</v>
      </c>
      <c r="BG740" s="250">
        <f>IF(N740="zákl. přenesená",J740,0)</f>
        <v>0</v>
      </c>
      <c r="BH740" s="250">
        <f>IF(N740="sníž. přenesená",J740,0)</f>
        <v>0</v>
      </c>
      <c r="BI740" s="250">
        <f>IF(N740="nulová",J740,0)</f>
        <v>0</v>
      </c>
      <c r="BJ740" s="18" t="s">
        <v>86</v>
      </c>
      <c r="BK740" s="250">
        <f>ROUND(I740*H740,2)</f>
        <v>0</v>
      </c>
      <c r="BL740" s="18" t="s">
        <v>249</v>
      </c>
      <c r="BM740" s="249" t="s">
        <v>1336</v>
      </c>
    </row>
    <row r="741" s="2" customFormat="1" ht="6.96" customHeight="1">
      <c r="A741" s="39"/>
      <c r="B741" s="67"/>
      <c r="C741" s="68"/>
      <c r="D741" s="68"/>
      <c r="E741" s="68"/>
      <c r="F741" s="68"/>
      <c r="G741" s="68"/>
      <c r="H741" s="68"/>
      <c r="I741" s="184"/>
      <c r="J741" s="68"/>
      <c r="K741" s="68"/>
      <c r="L741" s="45"/>
      <c r="M741" s="39"/>
      <c r="O741" s="39"/>
      <c r="P741" s="39"/>
      <c r="Q741" s="39"/>
      <c r="R741" s="39"/>
      <c r="S741" s="39"/>
      <c r="T741" s="39"/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</row>
  </sheetData>
  <sheetProtection sheet="1" autoFilter="0" formatColumns="0" formatRows="0" objects="1" scenarios="1" spinCount="100000" saltValue="lmtF5at+R3KhQgkRvMm7mu4luID9YbzdCRRJx89iMI1d0gIZM/uAS90IHLMTzvXHrqdYNlEGHNN7N5MY5qnrUQ==" hashValue="9eFZpNfovYLLoL7DcpgaxqVGkxeX8lDJ8BVpzHnC6QAcz427TnS5Bbz2Eb7pFZPNG5RQ2avNz3gNuP1a6JbVOQ==" algorithmName="SHA-512" password="C1E4"/>
  <autoFilter ref="C142:K740"/>
  <mergeCells count="9">
    <mergeCell ref="E7:H7"/>
    <mergeCell ref="E9:H9"/>
    <mergeCell ref="E18:H18"/>
    <mergeCell ref="E27:H27"/>
    <mergeCell ref="E85:H85"/>
    <mergeCell ref="E87:H87"/>
    <mergeCell ref="E133:H133"/>
    <mergeCell ref="E135:H13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88</v>
      </c>
    </row>
    <row r="4" s="1" customFormat="1" ht="24.96" customHeight="1">
      <c r="B4" s="21"/>
      <c r="D4" s="141" t="s">
        <v>108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zakázky'!K6</f>
        <v>Praha Vršovice st. č. 6 - oprava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109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1599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zakázky'!AN8</f>
        <v>26. 3. 2020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48" t="s">
        <v>28</v>
      </c>
      <c r="J15" s="147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25</v>
      </c>
      <c r="J17" s="34" t="str">
        <f>'Rekapitulace zakázky'!AN13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47"/>
      <c r="G18" s="147"/>
      <c r="H18" s="147"/>
      <c r="I18" s="148" t="s">
        <v>28</v>
      </c>
      <c r="J18" s="34" t="str">
        <f>'Rekapitulace zakázky'!AN14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25</v>
      </c>
      <c r="J20" s="147" t="str">
        <f>IF('Rekapitulace zakázky'!AN16="","",'Rekapitulace zakázky'!AN16)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zakázky'!E17="","",'Rekapitulace zakázky'!E17)</f>
        <v xml:space="preserve"> </v>
      </c>
      <c r="F21" s="39"/>
      <c r="G21" s="39"/>
      <c r="H21" s="39"/>
      <c r="I21" s="148" t="s">
        <v>28</v>
      </c>
      <c r="J21" s="147" t="str">
        <f>IF('Rekapitulace zakázky'!AN17="","",'Rekapitulace zakázky'!AN17)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25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28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38</v>
      </c>
      <c r="E30" s="39"/>
      <c r="F30" s="39"/>
      <c r="G30" s="39"/>
      <c r="H30" s="39"/>
      <c r="I30" s="145"/>
      <c r="J30" s="158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40</v>
      </c>
      <c r="G32" s="39"/>
      <c r="H32" s="39"/>
      <c r="I32" s="160" t="s">
        <v>39</v>
      </c>
      <c r="J32" s="159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42</v>
      </c>
      <c r="E33" s="143" t="s">
        <v>43</v>
      </c>
      <c r="F33" s="162">
        <f>ROUND((SUM(BE125:BE217)),  2)</f>
        <v>0</v>
      </c>
      <c r="G33" s="39"/>
      <c r="H33" s="39"/>
      <c r="I33" s="163">
        <v>0.20999999999999999</v>
      </c>
      <c r="J33" s="162">
        <f>ROUND(((SUM(BE125:BE217))*I33),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62">
        <f>ROUND((SUM(BF125:BF217)),  2)</f>
        <v>0</v>
      </c>
      <c r="G34" s="39"/>
      <c r="H34" s="39"/>
      <c r="I34" s="163">
        <v>0.14999999999999999</v>
      </c>
      <c r="J34" s="162">
        <f>ROUND(((SUM(BF125:BF217))*I34),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62">
        <f>ROUND((SUM(BG125:BG217)),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62">
        <f>ROUND((SUM(BH125:BH217)),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62">
        <f>ROUND((SUM(BI125:BI217)),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48</v>
      </c>
      <c r="E39" s="166"/>
      <c r="F39" s="166"/>
      <c r="G39" s="167" t="s">
        <v>49</v>
      </c>
      <c r="H39" s="168" t="s">
        <v>50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51</v>
      </c>
      <c r="E50" s="173"/>
      <c r="F50" s="173"/>
      <c r="G50" s="172" t="s">
        <v>52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8"/>
      <c r="J61" s="179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55</v>
      </c>
      <c r="E65" s="180"/>
      <c r="F65" s="180"/>
      <c r="G65" s="172" t="s">
        <v>56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8"/>
      <c r="J76" s="179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111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Praha Vršovice st. č. 6 - oprava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003 - Oprava schodiště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Praha Vršovice</v>
      </c>
      <c r="G89" s="41"/>
      <c r="H89" s="41"/>
      <c r="I89" s="148" t="s">
        <v>22</v>
      </c>
      <c r="J89" s="80" t="str">
        <f>IF(J12="","",J12)</f>
        <v>26. 3. 2020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148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L. Ulrich, DiS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112</v>
      </c>
      <c r="D94" s="190"/>
      <c r="E94" s="190"/>
      <c r="F94" s="190"/>
      <c r="G94" s="190"/>
      <c r="H94" s="190"/>
      <c r="I94" s="191"/>
      <c r="J94" s="192" t="s">
        <v>113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114</v>
      </c>
      <c r="D96" s="41"/>
      <c r="E96" s="41"/>
      <c r="F96" s="41"/>
      <c r="G96" s="41"/>
      <c r="H96" s="41"/>
      <c r="I96" s="145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115</v>
      </c>
    </row>
    <row r="97" s="9" customFormat="1" ht="24.96" customHeight="1">
      <c r="A97" s="9"/>
      <c r="B97" s="194"/>
      <c r="C97" s="195"/>
      <c r="D97" s="196" t="s">
        <v>116</v>
      </c>
      <c r="E97" s="197"/>
      <c r="F97" s="197"/>
      <c r="G97" s="197"/>
      <c r="H97" s="197"/>
      <c r="I97" s="198"/>
      <c r="J97" s="199">
        <f>J126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119</v>
      </c>
      <c r="E98" s="204"/>
      <c r="F98" s="204"/>
      <c r="G98" s="204"/>
      <c r="H98" s="204"/>
      <c r="I98" s="205"/>
      <c r="J98" s="206">
        <f>J127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120</v>
      </c>
      <c r="E99" s="204"/>
      <c r="F99" s="204"/>
      <c r="G99" s="204"/>
      <c r="H99" s="204"/>
      <c r="I99" s="205"/>
      <c r="J99" s="206">
        <f>J140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121</v>
      </c>
      <c r="E100" s="204"/>
      <c r="F100" s="204"/>
      <c r="G100" s="204"/>
      <c r="H100" s="204"/>
      <c r="I100" s="205"/>
      <c r="J100" s="206">
        <f>J152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122</v>
      </c>
      <c r="E101" s="204"/>
      <c r="F101" s="204"/>
      <c r="G101" s="204"/>
      <c r="H101" s="204"/>
      <c r="I101" s="205"/>
      <c r="J101" s="206">
        <f>J161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4"/>
      <c r="C102" s="195"/>
      <c r="D102" s="196" t="s">
        <v>123</v>
      </c>
      <c r="E102" s="197"/>
      <c r="F102" s="197"/>
      <c r="G102" s="197"/>
      <c r="H102" s="197"/>
      <c r="I102" s="198"/>
      <c r="J102" s="199">
        <f>J163</f>
        <v>0</v>
      </c>
      <c r="K102" s="195"/>
      <c r="L102" s="20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201"/>
      <c r="C103" s="202"/>
      <c r="D103" s="203" t="s">
        <v>138</v>
      </c>
      <c r="E103" s="204"/>
      <c r="F103" s="204"/>
      <c r="G103" s="204"/>
      <c r="H103" s="204"/>
      <c r="I103" s="205"/>
      <c r="J103" s="206">
        <f>J164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1"/>
      <c r="C104" s="202"/>
      <c r="D104" s="203" t="s">
        <v>141</v>
      </c>
      <c r="E104" s="204"/>
      <c r="F104" s="204"/>
      <c r="G104" s="204"/>
      <c r="H104" s="204"/>
      <c r="I104" s="205"/>
      <c r="J104" s="206">
        <f>J200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1"/>
      <c r="C105" s="202"/>
      <c r="D105" s="203" t="s">
        <v>142</v>
      </c>
      <c r="E105" s="204"/>
      <c r="F105" s="204"/>
      <c r="G105" s="204"/>
      <c r="H105" s="204"/>
      <c r="I105" s="205"/>
      <c r="J105" s="206">
        <f>J208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184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187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144</v>
      </c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88" t="str">
        <f>E7</f>
        <v>Praha Vršovice st. č. 6 - oprava</v>
      </c>
      <c r="F115" s="33"/>
      <c r="G115" s="33"/>
      <c r="H115" s="33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109</v>
      </c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003 - Oprava schodiště</v>
      </c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Praha Vršovice</v>
      </c>
      <c r="G119" s="41"/>
      <c r="H119" s="41"/>
      <c r="I119" s="148" t="s">
        <v>22</v>
      </c>
      <c r="J119" s="80" t="str">
        <f>IF(J12="","",J12)</f>
        <v>26. 3. 2020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>Správa železnic, státní organizace</v>
      </c>
      <c r="G121" s="41"/>
      <c r="H121" s="41"/>
      <c r="I121" s="148" t="s">
        <v>32</v>
      </c>
      <c r="J121" s="37" t="str">
        <f>E21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30</v>
      </c>
      <c r="D122" s="41"/>
      <c r="E122" s="41"/>
      <c r="F122" s="28" t="str">
        <f>IF(E18="","",E18)</f>
        <v>Vyplň údaj</v>
      </c>
      <c r="G122" s="41"/>
      <c r="H122" s="41"/>
      <c r="I122" s="148" t="s">
        <v>35</v>
      </c>
      <c r="J122" s="37" t="str">
        <f>E24</f>
        <v>L. Ulrich, DiS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145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8"/>
      <c r="B124" s="209"/>
      <c r="C124" s="210" t="s">
        <v>145</v>
      </c>
      <c r="D124" s="211" t="s">
        <v>63</v>
      </c>
      <c r="E124" s="211" t="s">
        <v>59</v>
      </c>
      <c r="F124" s="211" t="s">
        <v>60</v>
      </c>
      <c r="G124" s="211" t="s">
        <v>146</v>
      </c>
      <c r="H124" s="211" t="s">
        <v>147</v>
      </c>
      <c r="I124" s="212" t="s">
        <v>148</v>
      </c>
      <c r="J124" s="213" t="s">
        <v>113</v>
      </c>
      <c r="K124" s="214" t="s">
        <v>149</v>
      </c>
      <c r="L124" s="215"/>
      <c r="M124" s="101" t="s">
        <v>1</v>
      </c>
      <c r="N124" s="102" t="s">
        <v>42</v>
      </c>
      <c r="O124" s="102" t="s">
        <v>150</v>
      </c>
      <c r="P124" s="102" t="s">
        <v>151</v>
      </c>
      <c r="Q124" s="102" t="s">
        <v>152</v>
      </c>
      <c r="R124" s="102" t="s">
        <v>153</v>
      </c>
      <c r="S124" s="102" t="s">
        <v>154</v>
      </c>
      <c r="T124" s="103" t="s">
        <v>155</v>
      </c>
      <c r="U124" s="208"/>
      <c r="V124" s="208"/>
      <c r="W124" s="208"/>
      <c r="X124" s="208"/>
      <c r="Y124" s="208"/>
      <c r="Z124" s="208"/>
      <c r="AA124" s="208"/>
      <c r="AB124" s="208"/>
      <c r="AC124" s="208"/>
      <c r="AD124" s="208"/>
      <c r="AE124" s="208"/>
    </row>
    <row r="125" s="2" customFormat="1" ht="22.8" customHeight="1">
      <c r="A125" s="39"/>
      <c r="B125" s="40"/>
      <c r="C125" s="108" t="s">
        <v>156</v>
      </c>
      <c r="D125" s="41"/>
      <c r="E125" s="41"/>
      <c r="F125" s="41"/>
      <c r="G125" s="41"/>
      <c r="H125" s="41"/>
      <c r="I125" s="145"/>
      <c r="J125" s="216">
        <f>BK125</f>
        <v>0</v>
      </c>
      <c r="K125" s="41"/>
      <c r="L125" s="45"/>
      <c r="M125" s="104"/>
      <c r="N125" s="217"/>
      <c r="O125" s="105"/>
      <c r="P125" s="218">
        <f>P126+P163</f>
        <v>0</v>
      </c>
      <c r="Q125" s="105"/>
      <c r="R125" s="218">
        <f>R126+R163</f>
        <v>9.4857581999999994</v>
      </c>
      <c r="S125" s="105"/>
      <c r="T125" s="219">
        <f>T126+T163</f>
        <v>7.3970750000000001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77</v>
      </c>
      <c r="AU125" s="18" t="s">
        <v>115</v>
      </c>
      <c r="BK125" s="220">
        <f>BK126+BK163</f>
        <v>0</v>
      </c>
    </row>
    <row r="126" s="12" customFormat="1" ht="25.92" customHeight="1">
      <c r="A126" s="12"/>
      <c r="B126" s="221"/>
      <c r="C126" s="222"/>
      <c r="D126" s="223" t="s">
        <v>77</v>
      </c>
      <c r="E126" s="224" t="s">
        <v>157</v>
      </c>
      <c r="F126" s="224" t="s">
        <v>158</v>
      </c>
      <c r="G126" s="222"/>
      <c r="H126" s="222"/>
      <c r="I126" s="225"/>
      <c r="J126" s="226">
        <f>BK126</f>
        <v>0</v>
      </c>
      <c r="K126" s="222"/>
      <c r="L126" s="227"/>
      <c r="M126" s="228"/>
      <c r="N126" s="229"/>
      <c r="O126" s="229"/>
      <c r="P126" s="230">
        <f>P127+P140+P152+P161</f>
        <v>0</v>
      </c>
      <c r="Q126" s="229"/>
      <c r="R126" s="230">
        <f>R127+R140+R152+R161</f>
        <v>7.4423896000000003</v>
      </c>
      <c r="S126" s="229"/>
      <c r="T126" s="231">
        <f>T127+T140+T152+T161</f>
        <v>4.4142000000000001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2" t="s">
        <v>86</v>
      </c>
      <c r="AT126" s="233" t="s">
        <v>77</v>
      </c>
      <c r="AU126" s="233" t="s">
        <v>78</v>
      </c>
      <c r="AY126" s="232" t="s">
        <v>159</v>
      </c>
      <c r="BK126" s="234">
        <f>BK127+BK140+BK152+BK161</f>
        <v>0</v>
      </c>
    </row>
    <row r="127" s="12" customFormat="1" ht="22.8" customHeight="1">
      <c r="A127" s="12"/>
      <c r="B127" s="221"/>
      <c r="C127" s="222"/>
      <c r="D127" s="223" t="s">
        <v>77</v>
      </c>
      <c r="E127" s="235" t="s">
        <v>187</v>
      </c>
      <c r="F127" s="235" t="s">
        <v>244</v>
      </c>
      <c r="G127" s="222"/>
      <c r="H127" s="222"/>
      <c r="I127" s="225"/>
      <c r="J127" s="236">
        <f>BK127</f>
        <v>0</v>
      </c>
      <c r="K127" s="222"/>
      <c r="L127" s="227"/>
      <c r="M127" s="228"/>
      <c r="N127" s="229"/>
      <c r="O127" s="229"/>
      <c r="P127" s="230">
        <f>SUM(P128:P139)</f>
        <v>0</v>
      </c>
      <c r="Q127" s="229"/>
      <c r="R127" s="230">
        <f>SUM(R128:R139)</f>
        <v>7.4354776000000005</v>
      </c>
      <c r="S127" s="229"/>
      <c r="T127" s="231">
        <f>SUM(T128:T139)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2" t="s">
        <v>86</v>
      </c>
      <c r="AT127" s="233" t="s">
        <v>77</v>
      </c>
      <c r="AU127" s="233" t="s">
        <v>86</v>
      </c>
      <c r="AY127" s="232" t="s">
        <v>159</v>
      </c>
      <c r="BK127" s="234">
        <f>SUM(BK128:BK139)</f>
        <v>0</v>
      </c>
    </row>
    <row r="128" s="2" customFormat="1" ht="16.5" customHeight="1">
      <c r="A128" s="39"/>
      <c r="B128" s="40"/>
      <c r="C128" s="237" t="s">
        <v>86</v>
      </c>
      <c r="D128" s="237" t="s">
        <v>161</v>
      </c>
      <c r="E128" s="238" t="s">
        <v>1600</v>
      </c>
      <c r="F128" s="239" t="s">
        <v>1601</v>
      </c>
      <c r="G128" s="240" t="s">
        <v>164</v>
      </c>
      <c r="H128" s="241">
        <v>172.80000000000001</v>
      </c>
      <c r="I128" s="242"/>
      <c r="J128" s="243">
        <f>ROUND(I128*H128,2)</f>
        <v>0</v>
      </c>
      <c r="K128" s="244"/>
      <c r="L128" s="45"/>
      <c r="M128" s="245" t="s">
        <v>1</v>
      </c>
      <c r="N128" s="246" t="s">
        <v>43</v>
      </c>
      <c r="O128" s="92"/>
      <c r="P128" s="247">
        <f>O128*H128</f>
        <v>0</v>
      </c>
      <c r="Q128" s="247">
        <v>0.00025999999999999998</v>
      </c>
      <c r="R128" s="247">
        <f>Q128*H128</f>
        <v>0.044927999999999996</v>
      </c>
      <c r="S128" s="247">
        <v>0</v>
      </c>
      <c r="T128" s="248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9" t="s">
        <v>165</v>
      </c>
      <c r="AT128" s="249" t="s">
        <v>161</v>
      </c>
      <c r="AU128" s="249" t="s">
        <v>88</v>
      </c>
      <c r="AY128" s="18" t="s">
        <v>159</v>
      </c>
      <c r="BE128" s="250">
        <f>IF(N128="základní",J128,0)</f>
        <v>0</v>
      </c>
      <c r="BF128" s="250">
        <f>IF(N128="snížená",J128,0)</f>
        <v>0</v>
      </c>
      <c r="BG128" s="250">
        <f>IF(N128="zákl. přenesená",J128,0)</f>
        <v>0</v>
      </c>
      <c r="BH128" s="250">
        <f>IF(N128="sníž. přenesená",J128,0)</f>
        <v>0</v>
      </c>
      <c r="BI128" s="250">
        <f>IF(N128="nulová",J128,0)</f>
        <v>0</v>
      </c>
      <c r="BJ128" s="18" t="s">
        <v>86</v>
      </c>
      <c r="BK128" s="250">
        <f>ROUND(I128*H128,2)</f>
        <v>0</v>
      </c>
      <c r="BL128" s="18" t="s">
        <v>165</v>
      </c>
      <c r="BM128" s="249" t="s">
        <v>1602</v>
      </c>
    </row>
    <row r="129" s="13" customFormat="1">
      <c r="A129" s="13"/>
      <c r="B129" s="251"/>
      <c r="C129" s="252"/>
      <c r="D129" s="253" t="s">
        <v>167</v>
      </c>
      <c r="E129" s="254" t="s">
        <v>1</v>
      </c>
      <c r="F129" s="255" t="s">
        <v>1603</v>
      </c>
      <c r="G129" s="252"/>
      <c r="H129" s="256">
        <v>172.80000000000001</v>
      </c>
      <c r="I129" s="257"/>
      <c r="J129" s="252"/>
      <c r="K129" s="252"/>
      <c r="L129" s="258"/>
      <c r="M129" s="259"/>
      <c r="N129" s="260"/>
      <c r="O129" s="260"/>
      <c r="P129" s="260"/>
      <c r="Q129" s="260"/>
      <c r="R129" s="260"/>
      <c r="S129" s="260"/>
      <c r="T129" s="26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2" t="s">
        <v>167</v>
      </c>
      <c r="AU129" s="262" t="s">
        <v>88</v>
      </c>
      <c r="AV129" s="13" t="s">
        <v>88</v>
      </c>
      <c r="AW129" s="13" t="s">
        <v>34</v>
      </c>
      <c r="AX129" s="13" t="s">
        <v>86</v>
      </c>
      <c r="AY129" s="262" t="s">
        <v>159</v>
      </c>
    </row>
    <row r="130" s="2" customFormat="1" ht="16.5" customHeight="1">
      <c r="A130" s="39"/>
      <c r="B130" s="40"/>
      <c r="C130" s="237" t="s">
        <v>88</v>
      </c>
      <c r="D130" s="237" t="s">
        <v>161</v>
      </c>
      <c r="E130" s="238" t="s">
        <v>1604</v>
      </c>
      <c r="F130" s="239" t="s">
        <v>1605</v>
      </c>
      <c r="G130" s="240" t="s">
        <v>164</v>
      </c>
      <c r="H130" s="241">
        <v>172.80000000000001</v>
      </c>
      <c r="I130" s="242"/>
      <c r="J130" s="243">
        <f>ROUND(I130*H130,2)</f>
        <v>0</v>
      </c>
      <c r="K130" s="244"/>
      <c r="L130" s="45"/>
      <c r="M130" s="245" t="s">
        <v>1</v>
      </c>
      <c r="N130" s="246" t="s">
        <v>43</v>
      </c>
      <c r="O130" s="92"/>
      <c r="P130" s="247">
        <f>O130*H130</f>
        <v>0</v>
      </c>
      <c r="Q130" s="247">
        <v>0.0057000000000000002</v>
      </c>
      <c r="R130" s="247">
        <f>Q130*H130</f>
        <v>0.98496000000000006</v>
      </c>
      <c r="S130" s="247">
        <v>0</v>
      </c>
      <c r="T130" s="24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9" t="s">
        <v>165</v>
      </c>
      <c r="AT130" s="249" t="s">
        <v>161</v>
      </c>
      <c r="AU130" s="249" t="s">
        <v>88</v>
      </c>
      <c r="AY130" s="18" t="s">
        <v>159</v>
      </c>
      <c r="BE130" s="250">
        <f>IF(N130="základní",J130,0)</f>
        <v>0</v>
      </c>
      <c r="BF130" s="250">
        <f>IF(N130="snížená",J130,0)</f>
        <v>0</v>
      </c>
      <c r="BG130" s="250">
        <f>IF(N130="zákl. přenesená",J130,0)</f>
        <v>0</v>
      </c>
      <c r="BH130" s="250">
        <f>IF(N130="sníž. přenesená",J130,0)</f>
        <v>0</v>
      </c>
      <c r="BI130" s="250">
        <f>IF(N130="nulová",J130,0)</f>
        <v>0</v>
      </c>
      <c r="BJ130" s="18" t="s">
        <v>86</v>
      </c>
      <c r="BK130" s="250">
        <f>ROUND(I130*H130,2)</f>
        <v>0</v>
      </c>
      <c r="BL130" s="18" t="s">
        <v>165</v>
      </c>
      <c r="BM130" s="249" t="s">
        <v>1606</v>
      </c>
    </row>
    <row r="131" s="2" customFormat="1" ht="16.5" customHeight="1">
      <c r="A131" s="39"/>
      <c r="B131" s="40"/>
      <c r="C131" s="237" t="s">
        <v>175</v>
      </c>
      <c r="D131" s="237" t="s">
        <v>161</v>
      </c>
      <c r="E131" s="238" t="s">
        <v>272</v>
      </c>
      <c r="F131" s="239" t="s">
        <v>273</v>
      </c>
      <c r="G131" s="240" t="s">
        <v>164</v>
      </c>
      <c r="H131" s="241">
        <v>365.5</v>
      </c>
      <c r="I131" s="242"/>
      <c r="J131" s="243">
        <f>ROUND(I131*H131,2)</f>
        <v>0</v>
      </c>
      <c r="K131" s="244"/>
      <c r="L131" s="45"/>
      <c r="M131" s="245" t="s">
        <v>1</v>
      </c>
      <c r="N131" s="246" t="s">
        <v>43</v>
      </c>
      <c r="O131" s="92"/>
      <c r="P131" s="247">
        <f>O131*H131</f>
        <v>0</v>
      </c>
      <c r="Q131" s="247">
        <v>0.00025999999999999998</v>
      </c>
      <c r="R131" s="247">
        <f>Q131*H131</f>
        <v>0.095029999999999989</v>
      </c>
      <c r="S131" s="247">
        <v>0</v>
      </c>
      <c r="T131" s="24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9" t="s">
        <v>165</v>
      </c>
      <c r="AT131" s="249" t="s">
        <v>161</v>
      </c>
      <c r="AU131" s="249" t="s">
        <v>88</v>
      </c>
      <c r="AY131" s="18" t="s">
        <v>159</v>
      </c>
      <c r="BE131" s="250">
        <f>IF(N131="základní",J131,0)</f>
        <v>0</v>
      </c>
      <c r="BF131" s="250">
        <f>IF(N131="snížená",J131,0)</f>
        <v>0</v>
      </c>
      <c r="BG131" s="250">
        <f>IF(N131="zákl. přenesená",J131,0)</f>
        <v>0</v>
      </c>
      <c r="BH131" s="250">
        <f>IF(N131="sníž. přenesená",J131,0)</f>
        <v>0</v>
      </c>
      <c r="BI131" s="250">
        <f>IF(N131="nulová",J131,0)</f>
        <v>0</v>
      </c>
      <c r="BJ131" s="18" t="s">
        <v>86</v>
      </c>
      <c r="BK131" s="250">
        <f>ROUND(I131*H131,2)</f>
        <v>0</v>
      </c>
      <c r="BL131" s="18" t="s">
        <v>165</v>
      </c>
      <c r="BM131" s="249" t="s">
        <v>1607</v>
      </c>
    </row>
    <row r="132" s="13" customFormat="1">
      <c r="A132" s="13"/>
      <c r="B132" s="251"/>
      <c r="C132" s="252"/>
      <c r="D132" s="253" t="s">
        <v>167</v>
      </c>
      <c r="E132" s="254" t="s">
        <v>1</v>
      </c>
      <c r="F132" s="255" t="s">
        <v>1608</v>
      </c>
      <c r="G132" s="252"/>
      <c r="H132" s="256">
        <v>365.5</v>
      </c>
      <c r="I132" s="257"/>
      <c r="J132" s="252"/>
      <c r="K132" s="252"/>
      <c r="L132" s="258"/>
      <c r="M132" s="259"/>
      <c r="N132" s="260"/>
      <c r="O132" s="260"/>
      <c r="P132" s="260"/>
      <c r="Q132" s="260"/>
      <c r="R132" s="260"/>
      <c r="S132" s="260"/>
      <c r="T132" s="26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2" t="s">
        <v>167</v>
      </c>
      <c r="AU132" s="262" t="s">
        <v>88</v>
      </c>
      <c r="AV132" s="13" t="s">
        <v>88</v>
      </c>
      <c r="AW132" s="13" t="s">
        <v>34</v>
      </c>
      <c r="AX132" s="13" t="s">
        <v>86</v>
      </c>
      <c r="AY132" s="262" t="s">
        <v>159</v>
      </c>
    </row>
    <row r="133" s="2" customFormat="1" ht="16.5" customHeight="1">
      <c r="A133" s="39"/>
      <c r="B133" s="40"/>
      <c r="C133" s="237" t="s">
        <v>165</v>
      </c>
      <c r="D133" s="237" t="s">
        <v>161</v>
      </c>
      <c r="E133" s="238" t="s">
        <v>260</v>
      </c>
      <c r="F133" s="239" t="s">
        <v>261</v>
      </c>
      <c r="G133" s="240" t="s">
        <v>164</v>
      </c>
      <c r="H133" s="241">
        <v>3.4199999999999999</v>
      </c>
      <c r="I133" s="242"/>
      <c r="J133" s="243">
        <f>ROUND(I133*H133,2)</f>
        <v>0</v>
      </c>
      <c r="K133" s="244"/>
      <c r="L133" s="45"/>
      <c r="M133" s="245" t="s">
        <v>1</v>
      </c>
      <c r="N133" s="246" t="s">
        <v>43</v>
      </c>
      <c r="O133" s="92"/>
      <c r="P133" s="247">
        <f>O133*H133</f>
        <v>0</v>
      </c>
      <c r="Q133" s="247">
        <v>0.020480000000000002</v>
      </c>
      <c r="R133" s="247">
        <f>Q133*H133</f>
        <v>0.070041600000000009</v>
      </c>
      <c r="S133" s="247">
        <v>0</v>
      </c>
      <c r="T133" s="24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9" t="s">
        <v>165</v>
      </c>
      <c r="AT133" s="249" t="s">
        <v>161</v>
      </c>
      <c r="AU133" s="249" t="s">
        <v>88</v>
      </c>
      <c r="AY133" s="18" t="s">
        <v>159</v>
      </c>
      <c r="BE133" s="250">
        <f>IF(N133="základní",J133,0)</f>
        <v>0</v>
      </c>
      <c r="BF133" s="250">
        <f>IF(N133="snížená",J133,0)</f>
        <v>0</v>
      </c>
      <c r="BG133" s="250">
        <f>IF(N133="zákl. přenesená",J133,0)</f>
        <v>0</v>
      </c>
      <c r="BH133" s="250">
        <f>IF(N133="sníž. přenesená",J133,0)</f>
        <v>0</v>
      </c>
      <c r="BI133" s="250">
        <f>IF(N133="nulová",J133,0)</f>
        <v>0</v>
      </c>
      <c r="BJ133" s="18" t="s">
        <v>86</v>
      </c>
      <c r="BK133" s="250">
        <f>ROUND(I133*H133,2)</f>
        <v>0</v>
      </c>
      <c r="BL133" s="18" t="s">
        <v>165</v>
      </c>
      <c r="BM133" s="249" t="s">
        <v>1609</v>
      </c>
    </row>
    <row r="134" s="13" customFormat="1">
      <c r="A134" s="13"/>
      <c r="B134" s="251"/>
      <c r="C134" s="252"/>
      <c r="D134" s="253" t="s">
        <v>167</v>
      </c>
      <c r="E134" s="254" t="s">
        <v>1</v>
      </c>
      <c r="F134" s="255" t="s">
        <v>1610</v>
      </c>
      <c r="G134" s="252"/>
      <c r="H134" s="256">
        <v>2.0699999999999998</v>
      </c>
      <c r="I134" s="257"/>
      <c r="J134" s="252"/>
      <c r="K134" s="252"/>
      <c r="L134" s="258"/>
      <c r="M134" s="259"/>
      <c r="N134" s="260"/>
      <c r="O134" s="260"/>
      <c r="P134" s="260"/>
      <c r="Q134" s="260"/>
      <c r="R134" s="260"/>
      <c r="S134" s="260"/>
      <c r="T134" s="26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2" t="s">
        <v>167</v>
      </c>
      <c r="AU134" s="262" t="s">
        <v>88</v>
      </c>
      <c r="AV134" s="13" t="s">
        <v>88</v>
      </c>
      <c r="AW134" s="13" t="s">
        <v>34</v>
      </c>
      <c r="AX134" s="13" t="s">
        <v>78</v>
      </c>
      <c r="AY134" s="262" t="s">
        <v>159</v>
      </c>
    </row>
    <row r="135" s="13" customFormat="1">
      <c r="A135" s="13"/>
      <c r="B135" s="251"/>
      <c r="C135" s="252"/>
      <c r="D135" s="253" t="s">
        <v>167</v>
      </c>
      <c r="E135" s="254" t="s">
        <v>1</v>
      </c>
      <c r="F135" s="255" t="s">
        <v>1611</v>
      </c>
      <c r="G135" s="252"/>
      <c r="H135" s="256">
        <v>1.3500000000000001</v>
      </c>
      <c r="I135" s="257"/>
      <c r="J135" s="252"/>
      <c r="K135" s="252"/>
      <c r="L135" s="258"/>
      <c r="M135" s="259"/>
      <c r="N135" s="260"/>
      <c r="O135" s="260"/>
      <c r="P135" s="260"/>
      <c r="Q135" s="260"/>
      <c r="R135" s="260"/>
      <c r="S135" s="260"/>
      <c r="T135" s="26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2" t="s">
        <v>167</v>
      </c>
      <c r="AU135" s="262" t="s">
        <v>88</v>
      </c>
      <c r="AV135" s="13" t="s">
        <v>88</v>
      </c>
      <c r="AW135" s="13" t="s">
        <v>34</v>
      </c>
      <c r="AX135" s="13" t="s">
        <v>78</v>
      </c>
      <c r="AY135" s="262" t="s">
        <v>159</v>
      </c>
    </row>
    <row r="136" s="14" customFormat="1">
      <c r="A136" s="14"/>
      <c r="B136" s="263"/>
      <c r="C136" s="264"/>
      <c r="D136" s="253" t="s">
        <v>167</v>
      </c>
      <c r="E136" s="265" t="s">
        <v>1</v>
      </c>
      <c r="F136" s="266" t="s">
        <v>170</v>
      </c>
      <c r="G136" s="264"/>
      <c r="H136" s="267">
        <v>3.4199999999999999</v>
      </c>
      <c r="I136" s="268"/>
      <c r="J136" s="264"/>
      <c r="K136" s="264"/>
      <c r="L136" s="269"/>
      <c r="M136" s="270"/>
      <c r="N136" s="271"/>
      <c r="O136" s="271"/>
      <c r="P136" s="271"/>
      <c r="Q136" s="271"/>
      <c r="R136" s="271"/>
      <c r="S136" s="271"/>
      <c r="T136" s="27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3" t="s">
        <v>167</v>
      </c>
      <c r="AU136" s="273" t="s">
        <v>88</v>
      </c>
      <c r="AV136" s="14" t="s">
        <v>165</v>
      </c>
      <c r="AW136" s="14" t="s">
        <v>34</v>
      </c>
      <c r="AX136" s="14" t="s">
        <v>86</v>
      </c>
      <c r="AY136" s="273" t="s">
        <v>159</v>
      </c>
    </row>
    <row r="137" s="2" customFormat="1" ht="16.5" customHeight="1">
      <c r="A137" s="39"/>
      <c r="B137" s="40"/>
      <c r="C137" s="237" t="s">
        <v>183</v>
      </c>
      <c r="D137" s="237" t="s">
        <v>161</v>
      </c>
      <c r="E137" s="238" t="s">
        <v>268</v>
      </c>
      <c r="F137" s="239" t="s">
        <v>269</v>
      </c>
      <c r="G137" s="240" t="s">
        <v>164</v>
      </c>
      <c r="H137" s="241">
        <v>3.4199999999999999</v>
      </c>
      <c r="I137" s="242"/>
      <c r="J137" s="243">
        <f>ROUND(I137*H137,2)</f>
        <v>0</v>
      </c>
      <c r="K137" s="244"/>
      <c r="L137" s="45"/>
      <c r="M137" s="245" t="s">
        <v>1</v>
      </c>
      <c r="N137" s="246" t="s">
        <v>43</v>
      </c>
      <c r="O137" s="92"/>
      <c r="P137" s="247">
        <f>O137*H137</f>
        <v>0</v>
      </c>
      <c r="Q137" s="247">
        <v>0.0079000000000000008</v>
      </c>
      <c r="R137" s="247">
        <f>Q137*H137</f>
        <v>0.027018</v>
      </c>
      <c r="S137" s="247">
        <v>0</v>
      </c>
      <c r="T137" s="24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9" t="s">
        <v>165</v>
      </c>
      <c r="AT137" s="249" t="s">
        <v>161</v>
      </c>
      <c r="AU137" s="249" t="s">
        <v>88</v>
      </c>
      <c r="AY137" s="18" t="s">
        <v>159</v>
      </c>
      <c r="BE137" s="250">
        <f>IF(N137="základní",J137,0)</f>
        <v>0</v>
      </c>
      <c r="BF137" s="250">
        <f>IF(N137="snížená",J137,0)</f>
        <v>0</v>
      </c>
      <c r="BG137" s="250">
        <f>IF(N137="zákl. přenesená",J137,0)</f>
        <v>0</v>
      </c>
      <c r="BH137" s="250">
        <f>IF(N137="sníž. přenesená",J137,0)</f>
        <v>0</v>
      </c>
      <c r="BI137" s="250">
        <f>IF(N137="nulová",J137,0)</f>
        <v>0</v>
      </c>
      <c r="BJ137" s="18" t="s">
        <v>86</v>
      </c>
      <c r="BK137" s="250">
        <f>ROUND(I137*H137,2)</f>
        <v>0</v>
      </c>
      <c r="BL137" s="18" t="s">
        <v>165</v>
      </c>
      <c r="BM137" s="249" t="s">
        <v>1612</v>
      </c>
    </row>
    <row r="138" s="2" customFormat="1" ht="16.5" customHeight="1">
      <c r="A138" s="39"/>
      <c r="B138" s="40"/>
      <c r="C138" s="237" t="s">
        <v>187</v>
      </c>
      <c r="D138" s="237" t="s">
        <v>161</v>
      </c>
      <c r="E138" s="238" t="s">
        <v>1613</v>
      </c>
      <c r="F138" s="239" t="s">
        <v>1614</v>
      </c>
      <c r="G138" s="240" t="s">
        <v>164</v>
      </c>
      <c r="H138" s="241">
        <v>365.5</v>
      </c>
      <c r="I138" s="242"/>
      <c r="J138" s="243">
        <f>ROUND(I138*H138,2)</f>
        <v>0</v>
      </c>
      <c r="K138" s="244"/>
      <c r="L138" s="45"/>
      <c r="M138" s="245" t="s">
        <v>1</v>
      </c>
      <c r="N138" s="246" t="s">
        <v>43</v>
      </c>
      <c r="O138" s="92"/>
      <c r="P138" s="247">
        <f>O138*H138</f>
        <v>0</v>
      </c>
      <c r="Q138" s="247">
        <v>0.017000000000000001</v>
      </c>
      <c r="R138" s="247">
        <f>Q138*H138</f>
        <v>6.2135000000000007</v>
      </c>
      <c r="S138" s="247">
        <v>0</v>
      </c>
      <c r="T138" s="24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9" t="s">
        <v>165</v>
      </c>
      <c r="AT138" s="249" t="s">
        <v>161</v>
      </c>
      <c r="AU138" s="249" t="s">
        <v>88</v>
      </c>
      <c r="AY138" s="18" t="s">
        <v>159</v>
      </c>
      <c r="BE138" s="250">
        <f>IF(N138="základní",J138,0)</f>
        <v>0</v>
      </c>
      <c r="BF138" s="250">
        <f>IF(N138="snížená",J138,0)</f>
        <v>0</v>
      </c>
      <c r="BG138" s="250">
        <f>IF(N138="zákl. přenesená",J138,0)</f>
        <v>0</v>
      </c>
      <c r="BH138" s="250">
        <f>IF(N138="sníž. přenesená",J138,0)</f>
        <v>0</v>
      </c>
      <c r="BI138" s="250">
        <f>IF(N138="nulová",J138,0)</f>
        <v>0</v>
      </c>
      <c r="BJ138" s="18" t="s">
        <v>86</v>
      </c>
      <c r="BK138" s="250">
        <f>ROUND(I138*H138,2)</f>
        <v>0</v>
      </c>
      <c r="BL138" s="18" t="s">
        <v>165</v>
      </c>
      <c r="BM138" s="249" t="s">
        <v>1615</v>
      </c>
    </row>
    <row r="139" s="2" customFormat="1" ht="16.5" customHeight="1">
      <c r="A139" s="39"/>
      <c r="B139" s="40"/>
      <c r="C139" s="237" t="s">
        <v>194</v>
      </c>
      <c r="D139" s="237" t="s">
        <v>161</v>
      </c>
      <c r="E139" s="238" t="s">
        <v>245</v>
      </c>
      <c r="F139" s="239" t="s">
        <v>246</v>
      </c>
      <c r="G139" s="240" t="s">
        <v>164</v>
      </c>
      <c r="H139" s="241">
        <v>30</v>
      </c>
      <c r="I139" s="242"/>
      <c r="J139" s="243">
        <f>ROUND(I139*H139,2)</f>
        <v>0</v>
      </c>
      <c r="K139" s="244"/>
      <c r="L139" s="45"/>
      <c r="M139" s="245" t="s">
        <v>1</v>
      </c>
      <c r="N139" s="246" t="s">
        <v>43</v>
      </c>
      <c r="O139" s="92"/>
      <c r="P139" s="247">
        <f>O139*H139</f>
        <v>0</v>
      </c>
      <c r="Q139" s="247">
        <v>0</v>
      </c>
      <c r="R139" s="247">
        <f>Q139*H139</f>
        <v>0</v>
      </c>
      <c r="S139" s="247">
        <v>0</v>
      </c>
      <c r="T139" s="24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9" t="s">
        <v>165</v>
      </c>
      <c r="AT139" s="249" t="s">
        <v>161</v>
      </c>
      <c r="AU139" s="249" t="s">
        <v>88</v>
      </c>
      <c r="AY139" s="18" t="s">
        <v>159</v>
      </c>
      <c r="BE139" s="250">
        <f>IF(N139="základní",J139,0)</f>
        <v>0</v>
      </c>
      <c r="BF139" s="250">
        <f>IF(N139="snížená",J139,0)</f>
        <v>0</v>
      </c>
      <c r="BG139" s="250">
        <f>IF(N139="zákl. přenesená",J139,0)</f>
        <v>0</v>
      </c>
      <c r="BH139" s="250">
        <f>IF(N139="sníž. přenesená",J139,0)</f>
        <v>0</v>
      </c>
      <c r="BI139" s="250">
        <f>IF(N139="nulová",J139,0)</f>
        <v>0</v>
      </c>
      <c r="BJ139" s="18" t="s">
        <v>86</v>
      </c>
      <c r="BK139" s="250">
        <f>ROUND(I139*H139,2)</f>
        <v>0</v>
      </c>
      <c r="BL139" s="18" t="s">
        <v>165</v>
      </c>
      <c r="BM139" s="249" t="s">
        <v>1616</v>
      </c>
    </row>
    <row r="140" s="12" customFormat="1" ht="22.8" customHeight="1">
      <c r="A140" s="12"/>
      <c r="B140" s="221"/>
      <c r="C140" s="222"/>
      <c r="D140" s="223" t="s">
        <v>77</v>
      </c>
      <c r="E140" s="235" t="s">
        <v>203</v>
      </c>
      <c r="F140" s="235" t="s">
        <v>353</v>
      </c>
      <c r="G140" s="222"/>
      <c r="H140" s="222"/>
      <c r="I140" s="225"/>
      <c r="J140" s="236">
        <f>BK140</f>
        <v>0</v>
      </c>
      <c r="K140" s="222"/>
      <c r="L140" s="227"/>
      <c r="M140" s="228"/>
      <c r="N140" s="229"/>
      <c r="O140" s="229"/>
      <c r="P140" s="230">
        <f>SUM(P141:P151)</f>
        <v>0</v>
      </c>
      <c r="Q140" s="229"/>
      <c r="R140" s="230">
        <f>SUM(R141:R151)</f>
        <v>0.0069120000000000006</v>
      </c>
      <c r="S140" s="229"/>
      <c r="T140" s="231">
        <f>SUM(T141:T151)</f>
        <v>4.4142000000000001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2" t="s">
        <v>86</v>
      </c>
      <c r="AT140" s="233" t="s">
        <v>77</v>
      </c>
      <c r="AU140" s="233" t="s">
        <v>86</v>
      </c>
      <c r="AY140" s="232" t="s">
        <v>159</v>
      </c>
      <c r="BK140" s="234">
        <f>SUM(BK141:BK151)</f>
        <v>0</v>
      </c>
    </row>
    <row r="141" s="2" customFormat="1" ht="16.5" customHeight="1">
      <c r="A141" s="39"/>
      <c r="B141" s="40"/>
      <c r="C141" s="237" t="s">
        <v>191</v>
      </c>
      <c r="D141" s="237" t="s">
        <v>161</v>
      </c>
      <c r="E141" s="238" t="s">
        <v>1617</v>
      </c>
      <c r="F141" s="239" t="s">
        <v>1618</v>
      </c>
      <c r="G141" s="240" t="s">
        <v>241</v>
      </c>
      <c r="H141" s="241">
        <v>30</v>
      </c>
      <c r="I141" s="242"/>
      <c r="J141" s="243">
        <f>ROUND(I141*H141,2)</f>
        <v>0</v>
      </c>
      <c r="K141" s="244"/>
      <c r="L141" s="45"/>
      <c r="M141" s="245" t="s">
        <v>1</v>
      </c>
      <c r="N141" s="246" t="s">
        <v>43</v>
      </c>
      <c r="O141" s="92"/>
      <c r="P141" s="247">
        <f>O141*H141</f>
        <v>0</v>
      </c>
      <c r="Q141" s="247">
        <v>0</v>
      </c>
      <c r="R141" s="247">
        <f>Q141*H141</f>
        <v>0</v>
      </c>
      <c r="S141" s="247">
        <v>0</v>
      </c>
      <c r="T141" s="24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9" t="s">
        <v>165</v>
      </c>
      <c r="AT141" s="249" t="s">
        <v>161</v>
      </c>
      <c r="AU141" s="249" t="s">
        <v>88</v>
      </c>
      <c r="AY141" s="18" t="s">
        <v>159</v>
      </c>
      <c r="BE141" s="250">
        <f>IF(N141="základní",J141,0)</f>
        <v>0</v>
      </c>
      <c r="BF141" s="250">
        <f>IF(N141="snížená",J141,0)</f>
        <v>0</v>
      </c>
      <c r="BG141" s="250">
        <f>IF(N141="zákl. přenesená",J141,0)</f>
        <v>0</v>
      </c>
      <c r="BH141" s="250">
        <f>IF(N141="sníž. přenesená",J141,0)</f>
        <v>0</v>
      </c>
      <c r="BI141" s="250">
        <f>IF(N141="nulová",J141,0)</f>
        <v>0</v>
      </c>
      <c r="BJ141" s="18" t="s">
        <v>86</v>
      </c>
      <c r="BK141" s="250">
        <f>ROUND(I141*H141,2)</f>
        <v>0</v>
      </c>
      <c r="BL141" s="18" t="s">
        <v>165</v>
      </c>
      <c r="BM141" s="249" t="s">
        <v>1619</v>
      </c>
    </row>
    <row r="142" s="13" customFormat="1">
      <c r="A142" s="13"/>
      <c r="B142" s="251"/>
      <c r="C142" s="252"/>
      <c r="D142" s="253" t="s">
        <v>167</v>
      </c>
      <c r="E142" s="254" t="s">
        <v>1</v>
      </c>
      <c r="F142" s="255" t="s">
        <v>1620</v>
      </c>
      <c r="G142" s="252"/>
      <c r="H142" s="256">
        <v>30</v>
      </c>
      <c r="I142" s="257"/>
      <c r="J142" s="252"/>
      <c r="K142" s="252"/>
      <c r="L142" s="258"/>
      <c r="M142" s="259"/>
      <c r="N142" s="260"/>
      <c r="O142" s="260"/>
      <c r="P142" s="260"/>
      <c r="Q142" s="260"/>
      <c r="R142" s="260"/>
      <c r="S142" s="260"/>
      <c r="T142" s="26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2" t="s">
        <v>167</v>
      </c>
      <c r="AU142" s="262" t="s">
        <v>88</v>
      </c>
      <c r="AV142" s="13" t="s">
        <v>88</v>
      </c>
      <c r="AW142" s="13" t="s">
        <v>34</v>
      </c>
      <c r="AX142" s="13" t="s">
        <v>86</v>
      </c>
      <c r="AY142" s="262" t="s">
        <v>159</v>
      </c>
    </row>
    <row r="143" s="2" customFormat="1" ht="16.5" customHeight="1">
      <c r="A143" s="39"/>
      <c r="B143" s="40"/>
      <c r="C143" s="237" t="s">
        <v>203</v>
      </c>
      <c r="D143" s="237" t="s">
        <v>161</v>
      </c>
      <c r="E143" s="238" t="s">
        <v>1621</v>
      </c>
      <c r="F143" s="239" t="s">
        <v>1622</v>
      </c>
      <c r="G143" s="240" t="s">
        <v>206</v>
      </c>
      <c r="H143" s="241">
        <v>559</v>
      </c>
      <c r="I143" s="242"/>
      <c r="J143" s="243">
        <f>ROUND(I143*H143,2)</f>
        <v>0</v>
      </c>
      <c r="K143" s="244"/>
      <c r="L143" s="45"/>
      <c r="M143" s="245" t="s">
        <v>1</v>
      </c>
      <c r="N143" s="246" t="s">
        <v>43</v>
      </c>
      <c r="O143" s="92"/>
      <c r="P143" s="247">
        <f>O143*H143</f>
        <v>0</v>
      </c>
      <c r="Q143" s="247">
        <v>0</v>
      </c>
      <c r="R143" s="247">
        <f>Q143*H143</f>
        <v>0</v>
      </c>
      <c r="S143" s="247">
        <v>0</v>
      </c>
      <c r="T143" s="24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9" t="s">
        <v>165</v>
      </c>
      <c r="AT143" s="249" t="s">
        <v>161</v>
      </c>
      <c r="AU143" s="249" t="s">
        <v>88</v>
      </c>
      <c r="AY143" s="18" t="s">
        <v>159</v>
      </c>
      <c r="BE143" s="250">
        <f>IF(N143="základní",J143,0)</f>
        <v>0</v>
      </c>
      <c r="BF143" s="250">
        <f>IF(N143="snížená",J143,0)</f>
        <v>0</v>
      </c>
      <c r="BG143" s="250">
        <f>IF(N143="zákl. přenesená",J143,0)</f>
        <v>0</v>
      </c>
      <c r="BH143" s="250">
        <f>IF(N143="sníž. přenesená",J143,0)</f>
        <v>0</v>
      </c>
      <c r="BI143" s="250">
        <f>IF(N143="nulová",J143,0)</f>
        <v>0</v>
      </c>
      <c r="BJ143" s="18" t="s">
        <v>86</v>
      </c>
      <c r="BK143" s="250">
        <f>ROUND(I143*H143,2)</f>
        <v>0</v>
      </c>
      <c r="BL143" s="18" t="s">
        <v>165</v>
      </c>
      <c r="BM143" s="249" t="s">
        <v>1623</v>
      </c>
    </row>
    <row r="144" s="13" customFormat="1">
      <c r="A144" s="13"/>
      <c r="B144" s="251"/>
      <c r="C144" s="252"/>
      <c r="D144" s="253" t="s">
        <v>167</v>
      </c>
      <c r="E144" s="254" t="s">
        <v>1</v>
      </c>
      <c r="F144" s="255" t="s">
        <v>1624</v>
      </c>
      <c r="G144" s="252"/>
      <c r="H144" s="256">
        <v>559</v>
      </c>
      <c r="I144" s="257"/>
      <c r="J144" s="252"/>
      <c r="K144" s="252"/>
      <c r="L144" s="258"/>
      <c r="M144" s="259"/>
      <c r="N144" s="260"/>
      <c r="O144" s="260"/>
      <c r="P144" s="260"/>
      <c r="Q144" s="260"/>
      <c r="R144" s="260"/>
      <c r="S144" s="260"/>
      <c r="T144" s="26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2" t="s">
        <v>167</v>
      </c>
      <c r="AU144" s="262" t="s">
        <v>88</v>
      </c>
      <c r="AV144" s="13" t="s">
        <v>88</v>
      </c>
      <c r="AW144" s="13" t="s">
        <v>34</v>
      </c>
      <c r="AX144" s="13" t="s">
        <v>86</v>
      </c>
      <c r="AY144" s="262" t="s">
        <v>159</v>
      </c>
    </row>
    <row r="145" s="2" customFormat="1" ht="16.5" customHeight="1">
      <c r="A145" s="39"/>
      <c r="B145" s="40"/>
      <c r="C145" s="237" t="s">
        <v>212</v>
      </c>
      <c r="D145" s="237" t="s">
        <v>161</v>
      </c>
      <c r="E145" s="238" t="s">
        <v>1625</v>
      </c>
      <c r="F145" s="239" t="s">
        <v>1626</v>
      </c>
      <c r="G145" s="240" t="s">
        <v>206</v>
      </c>
      <c r="H145" s="241">
        <v>8385</v>
      </c>
      <c r="I145" s="242"/>
      <c r="J145" s="243">
        <f>ROUND(I145*H145,2)</f>
        <v>0</v>
      </c>
      <c r="K145" s="244"/>
      <c r="L145" s="45"/>
      <c r="M145" s="245" t="s">
        <v>1</v>
      </c>
      <c r="N145" s="246" t="s">
        <v>43</v>
      </c>
      <c r="O145" s="92"/>
      <c r="P145" s="247">
        <f>O145*H145</f>
        <v>0</v>
      </c>
      <c r="Q145" s="247">
        <v>0</v>
      </c>
      <c r="R145" s="247">
        <f>Q145*H145</f>
        <v>0</v>
      </c>
      <c r="S145" s="247">
        <v>0</v>
      </c>
      <c r="T145" s="24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9" t="s">
        <v>165</v>
      </c>
      <c r="AT145" s="249" t="s">
        <v>161</v>
      </c>
      <c r="AU145" s="249" t="s">
        <v>88</v>
      </c>
      <c r="AY145" s="18" t="s">
        <v>159</v>
      </c>
      <c r="BE145" s="250">
        <f>IF(N145="základní",J145,0)</f>
        <v>0</v>
      </c>
      <c r="BF145" s="250">
        <f>IF(N145="snížená",J145,0)</f>
        <v>0</v>
      </c>
      <c r="BG145" s="250">
        <f>IF(N145="zákl. přenesená",J145,0)</f>
        <v>0</v>
      </c>
      <c r="BH145" s="250">
        <f>IF(N145="sníž. přenesená",J145,0)</f>
        <v>0</v>
      </c>
      <c r="BI145" s="250">
        <f>IF(N145="nulová",J145,0)</f>
        <v>0</v>
      </c>
      <c r="BJ145" s="18" t="s">
        <v>86</v>
      </c>
      <c r="BK145" s="250">
        <f>ROUND(I145*H145,2)</f>
        <v>0</v>
      </c>
      <c r="BL145" s="18" t="s">
        <v>165</v>
      </c>
      <c r="BM145" s="249" t="s">
        <v>1627</v>
      </c>
    </row>
    <row r="146" s="13" customFormat="1">
      <c r="A146" s="13"/>
      <c r="B146" s="251"/>
      <c r="C146" s="252"/>
      <c r="D146" s="253" t="s">
        <v>167</v>
      </c>
      <c r="E146" s="252"/>
      <c r="F146" s="255" t="s">
        <v>1628</v>
      </c>
      <c r="G146" s="252"/>
      <c r="H146" s="256">
        <v>8385</v>
      </c>
      <c r="I146" s="257"/>
      <c r="J146" s="252"/>
      <c r="K146" s="252"/>
      <c r="L146" s="258"/>
      <c r="M146" s="259"/>
      <c r="N146" s="260"/>
      <c r="O146" s="260"/>
      <c r="P146" s="260"/>
      <c r="Q146" s="260"/>
      <c r="R146" s="260"/>
      <c r="S146" s="260"/>
      <c r="T146" s="26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2" t="s">
        <v>167</v>
      </c>
      <c r="AU146" s="262" t="s">
        <v>88</v>
      </c>
      <c r="AV146" s="13" t="s">
        <v>88</v>
      </c>
      <c r="AW146" s="13" t="s">
        <v>4</v>
      </c>
      <c r="AX146" s="13" t="s">
        <v>86</v>
      </c>
      <c r="AY146" s="262" t="s">
        <v>159</v>
      </c>
    </row>
    <row r="147" s="2" customFormat="1" ht="16.5" customHeight="1">
      <c r="A147" s="39"/>
      <c r="B147" s="40"/>
      <c r="C147" s="237" t="s">
        <v>217</v>
      </c>
      <c r="D147" s="237" t="s">
        <v>161</v>
      </c>
      <c r="E147" s="238" t="s">
        <v>1629</v>
      </c>
      <c r="F147" s="239" t="s">
        <v>1630</v>
      </c>
      <c r="G147" s="240" t="s">
        <v>206</v>
      </c>
      <c r="H147" s="241">
        <v>559</v>
      </c>
      <c r="I147" s="242"/>
      <c r="J147" s="243">
        <f>ROUND(I147*H147,2)</f>
        <v>0</v>
      </c>
      <c r="K147" s="244"/>
      <c r="L147" s="45"/>
      <c r="M147" s="245" t="s">
        <v>1</v>
      </c>
      <c r="N147" s="246" t="s">
        <v>43</v>
      </c>
      <c r="O147" s="92"/>
      <c r="P147" s="247">
        <f>O147*H147</f>
        <v>0</v>
      </c>
      <c r="Q147" s="247">
        <v>0</v>
      </c>
      <c r="R147" s="247">
        <f>Q147*H147</f>
        <v>0</v>
      </c>
      <c r="S147" s="247">
        <v>0</v>
      </c>
      <c r="T147" s="24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9" t="s">
        <v>165</v>
      </c>
      <c r="AT147" s="249" t="s">
        <v>161</v>
      </c>
      <c r="AU147" s="249" t="s">
        <v>88</v>
      </c>
      <c r="AY147" s="18" t="s">
        <v>159</v>
      </c>
      <c r="BE147" s="250">
        <f>IF(N147="základní",J147,0)</f>
        <v>0</v>
      </c>
      <c r="BF147" s="250">
        <f>IF(N147="snížená",J147,0)</f>
        <v>0</v>
      </c>
      <c r="BG147" s="250">
        <f>IF(N147="zákl. přenesená",J147,0)</f>
        <v>0</v>
      </c>
      <c r="BH147" s="250">
        <f>IF(N147="sníž. přenesená",J147,0)</f>
        <v>0</v>
      </c>
      <c r="BI147" s="250">
        <f>IF(N147="nulová",J147,0)</f>
        <v>0</v>
      </c>
      <c r="BJ147" s="18" t="s">
        <v>86</v>
      </c>
      <c r="BK147" s="250">
        <f>ROUND(I147*H147,2)</f>
        <v>0</v>
      </c>
      <c r="BL147" s="18" t="s">
        <v>165</v>
      </c>
      <c r="BM147" s="249" t="s">
        <v>1631</v>
      </c>
    </row>
    <row r="148" s="2" customFormat="1" ht="16.5" customHeight="1">
      <c r="A148" s="39"/>
      <c r="B148" s="40"/>
      <c r="C148" s="237" t="s">
        <v>222</v>
      </c>
      <c r="D148" s="237" t="s">
        <v>161</v>
      </c>
      <c r="E148" s="238" t="s">
        <v>392</v>
      </c>
      <c r="F148" s="239" t="s">
        <v>393</v>
      </c>
      <c r="G148" s="240" t="s">
        <v>164</v>
      </c>
      <c r="H148" s="241">
        <v>172.80000000000001</v>
      </c>
      <c r="I148" s="242"/>
      <c r="J148" s="243">
        <f>ROUND(I148*H148,2)</f>
        <v>0</v>
      </c>
      <c r="K148" s="244"/>
      <c r="L148" s="45"/>
      <c r="M148" s="245" t="s">
        <v>1</v>
      </c>
      <c r="N148" s="246" t="s">
        <v>43</v>
      </c>
      <c r="O148" s="92"/>
      <c r="P148" s="247">
        <f>O148*H148</f>
        <v>0</v>
      </c>
      <c r="Q148" s="247">
        <v>4.0000000000000003E-05</v>
      </c>
      <c r="R148" s="247">
        <f>Q148*H148</f>
        <v>0.0069120000000000006</v>
      </c>
      <c r="S148" s="247">
        <v>0</v>
      </c>
      <c r="T148" s="24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9" t="s">
        <v>165</v>
      </c>
      <c r="AT148" s="249" t="s">
        <v>161</v>
      </c>
      <c r="AU148" s="249" t="s">
        <v>88</v>
      </c>
      <c r="AY148" s="18" t="s">
        <v>159</v>
      </c>
      <c r="BE148" s="250">
        <f>IF(N148="základní",J148,0)</f>
        <v>0</v>
      </c>
      <c r="BF148" s="250">
        <f>IF(N148="snížená",J148,0)</f>
        <v>0</v>
      </c>
      <c r="BG148" s="250">
        <f>IF(N148="zákl. přenesená",J148,0)</f>
        <v>0</v>
      </c>
      <c r="BH148" s="250">
        <f>IF(N148="sníž. přenesená",J148,0)</f>
        <v>0</v>
      </c>
      <c r="BI148" s="250">
        <f>IF(N148="nulová",J148,0)</f>
        <v>0</v>
      </c>
      <c r="BJ148" s="18" t="s">
        <v>86</v>
      </c>
      <c r="BK148" s="250">
        <f>ROUND(I148*H148,2)</f>
        <v>0</v>
      </c>
      <c r="BL148" s="18" t="s">
        <v>165</v>
      </c>
      <c r="BM148" s="249" t="s">
        <v>1632</v>
      </c>
    </row>
    <row r="149" s="2" customFormat="1" ht="16.5" customHeight="1">
      <c r="A149" s="39"/>
      <c r="B149" s="40"/>
      <c r="C149" s="237" t="s">
        <v>233</v>
      </c>
      <c r="D149" s="237" t="s">
        <v>161</v>
      </c>
      <c r="E149" s="238" t="s">
        <v>1633</v>
      </c>
      <c r="F149" s="239" t="s">
        <v>1634</v>
      </c>
      <c r="G149" s="240" t="s">
        <v>164</v>
      </c>
      <c r="H149" s="241">
        <v>172.80000000000001</v>
      </c>
      <c r="I149" s="242"/>
      <c r="J149" s="243">
        <f>ROUND(I149*H149,2)</f>
        <v>0</v>
      </c>
      <c r="K149" s="244"/>
      <c r="L149" s="45"/>
      <c r="M149" s="245" t="s">
        <v>1</v>
      </c>
      <c r="N149" s="246" t="s">
        <v>43</v>
      </c>
      <c r="O149" s="92"/>
      <c r="P149" s="247">
        <f>O149*H149</f>
        <v>0</v>
      </c>
      <c r="Q149" s="247">
        <v>0</v>
      </c>
      <c r="R149" s="247">
        <f>Q149*H149</f>
        <v>0</v>
      </c>
      <c r="S149" s="247">
        <v>0.0040000000000000001</v>
      </c>
      <c r="T149" s="248">
        <f>S149*H149</f>
        <v>0.69120000000000004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9" t="s">
        <v>165</v>
      </c>
      <c r="AT149" s="249" t="s">
        <v>161</v>
      </c>
      <c r="AU149" s="249" t="s">
        <v>88</v>
      </c>
      <c r="AY149" s="18" t="s">
        <v>159</v>
      </c>
      <c r="BE149" s="250">
        <f>IF(N149="základní",J149,0)</f>
        <v>0</v>
      </c>
      <c r="BF149" s="250">
        <f>IF(N149="snížená",J149,0)</f>
        <v>0</v>
      </c>
      <c r="BG149" s="250">
        <f>IF(N149="zákl. přenesená",J149,0)</f>
        <v>0</v>
      </c>
      <c r="BH149" s="250">
        <f>IF(N149="sníž. přenesená",J149,0)</f>
        <v>0</v>
      </c>
      <c r="BI149" s="250">
        <f>IF(N149="nulová",J149,0)</f>
        <v>0</v>
      </c>
      <c r="BJ149" s="18" t="s">
        <v>86</v>
      </c>
      <c r="BK149" s="250">
        <f>ROUND(I149*H149,2)</f>
        <v>0</v>
      </c>
      <c r="BL149" s="18" t="s">
        <v>165</v>
      </c>
      <c r="BM149" s="249" t="s">
        <v>1635</v>
      </c>
    </row>
    <row r="150" s="2" customFormat="1" ht="16.5" customHeight="1">
      <c r="A150" s="39"/>
      <c r="B150" s="40"/>
      <c r="C150" s="237" t="s">
        <v>238</v>
      </c>
      <c r="D150" s="237" t="s">
        <v>161</v>
      </c>
      <c r="E150" s="238" t="s">
        <v>1636</v>
      </c>
      <c r="F150" s="239" t="s">
        <v>1637</v>
      </c>
      <c r="G150" s="240" t="s">
        <v>164</v>
      </c>
      <c r="H150" s="241">
        <v>365.5</v>
      </c>
      <c r="I150" s="242"/>
      <c r="J150" s="243">
        <f>ROUND(I150*H150,2)</f>
        <v>0</v>
      </c>
      <c r="K150" s="244"/>
      <c r="L150" s="45"/>
      <c r="M150" s="245" t="s">
        <v>1</v>
      </c>
      <c r="N150" s="246" t="s">
        <v>43</v>
      </c>
      <c r="O150" s="92"/>
      <c r="P150" s="247">
        <f>O150*H150</f>
        <v>0</v>
      </c>
      <c r="Q150" s="247">
        <v>0</v>
      </c>
      <c r="R150" s="247">
        <f>Q150*H150</f>
        <v>0</v>
      </c>
      <c r="S150" s="247">
        <v>0.01</v>
      </c>
      <c r="T150" s="248">
        <f>S150*H150</f>
        <v>3.6550000000000002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9" t="s">
        <v>165</v>
      </c>
      <c r="AT150" s="249" t="s">
        <v>161</v>
      </c>
      <c r="AU150" s="249" t="s">
        <v>88</v>
      </c>
      <c r="AY150" s="18" t="s">
        <v>159</v>
      </c>
      <c r="BE150" s="250">
        <f>IF(N150="základní",J150,0)</f>
        <v>0</v>
      </c>
      <c r="BF150" s="250">
        <f>IF(N150="snížená",J150,0)</f>
        <v>0</v>
      </c>
      <c r="BG150" s="250">
        <f>IF(N150="zákl. přenesená",J150,0)</f>
        <v>0</v>
      </c>
      <c r="BH150" s="250">
        <f>IF(N150="sníž. přenesená",J150,0)</f>
        <v>0</v>
      </c>
      <c r="BI150" s="250">
        <f>IF(N150="nulová",J150,0)</f>
        <v>0</v>
      </c>
      <c r="BJ150" s="18" t="s">
        <v>86</v>
      </c>
      <c r="BK150" s="250">
        <f>ROUND(I150*H150,2)</f>
        <v>0</v>
      </c>
      <c r="BL150" s="18" t="s">
        <v>165</v>
      </c>
      <c r="BM150" s="249" t="s">
        <v>1638</v>
      </c>
    </row>
    <row r="151" s="2" customFormat="1" ht="16.5" customHeight="1">
      <c r="A151" s="39"/>
      <c r="B151" s="40"/>
      <c r="C151" s="237" t="s">
        <v>8</v>
      </c>
      <c r="D151" s="237" t="s">
        <v>161</v>
      </c>
      <c r="E151" s="238" t="s">
        <v>439</v>
      </c>
      <c r="F151" s="239" t="s">
        <v>440</v>
      </c>
      <c r="G151" s="240" t="s">
        <v>357</v>
      </c>
      <c r="H151" s="241">
        <v>1</v>
      </c>
      <c r="I151" s="242"/>
      <c r="J151" s="243">
        <f>ROUND(I151*H151,2)</f>
        <v>0</v>
      </c>
      <c r="K151" s="244"/>
      <c r="L151" s="45"/>
      <c r="M151" s="245" t="s">
        <v>1</v>
      </c>
      <c r="N151" s="246" t="s">
        <v>43</v>
      </c>
      <c r="O151" s="92"/>
      <c r="P151" s="247">
        <f>O151*H151</f>
        <v>0</v>
      </c>
      <c r="Q151" s="247">
        <v>0</v>
      </c>
      <c r="R151" s="247">
        <f>Q151*H151</f>
        <v>0</v>
      </c>
      <c r="S151" s="247">
        <v>0.068000000000000005</v>
      </c>
      <c r="T151" s="248">
        <f>S151*H151</f>
        <v>0.068000000000000005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9" t="s">
        <v>165</v>
      </c>
      <c r="AT151" s="249" t="s">
        <v>161</v>
      </c>
      <c r="AU151" s="249" t="s">
        <v>88</v>
      </c>
      <c r="AY151" s="18" t="s">
        <v>159</v>
      </c>
      <c r="BE151" s="250">
        <f>IF(N151="základní",J151,0)</f>
        <v>0</v>
      </c>
      <c r="BF151" s="250">
        <f>IF(N151="snížená",J151,0)</f>
        <v>0</v>
      </c>
      <c r="BG151" s="250">
        <f>IF(N151="zákl. přenesená",J151,0)</f>
        <v>0</v>
      </c>
      <c r="BH151" s="250">
        <f>IF(N151="sníž. přenesená",J151,0)</f>
        <v>0</v>
      </c>
      <c r="BI151" s="250">
        <f>IF(N151="nulová",J151,0)</f>
        <v>0</v>
      </c>
      <c r="BJ151" s="18" t="s">
        <v>86</v>
      </c>
      <c r="BK151" s="250">
        <f>ROUND(I151*H151,2)</f>
        <v>0</v>
      </c>
      <c r="BL151" s="18" t="s">
        <v>165</v>
      </c>
      <c r="BM151" s="249" t="s">
        <v>1639</v>
      </c>
    </row>
    <row r="152" s="12" customFormat="1" ht="22.8" customHeight="1">
      <c r="A152" s="12"/>
      <c r="B152" s="221"/>
      <c r="C152" s="222"/>
      <c r="D152" s="223" t="s">
        <v>77</v>
      </c>
      <c r="E152" s="235" t="s">
        <v>442</v>
      </c>
      <c r="F152" s="235" t="s">
        <v>443</v>
      </c>
      <c r="G152" s="222"/>
      <c r="H152" s="222"/>
      <c r="I152" s="225"/>
      <c r="J152" s="236">
        <f>BK152</f>
        <v>0</v>
      </c>
      <c r="K152" s="222"/>
      <c r="L152" s="227"/>
      <c r="M152" s="228"/>
      <c r="N152" s="229"/>
      <c r="O152" s="229"/>
      <c r="P152" s="230">
        <f>SUM(P153:P160)</f>
        <v>0</v>
      </c>
      <c r="Q152" s="229"/>
      <c r="R152" s="230">
        <f>SUM(R153:R160)</f>
        <v>0</v>
      </c>
      <c r="S152" s="229"/>
      <c r="T152" s="231">
        <f>SUM(T153:T160)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32" t="s">
        <v>86</v>
      </c>
      <c r="AT152" s="233" t="s">
        <v>77</v>
      </c>
      <c r="AU152" s="233" t="s">
        <v>86</v>
      </c>
      <c r="AY152" s="232" t="s">
        <v>159</v>
      </c>
      <c r="BK152" s="234">
        <f>SUM(BK153:BK160)</f>
        <v>0</v>
      </c>
    </row>
    <row r="153" s="2" customFormat="1" ht="16.5" customHeight="1">
      <c r="A153" s="39"/>
      <c r="B153" s="40"/>
      <c r="C153" s="237" t="s">
        <v>249</v>
      </c>
      <c r="D153" s="237" t="s">
        <v>161</v>
      </c>
      <c r="E153" s="238" t="s">
        <v>1640</v>
      </c>
      <c r="F153" s="239" t="s">
        <v>1641</v>
      </c>
      <c r="G153" s="240" t="s">
        <v>447</v>
      </c>
      <c r="H153" s="241">
        <v>7.3970000000000002</v>
      </c>
      <c r="I153" s="242"/>
      <c r="J153" s="243">
        <f>ROUND(I153*H153,2)</f>
        <v>0</v>
      </c>
      <c r="K153" s="244"/>
      <c r="L153" s="45"/>
      <c r="M153" s="245" t="s">
        <v>1</v>
      </c>
      <c r="N153" s="246" t="s">
        <v>43</v>
      </c>
      <c r="O153" s="92"/>
      <c r="P153" s="247">
        <f>O153*H153</f>
        <v>0</v>
      </c>
      <c r="Q153" s="247">
        <v>0</v>
      </c>
      <c r="R153" s="247">
        <f>Q153*H153</f>
        <v>0</v>
      </c>
      <c r="S153" s="247">
        <v>0</v>
      </c>
      <c r="T153" s="24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9" t="s">
        <v>165</v>
      </c>
      <c r="AT153" s="249" t="s">
        <v>161</v>
      </c>
      <c r="AU153" s="249" t="s">
        <v>88</v>
      </c>
      <c r="AY153" s="18" t="s">
        <v>159</v>
      </c>
      <c r="BE153" s="250">
        <f>IF(N153="základní",J153,0)</f>
        <v>0</v>
      </c>
      <c r="BF153" s="250">
        <f>IF(N153="snížená",J153,0)</f>
        <v>0</v>
      </c>
      <c r="BG153" s="250">
        <f>IF(N153="zákl. přenesená",J153,0)</f>
        <v>0</v>
      </c>
      <c r="BH153" s="250">
        <f>IF(N153="sníž. přenesená",J153,0)</f>
        <v>0</v>
      </c>
      <c r="BI153" s="250">
        <f>IF(N153="nulová",J153,0)</f>
        <v>0</v>
      </c>
      <c r="BJ153" s="18" t="s">
        <v>86</v>
      </c>
      <c r="BK153" s="250">
        <f>ROUND(I153*H153,2)</f>
        <v>0</v>
      </c>
      <c r="BL153" s="18" t="s">
        <v>165</v>
      </c>
      <c r="BM153" s="249" t="s">
        <v>1642</v>
      </c>
    </row>
    <row r="154" s="2" customFormat="1" ht="16.5" customHeight="1">
      <c r="A154" s="39"/>
      <c r="B154" s="40"/>
      <c r="C154" s="237" t="s">
        <v>259</v>
      </c>
      <c r="D154" s="237" t="s">
        <v>161</v>
      </c>
      <c r="E154" s="238" t="s">
        <v>450</v>
      </c>
      <c r="F154" s="239" t="s">
        <v>451</v>
      </c>
      <c r="G154" s="240" t="s">
        <v>447</v>
      </c>
      <c r="H154" s="241">
        <v>7.3970000000000002</v>
      </c>
      <c r="I154" s="242"/>
      <c r="J154" s="243">
        <f>ROUND(I154*H154,2)</f>
        <v>0</v>
      </c>
      <c r="K154" s="244"/>
      <c r="L154" s="45"/>
      <c r="M154" s="245" t="s">
        <v>1</v>
      </c>
      <c r="N154" s="246" t="s">
        <v>43</v>
      </c>
      <c r="O154" s="92"/>
      <c r="P154" s="247">
        <f>O154*H154</f>
        <v>0</v>
      </c>
      <c r="Q154" s="247">
        <v>0</v>
      </c>
      <c r="R154" s="247">
        <f>Q154*H154</f>
        <v>0</v>
      </c>
      <c r="S154" s="247">
        <v>0</v>
      </c>
      <c r="T154" s="24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9" t="s">
        <v>165</v>
      </c>
      <c r="AT154" s="249" t="s">
        <v>161</v>
      </c>
      <c r="AU154" s="249" t="s">
        <v>88</v>
      </c>
      <c r="AY154" s="18" t="s">
        <v>159</v>
      </c>
      <c r="BE154" s="250">
        <f>IF(N154="základní",J154,0)</f>
        <v>0</v>
      </c>
      <c r="BF154" s="250">
        <f>IF(N154="snížená",J154,0)</f>
        <v>0</v>
      </c>
      <c r="BG154" s="250">
        <f>IF(N154="zákl. přenesená",J154,0)</f>
        <v>0</v>
      </c>
      <c r="BH154" s="250">
        <f>IF(N154="sníž. přenesená",J154,0)</f>
        <v>0</v>
      </c>
      <c r="BI154" s="250">
        <f>IF(N154="nulová",J154,0)</f>
        <v>0</v>
      </c>
      <c r="BJ154" s="18" t="s">
        <v>86</v>
      </c>
      <c r="BK154" s="250">
        <f>ROUND(I154*H154,2)</f>
        <v>0</v>
      </c>
      <c r="BL154" s="18" t="s">
        <v>165</v>
      </c>
      <c r="BM154" s="249" t="s">
        <v>1643</v>
      </c>
    </row>
    <row r="155" s="2" customFormat="1" ht="16.5" customHeight="1">
      <c r="A155" s="39"/>
      <c r="B155" s="40"/>
      <c r="C155" s="237" t="s">
        <v>267</v>
      </c>
      <c r="D155" s="237" t="s">
        <v>161</v>
      </c>
      <c r="E155" s="238" t="s">
        <v>454</v>
      </c>
      <c r="F155" s="239" t="s">
        <v>455</v>
      </c>
      <c r="G155" s="240" t="s">
        <v>447</v>
      </c>
      <c r="H155" s="241">
        <v>140.54300000000001</v>
      </c>
      <c r="I155" s="242"/>
      <c r="J155" s="243">
        <f>ROUND(I155*H155,2)</f>
        <v>0</v>
      </c>
      <c r="K155" s="244"/>
      <c r="L155" s="45"/>
      <c r="M155" s="245" t="s">
        <v>1</v>
      </c>
      <c r="N155" s="246" t="s">
        <v>43</v>
      </c>
      <c r="O155" s="92"/>
      <c r="P155" s="247">
        <f>O155*H155</f>
        <v>0</v>
      </c>
      <c r="Q155" s="247">
        <v>0</v>
      </c>
      <c r="R155" s="247">
        <f>Q155*H155</f>
        <v>0</v>
      </c>
      <c r="S155" s="247">
        <v>0</v>
      </c>
      <c r="T155" s="24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9" t="s">
        <v>165</v>
      </c>
      <c r="AT155" s="249" t="s">
        <v>161</v>
      </c>
      <c r="AU155" s="249" t="s">
        <v>88</v>
      </c>
      <c r="AY155" s="18" t="s">
        <v>159</v>
      </c>
      <c r="BE155" s="250">
        <f>IF(N155="základní",J155,0)</f>
        <v>0</v>
      </c>
      <c r="BF155" s="250">
        <f>IF(N155="snížená",J155,0)</f>
        <v>0</v>
      </c>
      <c r="BG155" s="250">
        <f>IF(N155="zákl. přenesená",J155,0)</f>
        <v>0</v>
      </c>
      <c r="BH155" s="250">
        <f>IF(N155="sníž. přenesená",J155,0)</f>
        <v>0</v>
      </c>
      <c r="BI155" s="250">
        <f>IF(N155="nulová",J155,0)</f>
        <v>0</v>
      </c>
      <c r="BJ155" s="18" t="s">
        <v>86</v>
      </c>
      <c r="BK155" s="250">
        <f>ROUND(I155*H155,2)</f>
        <v>0</v>
      </c>
      <c r="BL155" s="18" t="s">
        <v>165</v>
      </c>
      <c r="BM155" s="249" t="s">
        <v>1644</v>
      </c>
    </row>
    <row r="156" s="13" customFormat="1">
      <c r="A156" s="13"/>
      <c r="B156" s="251"/>
      <c r="C156" s="252"/>
      <c r="D156" s="253" t="s">
        <v>167</v>
      </c>
      <c r="E156" s="252"/>
      <c r="F156" s="255" t="s">
        <v>1645</v>
      </c>
      <c r="G156" s="252"/>
      <c r="H156" s="256">
        <v>140.54300000000001</v>
      </c>
      <c r="I156" s="257"/>
      <c r="J156" s="252"/>
      <c r="K156" s="252"/>
      <c r="L156" s="258"/>
      <c r="M156" s="259"/>
      <c r="N156" s="260"/>
      <c r="O156" s="260"/>
      <c r="P156" s="260"/>
      <c r="Q156" s="260"/>
      <c r="R156" s="260"/>
      <c r="S156" s="260"/>
      <c r="T156" s="26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2" t="s">
        <v>167</v>
      </c>
      <c r="AU156" s="262" t="s">
        <v>88</v>
      </c>
      <c r="AV156" s="13" t="s">
        <v>88</v>
      </c>
      <c r="AW156" s="13" t="s">
        <v>4</v>
      </c>
      <c r="AX156" s="13" t="s">
        <v>86</v>
      </c>
      <c r="AY156" s="262" t="s">
        <v>159</v>
      </c>
    </row>
    <row r="157" s="2" customFormat="1" ht="16.5" customHeight="1">
      <c r="A157" s="39"/>
      <c r="B157" s="40"/>
      <c r="C157" s="237" t="s">
        <v>271</v>
      </c>
      <c r="D157" s="237" t="s">
        <v>161</v>
      </c>
      <c r="E157" s="238" t="s">
        <v>459</v>
      </c>
      <c r="F157" s="239" t="s">
        <v>460</v>
      </c>
      <c r="G157" s="240" t="s">
        <v>447</v>
      </c>
      <c r="H157" s="241">
        <v>3.0510000000000002</v>
      </c>
      <c r="I157" s="242"/>
      <c r="J157" s="243">
        <f>ROUND(I157*H157,2)</f>
        <v>0</v>
      </c>
      <c r="K157" s="244"/>
      <c r="L157" s="45"/>
      <c r="M157" s="245" t="s">
        <v>1</v>
      </c>
      <c r="N157" s="246" t="s">
        <v>43</v>
      </c>
      <c r="O157" s="92"/>
      <c r="P157" s="247">
        <f>O157*H157</f>
        <v>0</v>
      </c>
      <c r="Q157" s="247">
        <v>0</v>
      </c>
      <c r="R157" s="247">
        <f>Q157*H157</f>
        <v>0</v>
      </c>
      <c r="S157" s="247">
        <v>0</v>
      </c>
      <c r="T157" s="248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9" t="s">
        <v>165</v>
      </c>
      <c r="AT157" s="249" t="s">
        <v>161</v>
      </c>
      <c r="AU157" s="249" t="s">
        <v>88</v>
      </c>
      <c r="AY157" s="18" t="s">
        <v>159</v>
      </c>
      <c r="BE157" s="250">
        <f>IF(N157="základní",J157,0)</f>
        <v>0</v>
      </c>
      <c r="BF157" s="250">
        <f>IF(N157="snížená",J157,0)</f>
        <v>0</v>
      </c>
      <c r="BG157" s="250">
        <f>IF(N157="zákl. přenesená",J157,0)</f>
        <v>0</v>
      </c>
      <c r="BH157" s="250">
        <f>IF(N157="sníž. přenesená",J157,0)</f>
        <v>0</v>
      </c>
      <c r="BI157" s="250">
        <f>IF(N157="nulová",J157,0)</f>
        <v>0</v>
      </c>
      <c r="BJ157" s="18" t="s">
        <v>86</v>
      </c>
      <c r="BK157" s="250">
        <f>ROUND(I157*H157,2)</f>
        <v>0</v>
      </c>
      <c r="BL157" s="18" t="s">
        <v>165</v>
      </c>
      <c r="BM157" s="249" t="s">
        <v>1646</v>
      </c>
    </row>
    <row r="158" s="13" customFormat="1">
      <c r="A158" s="13"/>
      <c r="B158" s="251"/>
      <c r="C158" s="252"/>
      <c r="D158" s="253" t="s">
        <v>167</v>
      </c>
      <c r="E158" s="254" t="s">
        <v>1</v>
      </c>
      <c r="F158" s="255" t="s">
        <v>1647</v>
      </c>
      <c r="G158" s="252"/>
      <c r="H158" s="256">
        <v>3.0510000000000002</v>
      </c>
      <c r="I158" s="257"/>
      <c r="J158" s="252"/>
      <c r="K158" s="252"/>
      <c r="L158" s="258"/>
      <c r="M158" s="259"/>
      <c r="N158" s="260"/>
      <c r="O158" s="260"/>
      <c r="P158" s="260"/>
      <c r="Q158" s="260"/>
      <c r="R158" s="260"/>
      <c r="S158" s="260"/>
      <c r="T158" s="26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2" t="s">
        <v>167</v>
      </c>
      <c r="AU158" s="262" t="s">
        <v>88</v>
      </c>
      <c r="AV158" s="13" t="s">
        <v>88</v>
      </c>
      <c r="AW158" s="13" t="s">
        <v>34</v>
      </c>
      <c r="AX158" s="13" t="s">
        <v>86</v>
      </c>
      <c r="AY158" s="262" t="s">
        <v>159</v>
      </c>
    </row>
    <row r="159" s="2" customFormat="1" ht="16.5" customHeight="1">
      <c r="A159" s="39"/>
      <c r="B159" s="40"/>
      <c r="C159" s="237" t="s">
        <v>279</v>
      </c>
      <c r="D159" s="237" t="s">
        <v>161</v>
      </c>
      <c r="E159" s="238" t="s">
        <v>473</v>
      </c>
      <c r="F159" s="239" t="s">
        <v>474</v>
      </c>
      <c r="G159" s="240" t="s">
        <v>447</v>
      </c>
      <c r="H159" s="241">
        <v>4.3460000000000001</v>
      </c>
      <c r="I159" s="242"/>
      <c r="J159" s="243">
        <f>ROUND(I159*H159,2)</f>
        <v>0</v>
      </c>
      <c r="K159" s="244"/>
      <c r="L159" s="45"/>
      <c r="M159" s="245" t="s">
        <v>1</v>
      </c>
      <c r="N159" s="246" t="s">
        <v>43</v>
      </c>
      <c r="O159" s="92"/>
      <c r="P159" s="247">
        <f>O159*H159</f>
        <v>0</v>
      </c>
      <c r="Q159" s="247">
        <v>0</v>
      </c>
      <c r="R159" s="247">
        <f>Q159*H159</f>
        <v>0</v>
      </c>
      <c r="S159" s="247">
        <v>0</v>
      </c>
      <c r="T159" s="24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9" t="s">
        <v>165</v>
      </c>
      <c r="AT159" s="249" t="s">
        <v>161</v>
      </c>
      <c r="AU159" s="249" t="s">
        <v>88</v>
      </c>
      <c r="AY159" s="18" t="s">
        <v>159</v>
      </c>
      <c r="BE159" s="250">
        <f>IF(N159="základní",J159,0)</f>
        <v>0</v>
      </c>
      <c r="BF159" s="250">
        <f>IF(N159="snížená",J159,0)</f>
        <v>0</v>
      </c>
      <c r="BG159" s="250">
        <f>IF(N159="zákl. přenesená",J159,0)</f>
        <v>0</v>
      </c>
      <c r="BH159" s="250">
        <f>IF(N159="sníž. přenesená",J159,0)</f>
        <v>0</v>
      </c>
      <c r="BI159" s="250">
        <f>IF(N159="nulová",J159,0)</f>
        <v>0</v>
      </c>
      <c r="BJ159" s="18" t="s">
        <v>86</v>
      </c>
      <c r="BK159" s="250">
        <f>ROUND(I159*H159,2)</f>
        <v>0</v>
      </c>
      <c r="BL159" s="18" t="s">
        <v>165</v>
      </c>
      <c r="BM159" s="249" t="s">
        <v>1648</v>
      </c>
    </row>
    <row r="160" s="13" customFormat="1">
      <c r="A160" s="13"/>
      <c r="B160" s="251"/>
      <c r="C160" s="252"/>
      <c r="D160" s="253" t="s">
        <v>167</v>
      </c>
      <c r="E160" s="254" t="s">
        <v>1</v>
      </c>
      <c r="F160" s="255" t="s">
        <v>1649</v>
      </c>
      <c r="G160" s="252"/>
      <c r="H160" s="256">
        <v>4.3460000000000001</v>
      </c>
      <c r="I160" s="257"/>
      <c r="J160" s="252"/>
      <c r="K160" s="252"/>
      <c r="L160" s="258"/>
      <c r="M160" s="259"/>
      <c r="N160" s="260"/>
      <c r="O160" s="260"/>
      <c r="P160" s="260"/>
      <c r="Q160" s="260"/>
      <c r="R160" s="260"/>
      <c r="S160" s="260"/>
      <c r="T160" s="26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2" t="s">
        <v>167</v>
      </c>
      <c r="AU160" s="262" t="s">
        <v>88</v>
      </c>
      <c r="AV160" s="13" t="s">
        <v>88</v>
      </c>
      <c r="AW160" s="13" t="s">
        <v>34</v>
      </c>
      <c r="AX160" s="13" t="s">
        <v>86</v>
      </c>
      <c r="AY160" s="262" t="s">
        <v>159</v>
      </c>
    </row>
    <row r="161" s="12" customFormat="1" ht="22.8" customHeight="1">
      <c r="A161" s="12"/>
      <c r="B161" s="221"/>
      <c r="C161" s="222"/>
      <c r="D161" s="223" t="s">
        <v>77</v>
      </c>
      <c r="E161" s="235" t="s">
        <v>476</v>
      </c>
      <c r="F161" s="235" t="s">
        <v>477</v>
      </c>
      <c r="G161" s="222"/>
      <c r="H161" s="222"/>
      <c r="I161" s="225"/>
      <c r="J161" s="236">
        <f>BK161</f>
        <v>0</v>
      </c>
      <c r="K161" s="222"/>
      <c r="L161" s="227"/>
      <c r="M161" s="228"/>
      <c r="N161" s="229"/>
      <c r="O161" s="229"/>
      <c r="P161" s="230">
        <f>P162</f>
        <v>0</v>
      </c>
      <c r="Q161" s="229"/>
      <c r="R161" s="230">
        <f>R162</f>
        <v>0</v>
      </c>
      <c r="S161" s="229"/>
      <c r="T161" s="231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32" t="s">
        <v>86</v>
      </c>
      <c r="AT161" s="233" t="s">
        <v>77</v>
      </c>
      <c r="AU161" s="233" t="s">
        <v>86</v>
      </c>
      <c r="AY161" s="232" t="s">
        <v>159</v>
      </c>
      <c r="BK161" s="234">
        <f>BK162</f>
        <v>0</v>
      </c>
    </row>
    <row r="162" s="2" customFormat="1" ht="16.5" customHeight="1">
      <c r="A162" s="39"/>
      <c r="B162" s="40"/>
      <c r="C162" s="237" t="s">
        <v>7</v>
      </c>
      <c r="D162" s="237" t="s">
        <v>161</v>
      </c>
      <c r="E162" s="238" t="s">
        <v>1650</v>
      </c>
      <c r="F162" s="239" t="s">
        <v>1651</v>
      </c>
      <c r="G162" s="240" t="s">
        <v>447</v>
      </c>
      <c r="H162" s="241">
        <v>7.4420000000000002</v>
      </c>
      <c r="I162" s="242"/>
      <c r="J162" s="243">
        <f>ROUND(I162*H162,2)</f>
        <v>0</v>
      </c>
      <c r="K162" s="244"/>
      <c r="L162" s="45"/>
      <c r="M162" s="245" t="s">
        <v>1</v>
      </c>
      <c r="N162" s="246" t="s">
        <v>43</v>
      </c>
      <c r="O162" s="92"/>
      <c r="P162" s="247">
        <f>O162*H162</f>
        <v>0</v>
      </c>
      <c r="Q162" s="247">
        <v>0</v>
      </c>
      <c r="R162" s="247">
        <f>Q162*H162</f>
        <v>0</v>
      </c>
      <c r="S162" s="247">
        <v>0</v>
      </c>
      <c r="T162" s="24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9" t="s">
        <v>165</v>
      </c>
      <c r="AT162" s="249" t="s">
        <v>161</v>
      </c>
      <c r="AU162" s="249" t="s">
        <v>88</v>
      </c>
      <c r="AY162" s="18" t="s">
        <v>159</v>
      </c>
      <c r="BE162" s="250">
        <f>IF(N162="základní",J162,0)</f>
        <v>0</v>
      </c>
      <c r="BF162" s="250">
        <f>IF(N162="snížená",J162,0)</f>
        <v>0</v>
      </c>
      <c r="BG162" s="250">
        <f>IF(N162="zákl. přenesená",J162,0)</f>
        <v>0</v>
      </c>
      <c r="BH162" s="250">
        <f>IF(N162="sníž. přenesená",J162,0)</f>
        <v>0</v>
      </c>
      <c r="BI162" s="250">
        <f>IF(N162="nulová",J162,0)</f>
        <v>0</v>
      </c>
      <c r="BJ162" s="18" t="s">
        <v>86</v>
      </c>
      <c r="BK162" s="250">
        <f>ROUND(I162*H162,2)</f>
        <v>0</v>
      </c>
      <c r="BL162" s="18" t="s">
        <v>165</v>
      </c>
      <c r="BM162" s="249" t="s">
        <v>1652</v>
      </c>
    </row>
    <row r="163" s="12" customFormat="1" ht="25.92" customHeight="1">
      <c r="A163" s="12"/>
      <c r="B163" s="221"/>
      <c r="C163" s="222"/>
      <c r="D163" s="223" t="s">
        <v>77</v>
      </c>
      <c r="E163" s="224" t="s">
        <v>482</v>
      </c>
      <c r="F163" s="224" t="s">
        <v>483</v>
      </c>
      <c r="G163" s="222"/>
      <c r="H163" s="222"/>
      <c r="I163" s="225"/>
      <c r="J163" s="226">
        <f>BK163</f>
        <v>0</v>
      </c>
      <c r="K163" s="222"/>
      <c r="L163" s="227"/>
      <c r="M163" s="228"/>
      <c r="N163" s="229"/>
      <c r="O163" s="229"/>
      <c r="P163" s="230">
        <f>P164+P200+P208</f>
        <v>0</v>
      </c>
      <c r="Q163" s="229"/>
      <c r="R163" s="230">
        <f>R164+R200+R208</f>
        <v>2.0433686</v>
      </c>
      <c r="S163" s="229"/>
      <c r="T163" s="231">
        <f>T164+T200+T208</f>
        <v>2.9828749999999999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32" t="s">
        <v>88</v>
      </c>
      <c r="AT163" s="233" t="s">
        <v>77</v>
      </c>
      <c r="AU163" s="233" t="s">
        <v>78</v>
      </c>
      <c r="AY163" s="232" t="s">
        <v>159</v>
      </c>
      <c r="BK163" s="234">
        <f>BK164+BK200+BK208</f>
        <v>0</v>
      </c>
    </row>
    <row r="164" s="12" customFormat="1" ht="22.8" customHeight="1">
      <c r="A164" s="12"/>
      <c r="B164" s="221"/>
      <c r="C164" s="222"/>
      <c r="D164" s="223" t="s">
        <v>77</v>
      </c>
      <c r="E164" s="235" t="s">
        <v>1129</v>
      </c>
      <c r="F164" s="235" t="s">
        <v>1130</v>
      </c>
      <c r="G164" s="222"/>
      <c r="H164" s="222"/>
      <c r="I164" s="225"/>
      <c r="J164" s="236">
        <f>BK164</f>
        <v>0</v>
      </c>
      <c r="K164" s="222"/>
      <c r="L164" s="227"/>
      <c r="M164" s="228"/>
      <c r="N164" s="229"/>
      <c r="O164" s="229"/>
      <c r="P164" s="230">
        <f>SUM(P165:P199)</f>
        <v>0</v>
      </c>
      <c r="Q164" s="229"/>
      <c r="R164" s="230">
        <f>SUM(R165:R199)</f>
        <v>1.1688866000000002</v>
      </c>
      <c r="S164" s="229"/>
      <c r="T164" s="231">
        <f>SUM(T165:T199)</f>
        <v>2.8160020000000001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32" t="s">
        <v>88</v>
      </c>
      <c r="AT164" s="233" t="s">
        <v>77</v>
      </c>
      <c r="AU164" s="233" t="s">
        <v>86</v>
      </c>
      <c r="AY164" s="232" t="s">
        <v>159</v>
      </c>
      <c r="BK164" s="234">
        <f>SUM(BK165:BK199)</f>
        <v>0</v>
      </c>
    </row>
    <row r="165" s="2" customFormat="1" ht="16.5" customHeight="1">
      <c r="A165" s="39"/>
      <c r="B165" s="40"/>
      <c r="C165" s="237" t="s">
        <v>289</v>
      </c>
      <c r="D165" s="237" t="s">
        <v>161</v>
      </c>
      <c r="E165" s="238" t="s">
        <v>1653</v>
      </c>
      <c r="F165" s="239" t="s">
        <v>1654</v>
      </c>
      <c r="G165" s="240" t="s">
        <v>164</v>
      </c>
      <c r="H165" s="241">
        <v>27.100000000000001</v>
      </c>
      <c r="I165" s="242"/>
      <c r="J165" s="243">
        <f>ROUND(I165*H165,2)</f>
        <v>0</v>
      </c>
      <c r="K165" s="244"/>
      <c r="L165" s="45"/>
      <c r="M165" s="245" t="s">
        <v>1</v>
      </c>
      <c r="N165" s="246" t="s">
        <v>43</v>
      </c>
      <c r="O165" s="92"/>
      <c r="P165" s="247">
        <f>O165*H165</f>
        <v>0</v>
      </c>
      <c r="Q165" s="247">
        <v>0</v>
      </c>
      <c r="R165" s="247">
        <f>Q165*H165</f>
        <v>0</v>
      </c>
      <c r="S165" s="247">
        <v>0</v>
      </c>
      <c r="T165" s="24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9" t="s">
        <v>249</v>
      </c>
      <c r="AT165" s="249" t="s">
        <v>161</v>
      </c>
      <c r="AU165" s="249" t="s">
        <v>88</v>
      </c>
      <c r="AY165" s="18" t="s">
        <v>159</v>
      </c>
      <c r="BE165" s="250">
        <f>IF(N165="základní",J165,0)</f>
        <v>0</v>
      </c>
      <c r="BF165" s="250">
        <f>IF(N165="snížená",J165,0)</f>
        <v>0</v>
      </c>
      <c r="BG165" s="250">
        <f>IF(N165="zákl. přenesená",J165,0)</f>
        <v>0</v>
      </c>
      <c r="BH165" s="250">
        <f>IF(N165="sníž. přenesená",J165,0)</f>
        <v>0</v>
      </c>
      <c r="BI165" s="250">
        <f>IF(N165="nulová",J165,0)</f>
        <v>0</v>
      </c>
      <c r="BJ165" s="18" t="s">
        <v>86</v>
      </c>
      <c r="BK165" s="250">
        <f>ROUND(I165*H165,2)</f>
        <v>0</v>
      </c>
      <c r="BL165" s="18" t="s">
        <v>249</v>
      </c>
      <c r="BM165" s="249" t="s">
        <v>1655</v>
      </c>
    </row>
    <row r="166" s="2" customFormat="1">
      <c r="A166" s="39"/>
      <c r="B166" s="40"/>
      <c r="C166" s="41"/>
      <c r="D166" s="253" t="s">
        <v>399</v>
      </c>
      <c r="E166" s="41"/>
      <c r="F166" s="285" t="s">
        <v>1656</v>
      </c>
      <c r="G166" s="41"/>
      <c r="H166" s="41"/>
      <c r="I166" s="145"/>
      <c r="J166" s="41"/>
      <c r="K166" s="41"/>
      <c r="L166" s="45"/>
      <c r="M166" s="286"/>
      <c r="N166" s="287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399</v>
      </c>
      <c r="AU166" s="18" t="s">
        <v>88</v>
      </c>
    </row>
    <row r="167" s="13" customFormat="1">
      <c r="A167" s="13"/>
      <c r="B167" s="251"/>
      <c r="C167" s="252"/>
      <c r="D167" s="253" t="s">
        <v>167</v>
      </c>
      <c r="E167" s="254" t="s">
        <v>1</v>
      </c>
      <c r="F167" s="255" t="s">
        <v>1657</v>
      </c>
      <c r="G167" s="252"/>
      <c r="H167" s="256">
        <v>9.9000000000000004</v>
      </c>
      <c r="I167" s="257"/>
      <c r="J167" s="252"/>
      <c r="K167" s="252"/>
      <c r="L167" s="258"/>
      <c r="M167" s="259"/>
      <c r="N167" s="260"/>
      <c r="O167" s="260"/>
      <c r="P167" s="260"/>
      <c r="Q167" s="260"/>
      <c r="R167" s="260"/>
      <c r="S167" s="260"/>
      <c r="T167" s="26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2" t="s">
        <v>167</v>
      </c>
      <c r="AU167" s="262" t="s">
        <v>88</v>
      </c>
      <c r="AV167" s="13" t="s">
        <v>88</v>
      </c>
      <c r="AW167" s="13" t="s">
        <v>34</v>
      </c>
      <c r="AX167" s="13" t="s">
        <v>78</v>
      </c>
      <c r="AY167" s="262" t="s">
        <v>159</v>
      </c>
    </row>
    <row r="168" s="13" customFormat="1">
      <c r="A168" s="13"/>
      <c r="B168" s="251"/>
      <c r="C168" s="252"/>
      <c r="D168" s="253" t="s">
        <v>167</v>
      </c>
      <c r="E168" s="254" t="s">
        <v>1</v>
      </c>
      <c r="F168" s="255" t="s">
        <v>1658</v>
      </c>
      <c r="G168" s="252"/>
      <c r="H168" s="256">
        <v>7.2000000000000002</v>
      </c>
      <c r="I168" s="257"/>
      <c r="J168" s="252"/>
      <c r="K168" s="252"/>
      <c r="L168" s="258"/>
      <c r="M168" s="259"/>
      <c r="N168" s="260"/>
      <c r="O168" s="260"/>
      <c r="P168" s="260"/>
      <c r="Q168" s="260"/>
      <c r="R168" s="260"/>
      <c r="S168" s="260"/>
      <c r="T168" s="26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2" t="s">
        <v>167</v>
      </c>
      <c r="AU168" s="262" t="s">
        <v>88</v>
      </c>
      <c r="AV168" s="13" t="s">
        <v>88</v>
      </c>
      <c r="AW168" s="13" t="s">
        <v>34</v>
      </c>
      <c r="AX168" s="13" t="s">
        <v>78</v>
      </c>
      <c r="AY168" s="262" t="s">
        <v>159</v>
      </c>
    </row>
    <row r="169" s="13" customFormat="1">
      <c r="A169" s="13"/>
      <c r="B169" s="251"/>
      <c r="C169" s="252"/>
      <c r="D169" s="253" t="s">
        <v>167</v>
      </c>
      <c r="E169" s="254" t="s">
        <v>1</v>
      </c>
      <c r="F169" s="255" t="s">
        <v>1659</v>
      </c>
      <c r="G169" s="252"/>
      <c r="H169" s="256">
        <v>10</v>
      </c>
      <c r="I169" s="257"/>
      <c r="J169" s="252"/>
      <c r="K169" s="252"/>
      <c r="L169" s="258"/>
      <c r="M169" s="259"/>
      <c r="N169" s="260"/>
      <c r="O169" s="260"/>
      <c r="P169" s="260"/>
      <c r="Q169" s="260"/>
      <c r="R169" s="260"/>
      <c r="S169" s="260"/>
      <c r="T169" s="26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2" t="s">
        <v>167</v>
      </c>
      <c r="AU169" s="262" t="s">
        <v>88</v>
      </c>
      <c r="AV169" s="13" t="s">
        <v>88</v>
      </c>
      <c r="AW169" s="13" t="s">
        <v>34</v>
      </c>
      <c r="AX169" s="13" t="s">
        <v>78</v>
      </c>
      <c r="AY169" s="262" t="s">
        <v>159</v>
      </c>
    </row>
    <row r="170" s="14" customFormat="1">
      <c r="A170" s="14"/>
      <c r="B170" s="263"/>
      <c r="C170" s="264"/>
      <c r="D170" s="253" t="s">
        <v>167</v>
      </c>
      <c r="E170" s="265" t="s">
        <v>1</v>
      </c>
      <c r="F170" s="266" t="s">
        <v>170</v>
      </c>
      <c r="G170" s="264"/>
      <c r="H170" s="267">
        <v>27.100000000000001</v>
      </c>
      <c r="I170" s="268"/>
      <c r="J170" s="264"/>
      <c r="K170" s="264"/>
      <c r="L170" s="269"/>
      <c r="M170" s="270"/>
      <c r="N170" s="271"/>
      <c r="O170" s="271"/>
      <c r="P170" s="271"/>
      <c r="Q170" s="271"/>
      <c r="R170" s="271"/>
      <c r="S170" s="271"/>
      <c r="T170" s="27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3" t="s">
        <v>167</v>
      </c>
      <c r="AU170" s="273" t="s">
        <v>88</v>
      </c>
      <c r="AV170" s="14" t="s">
        <v>165</v>
      </c>
      <c r="AW170" s="14" t="s">
        <v>34</v>
      </c>
      <c r="AX170" s="14" t="s">
        <v>86</v>
      </c>
      <c r="AY170" s="273" t="s">
        <v>159</v>
      </c>
    </row>
    <row r="171" s="2" customFormat="1" ht="16.5" customHeight="1">
      <c r="A171" s="39"/>
      <c r="B171" s="40"/>
      <c r="C171" s="237" t="s">
        <v>294</v>
      </c>
      <c r="D171" s="237" t="s">
        <v>161</v>
      </c>
      <c r="E171" s="238" t="s">
        <v>1660</v>
      </c>
      <c r="F171" s="239" t="s">
        <v>1661</v>
      </c>
      <c r="G171" s="240" t="s">
        <v>164</v>
      </c>
      <c r="H171" s="241">
        <v>27.100000000000001</v>
      </c>
      <c r="I171" s="242"/>
      <c r="J171" s="243">
        <f>ROUND(I171*H171,2)</f>
        <v>0</v>
      </c>
      <c r="K171" s="244"/>
      <c r="L171" s="45"/>
      <c r="M171" s="245" t="s">
        <v>1</v>
      </c>
      <c r="N171" s="246" t="s">
        <v>43</v>
      </c>
      <c r="O171" s="92"/>
      <c r="P171" s="247">
        <f>O171*H171</f>
        <v>0</v>
      </c>
      <c r="Q171" s="247">
        <v>0.00029999999999999997</v>
      </c>
      <c r="R171" s="247">
        <f>Q171*H171</f>
        <v>0.0081300000000000001</v>
      </c>
      <c r="S171" s="247">
        <v>0</v>
      </c>
      <c r="T171" s="24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9" t="s">
        <v>249</v>
      </c>
      <c r="AT171" s="249" t="s">
        <v>161</v>
      </c>
      <c r="AU171" s="249" t="s">
        <v>88</v>
      </c>
      <c r="AY171" s="18" t="s">
        <v>159</v>
      </c>
      <c r="BE171" s="250">
        <f>IF(N171="základní",J171,0)</f>
        <v>0</v>
      </c>
      <c r="BF171" s="250">
        <f>IF(N171="snížená",J171,0)</f>
        <v>0</v>
      </c>
      <c r="BG171" s="250">
        <f>IF(N171="zákl. přenesená",J171,0)</f>
        <v>0</v>
      </c>
      <c r="BH171" s="250">
        <f>IF(N171="sníž. přenesená",J171,0)</f>
        <v>0</v>
      </c>
      <c r="BI171" s="250">
        <f>IF(N171="nulová",J171,0)</f>
        <v>0</v>
      </c>
      <c r="BJ171" s="18" t="s">
        <v>86</v>
      </c>
      <c r="BK171" s="250">
        <f>ROUND(I171*H171,2)</f>
        <v>0</v>
      </c>
      <c r="BL171" s="18" t="s">
        <v>249</v>
      </c>
      <c r="BM171" s="249" t="s">
        <v>1662</v>
      </c>
    </row>
    <row r="172" s="2" customFormat="1" ht="16.5" customHeight="1">
      <c r="A172" s="39"/>
      <c r="B172" s="40"/>
      <c r="C172" s="237" t="s">
        <v>299</v>
      </c>
      <c r="D172" s="237" t="s">
        <v>161</v>
      </c>
      <c r="E172" s="238" t="s">
        <v>1663</v>
      </c>
      <c r="F172" s="239" t="s">
        <v>1664</v>
      </c>
      <c r="G172" s="240" t="s">
        <v>164</v>
      </c>
      <c r="H172" s="241">
        <v>27.100000000000001</v>
      </c>
      <c r="I172" s="242"/>
      <c r="J172" s="243">
        <f>ROUND(I172*H172,2)</f>
        <v>0</v>
      </c>
      <c r="K172" s="244"/>
      <c r="L172" s="45"/>
      <c r="M172" s="245" t="s">
        <v>1</v>
      </c>
      <c r="N172" s="246" t="s">
        <v>43</v>
      </c>
      <c r="O172" s="92"/>
      <c r="P172" s="247">
        <f>O172*H172</f>
        <v>0</v>
      </c>
      <c r="Q172" s="247">
        <v>0.012</v>
      </c>
      <c r="R172" s="247">
        <f>Q172*H172</f>
        <v>0.32520000000000004</v>
      </c>
      <c r="S172" s="247">
        <v>0</v>
      </c>
      <c r="T172" s="248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9" t="s">
        <v>249</v>
      </c>
      <c r="AT172" s="249" t="s">
        <v>161</v>
      </c>
      <c r="AU172" s="249" t="s">
        <v>88</v>
      </c>
      <c r="AY172" s="18" t="s">
        <v>159</v>
      </c>
      <c r="BE172" s="250">
        <f>IF(N172="základní",J172,0)</f>
        <v>0</v>
      </c>
      <c r="BF172" s="250">
        <f>IF(N172="snížená",J172,0)</f>
        <v>0</v>
      </c>
      <c r="BG172" s="250">
        <f>IF(N172="zákl. přenesená",J172,0)</f>
        <v>0</v>
      </c>
      <c r="BH172" s="250">
        <f>IF(N172="sníž. přenesená",J172,0)</f>
        <v>0</v>
      </c>
      <c r="BI172" s="250">
        <f>IF(N172="nulová",J172,0)</f>
        <v>0</v>
      </c>
      <c r="BJ172" s="18" t="s">
        <v>86</v>
      </c>
      <c r="BK172" s="250">
        <f>ROUND(I172*H172,2)</f>
        <v>0</v>
      </c>
      <c r="BL172" s="18" t="s">
        <v>249</v>
      </c>
      <c r="BM172" s="249" t="s">
        <v>1665</v>
      </c>
    </row>
    <row r="173" s="2" customFormat="1" ht="16.5" customHeight="1">
      <c r="A173" s="39"/>
      <c r="B173" s="40"/>
      <c r="C173" s="237" t="s">
        <v>303</v>
      </c>
      <c r="D173" s="237" t="s">
        <v>161</v>
      </c>
      <c r="E173" s="238" t="s">
        <v>1666</v>
      </c>
      <c r="F173" s="239" t="s">
        <v>1667</v>
      </c>
      <c r="G173" s="240" t="s">
        <v>241</v>
      </c>
      <c r="H173" s="241">
        <v>33</v>
      </c>
      <c r="I173" s="242"/>
      <c r="J173" s="243">
        <f>ROUND(I173*H173,2)</f>
        <v>0</v>
      </c>
      <c r="K173" s="244"/>
      <c r="L173" s="45"/>
      <c r="M173" s="245" t="s">
        <v>1</v>
      </c>
      <c r="N173" s="246" t="s">
        <v>43</v>
      </c>
      <c r="O173" s="92"/>
      <c r="P173" s="247">
        <f>O173*H173</f>
        <v>0</v>
      </c>
      <c r="Q173" s="247">
        <v>0</v>
      </c>
      <c r="R173" s="247">
        <f>Q173*H173</f>
        <v>0</v>
      </c>
      <c r="S173" s="247">
        <v>0.02911</v>
      </c>
      <c r="T173" s="248">
        <f>S173*H173</f>
        <v>0.96062999999999998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9" t="s">
        <v>249</v>
      </c>
      <c r="AT173" s="249" t="s">
        <v>161</v>
      </c>
      <c r="AU173" s="249" t="s">
        <v>88</v>
      </c>
      <c r="AY173" s="18" t="s">
        <v>159</v>
      </c>
      <c r="BE173" s="250">
        <f>IF(N173="základní",J173,0)</f>
        <v>0</v>
      </c>
      <c r="BF173" s="250">
        <f>IF(N173="snížená",J173,0)</f>
        <v>0</v>
      </c>
      <c r="BG173" s="250">
        <f>IF(N173="zákl. přenesená",J173,0)</f>
        <v>0</v>
      </c>
      <c r="BH173" s="250">
        <f>IF(N173="sníž. přenesená",J173,0)</f>
        <v>0</v>
      </c>
      <c r="BI173" s="250">
        <f>IF(N173="nulová",J173,0)</f>
        <v>0</v>
      </c>
      <c r="BJ173" s="18" t="s">
        <v>86</v>
      </c>
      <c r="BK173" s="250">
        <f>ROUND(I173*H173,2)</f>
        <v>0</v>
      </c>
      <c r="BL173" s="18" t="s">
        <v>249</v>
      </c>
      <c r="BM173" s="249" t="s">
        <v>1668</v>
      </c>
    </row>
    <row r="174" s="13" customFormat="1">
      <c r="A174" s="13"/>
      <c r="B174" s="251"/>
      <c r="C174" s="252"/>
      <c r="D174" s="253" t="s">
        <v>167</v>
      </c>
      <c r="E174" s="254" t="s">
        <v>1</v>
      </c>
      <c r="F174" s="255" t="s">
        <v>1669</v>
      </c>
      <c r="G174" s="252"/>
      <c r="H174" s="256">
        <v>33</v>
      </c>
      <c r="I174" s="257"/>
      <c r="J174" s="252"/>
      <c r="K174" s="252"/>
      <c r="L174" s="258"/>
      <c r="M174" s="259"/>
      <c r="N174" s="260"/>
      <c r="O174" s="260"/>
      <c r="P174" s="260"/>
      <c r="Q174" s="260"/>
      <c r="R174" s="260"/>
      <c r="S174" s="260"/>
      <c r="T174" s="26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2" t="s">
        <v>167</v>
      </c>
      <c r="AU174" s="262" t="s">
        <v>88</v>
      </c>
      <c r="AV174" s="13" t="s">
        <v>88</v>
      </c>
      <c r="AW174" s="13" t="s">
        <v>34</v>
      </c>
      <c r="AX174" s="13" t="s">
        <v>86</v>
      </c>
      <c r="AY174" s="262" t="s">
        <v>159</v>
      </c>
    </row>
    <row r="175" s="2" customFormat="1" ht="16.5" customHeight="1">
      <c r="A175" s="39"/>
      <c r="B175" s="40"/>
      <c r="C175" s="237" t="s">
        <v>307</v>
      </c>
      <c r="D175" s="237" t="s">
        <v>161</v>
      </c>
      <c r="E175" s="238" t="s">
        <v>1670</v>
      </c>
      <c r="F175" s="239" t="s">
        <v>1671</v>
      </c>
      <c r="G175" s="240" t="s">
        <v>241</v>
      </c>
      <c r="H175" s="241">
        <v>36</v>
      </c>
      <c r="I175" s="242"/>
      <c r="J175" s="243">
        <f>ROUND(I175*H175,2)</f>
        <v>0</v>
      </c>
      <c r="K175" s="244"/>
      <c r="L175" s="45"/>
      <c r="M175" s="245" t="s">
        <v>1</v>
      </c>
      <c r="N175" s="246" t="s">
        <v>43</v>
      </c>
      <c r="O175" s="92"/>
      <c r="P175" s="247">
        <f>O175*H175</f>
        <v>0</v>
      </c>
      <c r="Q175" s="247">
        <v>0</v>
      </c>
      <c r="R175" s="247">
        <f>Q175*H175</f>
        <v>0</v>
      </c>
      <c r="S175" s="247">
        <v>0.021000000000000001</v>
      </c>
      <c r="T175" s="248">
        <f>S175*H175</f>
        <v>0.75600000000000001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9" t="s">
        <v>249</v>
      </c>
      <c r="AT175" s="249" t="s">
        <v>161</v>
      </c>
      <c r="AU175" s="249" t="s">
        <v>88</v>
      </c>
      <c r="AY175" s="18" t="s">
        <v>159</v>
      </c>
      <c r="BE175" s="250">
        <f>IF(N175="základní",J175,0)</f>
        <v>0</v>
      </c>
      <c r="BF175" s="250">
        <f>IF(N175="snížená",J175,0)</f>
        <v>0</v>
      </c>
      <c r="BG175" s="250">
        <f>IF(N175="zákl. přenesená",J175,0)</f>
        <v>0</v>
      </c>
      <c r="BH175" s="250">
        <f>IF(N175="sníž. přenesená",J175,0)</f>
        <v>0</v>
      </c>
      <c r="BI175" s="250">
        <f>IF(N175="nulová",J175,0)</f>
        <v>0</v>
      </c>
      <c r="BJ175" s="18" t="s">
        <v>86</v>
      </c>
      <c r="BK175" s="250">
        <f>ROUND(I175*H175,2)</f>
        <v>0</v>
      </c>
      <c r="BL175" s="18" t="s">
        <v>249</v>
      </c>
      <c r="BM175" s="249" t="s">
        <v>1672</v>
      </c>
    </row>
    <row r="176" s="13" customFormat="1">
      <c r="A176" s="13"/>
      <c r="B176" s="251"/>
      <c r="C176" s="252"/>
      <c r="D176" s="253" t="s">
        <v>167</v>
      </c>
      <c r="E176" s="254" t="s">
        <v>1</v>
      </c>
      <c r="F176" s="255" t="s">
        <v>1673</v>
      </c>
      <c r="G176" s="252"/>
      <c r="H176" s="256">
        <v>36</v>
      </c>
      <c r="I176" s="257"/>
      <c r="J176" s="252"/>
      <c r="K176" s="252"/>
      <c r="L176" s="258"/>
      <c r="M176" s="259"/>
      <c r="N176" s="260"/>
      <c r="O176" s="260"/>
      <c r="P176" s="260"/>
      <c r="Q176" s="260"/>
      <c r="R176" s="260"/>
      <c r="S176" s="260"/>
      <c r="T176" s="26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2" t="s">
        <v>167</v>
      </c>
      <c r="AU176" s="262" t="s">
        <v>88</v>
      </c>
      <c r="AV176" s="13" t="s">
        <v>88</v>
      </c>
      <c r="AW176" s="13" t="s">
        <v>34</v>
      </c>
      <c r="AX176" s="13" t="s">
        <v>86</v>
      </c>
      <c r="AY176" s="262" t="s">
        <v>159</v>
      </c>
    </row>
    <row r="177" s="2" customFormat="1" ht="16.5" customHeight="1">
      <c r="A177" s="39"/>
      <c r="B177" s="40"/>
      <c r="C177" s="237" t="s">
        <v>311</v>
      </c>
      <c r="D177" s="237" t="s">
        <v>161</v>
      </c>
      <c r="E177" s="238" t="s">
        <v>1674</v>
      </c>
      <c r="F177" s="239" t="s">
        <v>1675</v>
      </c>
      <c r="G177" s="240" t="s">
        <v>241</v>
      </c>
      <c r="H177" s="241">
        <v>33</v>
      </c>
      <c r="I177" s="242"/>
      <c r="J177" s="243">
        <f>ROUND(I177*H177,2)</f>
        <v>0</v>
      </c>
      <c r="K177" s="244"/>
      <c r="L177" s="45"/>
      <c r="M177" s="245" t="s">
        <v>1</v>
      </c>
      <c r="N177" s="246" t="s">
        <v>43</v>
      </c>
      <c r="O177" s="92"/>
      <c r="P177" s="247">
        <f>O177*H177</f>
        <v>0</v>
      </c>
      <c r="Q177" s="247">
        <v>0.0017700000000000001</v>
      </c>
      <c r="R177" s="247">
        <f>Q177*H177</f>
        <v>0.058410000000000004</v>
      </c>
      <c r="S177" s="247">
        <v>0</v>
      </c>
      <c r="T177" s="248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9" t="s">
        <v>249</v>
      </c>
      <c r="AT177" s="249" t="s">
        <v>161</v>
      </c>
      <c r="AU177" s="249" t="s">
        <v>88</v>
      </c>
      <c r="AY177" s="18" t="s">
        <v>159</v>
      </c>
      <c r="BE177" s="250">
        <f>IF(N177="základní",J177,0)</f>
        <v>0</v>
      </c>
      <c r="BF177" s="250">
        <f>IF(N177="snížená",J177,0)</f>
        <v>0</v>
      </c>
      <c r="BG177" s="250">
        <f>IF(N177="zákl. přenesená",J177,0)</f>
        <v>0</v>
      </c>
      <c r="BH177" s="250">
        <f>IF(N177="sníž. přenesená",J177,0)</f>
        <v>0</v>
      </c>
      <c r="BI177" s="250">
        <f>IF(N177="nulová",J177,0)</f>
        <v>0</v>
      </c>
      <c r="BJ177" s="18" t="s">
        <v>86</v>
      </c>
      <c r="BK177" s="250">
        <f>ROUND(I177*H177,2)</f>
        <v>0</v>
      </c>
      <c r="BL177" s="18" t="s">
        <v>249</v>
      </c>
      <c r="BM177" s="249" t="s">
        <v>1676</v>
      </c>
    </row>
    <row r="178" s="2" customFormat="1" ht="16.5" customHeight="1">
      <c r="A178" s="39"/>
      <c r="B178" s="40"/>
      <c r="C178" s="274" t="s">
        <v>315</v>
      </c>
      <c r="D178" s="274" t="s">
        <v>188</v>
      </c>
      <c r="E178" s="275" t="s">
        <v>1677</v>
      </c>
      <c r="F178" s="276" t="s">
        <v>1678</v>
      </c>
      <c r="G178" s="277" t="s">
        <v>241</v>
      </c>
      <c r="H178" s="278">
        <v>36.299999999999997</v>
      </c>
      <c r="I178" s="279"/>
      <c r="J178" s="280">
        <f>ROUND(I178*H178,2)</f>
        <v>0</v>
      </c>
      <c r="K178" s="281"/>
      <c r="L178" s="282"/>
      <c r="M178" s="283" t="s">
        <v>1</v>
      </c>
      <c r="N178" s="284" t="s">
        <v>43</v>
      </c>
      <c r="O178" s="92"/>
      <c r="P178" s="247">
        <f>O178*H178</f>
        <v>0</v>
      </c>
      <c r="Q178" s="247">
        <v>0.0069499999999999996</v>
      </c>
      <c r="R178" s="247">
        <f>Q178*H178</f>
        <v>0.25228499999999998</v>
      </c>
      <c r="S178" s="247">
        <v>0</v>
      </c>
      <c r="T178" s="24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9" t="s">
        <v>337</v>
      </c>
      <c r="AT178" s="249" t="s">
        <v>188</v>
      </c>
      <c r="AU178" s="249" t="s">
        <v>88</v>
      </c>
      <c r="AY178" s="18" t="s">
        <v>159</v>
      </c>
      <c r="BE178" s="250">
        <f>IF(N178="základní",J178,0)</f>
        <v>0</v>
      </c>
      <c r="BF178" s="250">
        <f>IF(N178="snížená",J178,0)</f>
        <v>0</v>
      </c>
      <c r="BG178" s="250">
        <f>IF(N178="zákl. přenesená",J178,0)</f>
        <v>0</v>
      </c>
      <c r="BH178" s="250">
        <f>IF(N178="sníž. přenesená",J178,0)</f>
        <v>0</v>
      </c>
      <c r="BI178" s="250">
        <f>IF(N178="nulová",J178,0)</f>
        <v>0</v>
      </c>
      <c r="BJ178" s="18" t="s">
        <v>86</v>
      </c>
      <c r="BK178" s="250">
        <f>ROUND(I178*H178,2)</f>
        <v>0</v>
      </c>
      <c r="BL178" s="18" t="s">
        <v>249</v>
      </c>
      <c r="BM178" s="249" t="s">
        <v>1679</v>
      </c>
    </row>
    <row r="179" s="13" customFormat="1">
      <c r="A179" s="13"/>
      <c r="B179" s="251"/>
      <c r="C179" s="252"/>
      <c r="D179" s="253" t="s">
        <v>167</v>
      </c>
      <c r="E179" s="252"/>
      <c r="F179" s="255" t="s">
        <v>1680</v>
      </c>
      <c r="G179" s="252"/>
      <c r="H179" s="256">
        <v>36.299999999999997</v>
      </c>
      <c r="I179" s="257"/>
      <c r="J179" s="252"/>
      <c r="K179" s="252"/>
      <c r="L179" s="258"/>
      <c r="M179" s="259"/>
      <c r="N179" s="260"/>
      <c r="O179" s="260"/>
      <c r="P179" s="260"/>
      <c r="Q179" s="260"/>
      <c r="R179" s="260"/>
      <c r="S179" s="260"/>
      <c r="T179" s="26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2" t="s">
        <v>167</v>
      </c>
      <c r="AU179" s="262" t="s">
        <v>88</v>
      </c>
      <c r="AV179" s="13" t="s">
        <v>88</v>
      </c>
      <c r="AW179" s="13" t="s">
        <v>4</v>
      </c>
      <c r="AX179" s="13" t="s">
        <v>86</v>
      </c>
      <c r="AY179" s="262" t="s">
        <v>159</v>
      </c>
    </row>
    <row r="180" s="2" customFormat="1" ht="16.5" customHeight="1">
      <c r="A180" s="39"/>
      <c r="B180" s="40"/>
      <c r="C180" s="237" t="s">
        <v>323</v>
      </c>
      <c r="D180" s="237" t="s">
        <v>161</v>
      </c>
      <c r="E180" s="238" t="s">
        <v>1681</v>
      </c>
      <c r="F180" s="239" t="s">
        <v>1682</v>
      </c>
      <c r="G180" s="240" t="s">
        <v>241</v>
      </c>
      <c r="H180" s="241">
        <v>36</v>
      </c>
      <c r="I180" s="242"/>
      <c r="J180" s="243">
        <f>ROUND(I180*H180,2)</f>
        <v>0</v>
      </c>
      <c r="K180" s="244"/>
      <c r="L180" s="45"/>
      <c r="M180" s="245" t="s">
        <v>1</v>
      </c>
      <c r="N180" s="246" t="s">
        <v>43</v>
      </c>
      <c r="O180" s="92"/>
      <c r="P180" s="247">
        <f>O180*H180</f>
        <v>0</v>
      </c>
      <c r="Q180" s="247">
        <v>0.0010200000000000001</v>
      </c>
      <c r="R180" s="247">
        <f>Q180*H180</f>
        <v>0.036720000000000003</v>
      </c>
      <c r="S180" s="247">
        <v>0</v>
      </c>
      <c r="T180" s="24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9" t="s">
        <v>249</v>
      </c>
      <c r="AT180" s="249" t="s">
        <v>161</v>
      </c>
      <c r="AU180" s="249" t="s">
        <v>88</v>
      </c>
      <c r="AY180" s="18" t="s">
        <v>159</v>
      </c>
      <c r="BE180" s="250">
        <f>IF(N180="základní",J180,0)</f>
        <v>0</v>
      </c>
      <c r="BF180" s="250">
        <f>IF(N180="snížená",J180,0)</f>
        <v>0</v>
      </c>
      <c r="BG180" s="250">
        <f>IF(N180="zákl. přenesená",J180,0)</f>
        <v>0</v>
      </c>
      <c r="BH180" s="250">
        <f>IF(N180="sníž. přenesená",J180,0)</f>
        <v>0</v>
      </c>
      <c r="BI180" s="250">
        <f>IF(N180="nulová",J180,0)</f>
        <v>0</v>
      </c>
      <c r="BJ180" s="18" t="s">
        <v>86</v>
      </c>
      <c r="BK180" s="250">
        <f>ROUND(I180*H180,2)</f>
        <v>0</v>
      </c>
      <c r="BL180" s="18" t="s">
        <v>249</v>
      </c>
      <c r="BM180" s="249" t="s">
        <v>1683</v>
      </c>
    </row>
    <row r="181" s="2" customFormat="1" ht="21.75" customHeight="1">
      <c r="A181" s="39"/>
      <c r="B181" s="40"/>
      <c r="C181" s="274" t="s">
        <v>329</v>
      </c>
      <c r="D181" s="274" t="s">
        <v>188</v>
      </c>
      <c r="E181" s="275" t="s">
        <v>1136</v>
      </c>
      <c r="F181" s="276" t="s">
        <v>1137</v>
      </c>
      <c r="G181" s="277" t="s">
        <v>164</v>
      </c>
      <c r="H181" s="278">
        <v>7.9199999999999999</v>
      </c>
      <c r="I181" s="279"/>
      <c r="J181" s="280">
        <f>ROUND(I181*H181,2)</f>
        <v>0</v>
      </c>
      <c r="K181" s="281"/>
      <c r="L181" s="282"/>
      <c r="M181" s="283" t="s">
        <v>1</v>
      </c>
      <c r="N181" s="284" t="s">
        <v>43</v>
      </c>
      <c r="O181" s="92"/>
      <c r="P181" s="247">
        <f>O181*H181</f>
        <v>0</v>
      </c>
      <c r="Q181" s="247">
        <v>0.019199999999999998</v>
      </c>
      <c r="R181" s="247">
        <f>Q181*H181</f>
        <v>0.15206399999999998</v>
      </c>
      <c r="S181" s="247">
        <v>0</v>
      </c>
      <c r="T181" s="248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9" t="s">
        <v>337</v>
      </c>
      <c r="AT181" s="249" t="s">
        <v>188</v>
      </c>
      <c r="AU181" s="249" t="s">
        <v>88</v>
      </c>
      <c r="AY181" s="18" t="s">
        <v>159</v>
      </c>
      <c r="BE181" s="250">
        <f>IF(N181="základní",J181,0)</f>
        <v>0</v>
      </c>
      <c r="BF181" s="250">
        <f>IF(N181="snížená",J181,0)</f>
        <v>0</v>
      </c>
      <c r="BG181" s="250">
        <f>IF(N181="zákl. přenesená",J181,0)</f>
        <v>0</v>
      </c>
      <c r="BH181" s="250">
        <f>IF(N181="sníž. přenesená",J181,0)</f>
        <v>0</v>
      </c>
      <c r="BI181" s="250">
        <f>IF(N181="nulová",J181,0)</f>
        <v>0</v>
      </c>
      <c r="BJ181" s="18" t="s">
        <v>86</v>
      </c>
      <c r="BK181" s="250">
        <f>ROUND(I181*H181,2)</f>
        <v>0</v>
      </c>
      <c r="BL181" s="18" t="s">
        <v>249</v>
      </c>
      <c r="BM181" s="249" t="s">
        <v>1684</v>
      </c>
    </row>
    <row r="182" s="13" customFormat="1">
      <c r="A182" s="13"/>
      <c r="B182" s="251"/>
      <c r="C182" s="252"/>
      <c r="D182" s="253" t="s">
        <v>167</v>
      </c>
      <c r="E182" s="254" t="s">
        <v>1</v>
      </c>
      <c r="F182" s="255" t="s">
        <v>1685</v>
      </c>
      <c r="G182" s="252"/>
      <c r="H182" s="256">
        <v>7.2000000000000002</v>
      </c>
      <c r="I182" s="257"/>
      <c r="J182" s="252"/>
      <c r="K182" s="252"/>
      <c r="L182" s="258"/>
      <c r="M182" s="259"/>
      <c r="N182" s="260"/>
      <c r="O182" s="260"/>
      <c r="P182" s="260"/>
      <c r="Q182" s="260"/>
      <c r="R182" s="260"/>
      <c r="S182" s="260"/>
      <c r="T182" s="26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2" t="s">
        <v>167</v>
      </c>
      <c r="AU182" s="262" t="s">
        <v>88</v>
      </c>
      <c r="AV182" s="13" t="s">
        <v>88</v>
      </c>
      <c r="AW182" s="13" t="s">
        <v>34</v>
      </c>
      <c r="AX182" s="13" t="s">
        <v>86</v>
      </c>
      <c r="AY182" s="262" t="s">
        <v>159</v>
      </c>
    </row>
    <row r="183" s="13" customFormat="1">
      <c r="A183" s="13"/>
      <c r="B183" s="251"/>
      <c r="C183" s="252"/>
      <c r="D183" s="253" t="s">
        <v>167</v>
      </c>
      <c r="E183" s="252"/>
      <c r="F183" s="255" t="s">
        <v>1686</v>
      </c>
      <c r="G183" s="252"/>
      <c r="H183" s="256">
        <v>7.9199999999999999</v>
      </c>
      <c r="I183" s="257"/>
      <c r="J183" s="252"/>
      <c r="K183" s="252"/>
      <c r="L183" s="258"/>
      <c r="M183" s="259"/>
      <c r="N183" s="260"/>
      <c r="O183" s="260"/>
      <c r="P183" s="260"/>
      <c r="Q183" s="260"/>
      <c r="R183" s="260"/>
      <c r="S183" s="260"/>
      <c r="T183" s="26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2" t="s">
        <v>167</v>
      </c>
      <c r="AU183" s="262" t="s">
        <v>88</v>
      </c>
      <c r="AV183" s="13" t="s">
        <v>88</v>
      </c>
      <c r="AW183" s="13" t="s">
        <v>4</v>
      </c>
      <c r="AX183" s="13" t="s">
        <v>86</v>
      </c>
      <c r="AY183" s="262" t="s">
        <v>159</v>
      </c>
    </row>
    <row r="184" s="2" customFormat="1" ht="16.5" customHeight="1">
      <c r="A184" s="39"/>
      <c r="B184" s="40"/>
      <c r="C184" s="237" t="s">
        <v>333</v>
      </c>
      <c r="D184" s="237" t="s">
        <v>161</v>
      </c>
      <c r="E184" s="238" t="s">
        <v>1687</v>
      </c>
      <c r="F184" s="239" t="s">
        <v>1688</v>
      </c>
      <c r="G184" s="240" t="s">
        <v>241</v>
      </c>
      <c r="H184" s="241">
        <v>22.800000000000001</v>
      </c>
      <c r="I184" s="242"/>
      <c r="J184" s="243">
        <f>ROUND(I184*H184,2)</f>
        <v>0</v>
      </c>
      <c r="K184" s="244"/>
      <c r="L184" s="45"/>
      <c r="M184" s="245" t="s">
        <v>1</v>
      </c>
      <c r="N184" s="246" t="s">
        <v>43</v>
      </c>
      <c r="O184" s="92"/>
      <c r="P184" s="247">
        <f>O184*H184</f>
        <v>0</v>
      </c>
      <c r="Q184" s="247">
        <v>0</v>
      </c>
      <c r="R184" s="247">
        <f>Q184*H184</f>
        <v>0</v>
      </c>
      <c r="S184" s="247">
        <v>0.01174</v>
      </c>
      <c r="T184" s="248">
        <f>S184*H184</f>
        <v>0.26767200000000002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9" t="s">
        <v>249</v>
      </c>
      <c r="AT184" s="249" t="s">
        <v>161</v>
      </c>
      <c r="AU184" s="249" t="s">
        <v>88</v>
      </c>
      <c r="AY184" s="18" t="s">
        <v>159</v>
      </c>
      <c r="BE184" s="250">
        <f>IF(N184="základní",J184,0)</f>
        <v>0</v>
      </c>
      <c r="BF184" s="250">
        <f>IF(N184="snížená",J184,0)</f>
        <v>0</v>
      </c>
      <c r="BG184" s="250">
        <f>IF(N184="zákl. přenesená",J184,0)</f>
        <v>0</v>
      </c>
      <c r="BH184" s="250">
        <f>IF(N184="sníž. přenesená",J184,0)</f>
        <v>0</v>
      </c>
      <c r="BI184" s="250">
        <f>IF(N184="nulová",J184,0)</f>
        <v>0</v>
      </c>
      <c r="BJ184" s="18" t="s">
        <v>86</v>
      </c>
      <c r="BK184" s="250">
        <f>ROUND(I184*H184,2)</f>
        <v>0</v>
      </c>
      <c r="BL184" s="18" t="s">
        <v>249</v>
      </c>
      <c r="BM184" s="249" t="s">
        <v>1689</v>
      </c>
    </row>
    <row r="185" s="2" customFormat="1">
      <c r="A185" s="39"/>
      <c r="B185" s="40"/>
      <c r="C185" s="41"/>
      <c r="D185" s="253" t="s">
        <v>399</v>
      </c>
      <c r="E185" s="41"/>
      <c r="F185" s="285" t="s">
        <v>1656</v>
      </c>
      <c r="G185" s="41"/>
      <c r="H185" s="41"/>
      <c r="I185" s="145"/>
      <c r="J185" s="41"/>
      <c r="K185" s="41"/>
      <c r="L185" s="45"/>
      <c r="M185" s="286"/>
      <c r="N185" s="287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399</v>
      </c>
      <c r="AU185" s="18" t="s">
        <v>88</v>
      </c>
    </row>
    <row r="186" s="13" customFormat="1">
      <c r="A186" s="13"/>
      <c r="B186" s="251"/>
      <c r="C186" s="252"/>
      <c r="D186" s="253" t="s">
        <v>167</v>
      </c>
      <c r="E186" s="254" t="s">
        <v>1</v>
      </c>
      <c r="F186" s="255" t="s">
        <v>1690</v>
      </c>
      <c r="G186" s="252"/>
      <c r="H186" s="256">
        <v>13.800000000000001</v>
      </c>
      <c r="I186" s="257"/>
      <c r="J186" s="252"/>
      <c r="K186" s="252"/>
      <c r="L186" s="258"/>
      <c r="M186" s="259"/>
      <c r="N186" s="260"/>
      <c r="O186" s="260"/>
      <c r="P186" s="260"/>
      <c r="Q186" s="260"/>
      <c r="R186" s="260"/>
      <c r="S186" s="260"/>
      <c r="T186" s="26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2" t="s">
        <v>167</v>
      </c>
      <c r="AU186" s="262" t="s">
        <v>88</v>
      </c>
      <c r="AV186" s="13" t="s">
        <v>88</v>
      </c>
      <c r="AW186" s="13" t="s">
        <v>34</v>
      </c>
      <c r="AX186" s="13" t="s">
        <v>78</v>
      </c>
      <c r="AY186" s="262" t="s">
        <v>159</v>
      </c>
    </row>
    <row r="187" s="13" customFormat="1">
      <c r="A187" s="13"/>
      <c r="B187" s="251"/>
      <c r="C187" s="252"/>
      <c r="D187" s="253" t="s">
        <v>167</v>
      </c>
      <c r="E187" s="254" t="s">
        <v>1</v>
      </c>
      <c r="F187" s="255" t="s">
        <v>1691</v>
      </c>
      <c r="G187" s="252"/>
      <c r="H187" s="256">
        <v>9</v>
      </c>
      <c r="I187" s="257"/>
      <c r="J187" s="252"/>
      <c r="K187" s="252"/>
      <c r="L187" s="258"/>
      <c r="M187" s="259"/>
      <c r="N187" s="260"/>
      <c r="O187" s="260"/>
      <c r="P187" s="260"/>
      <c r="Q187" s="260"/>
      <c r="R187" s="260"/>
      <c r="S187" s="260"/>
      <c r="T187" s="26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2" t="s">
        <v>167</v>
      </c>
      <c r="AU187" s="262" t="s">
        <v>88</v>
      </c>
      <c r="AV187" s="13" t="s">
        <v>88</v>
      </c>
      <c r="AW187" s="13" t="s">
        <v>34</v>
      </c>
      <c r="AX187" s="13" t="s">
        <v>78</v>
      </c>
      <c r="AY187" s="262" t="s">
        <v>159</v>
      </c>
    </row>
    <row r="188" s="14" customFormat="1">
      <c r="A188" s="14"/>
      <c r="B188" s="263"/>
      <c r="C188" s="264"/>
      <c r="D188" s="253" t="s">
        <v>167</v>
      </c>
      <c r="E188" s="265" t="s">
        <v>1</v>
      </c>
      <c r="F188" s="266" t="s">
        <v>170</v>
      </c>
      <c r="G188" s="264"/>
      <c r="H188" s="267">
        <v>22.800000000000001</v>
      </c>
      <c r="I188" s="268"/>
      <c r="J188" s="264"/>
      <c r="K188" s="264"/>
      <c r="L188" s="269"/>
      <c r="M188" s="270"/>
      <c r="N188" s="271"/>
      <c r="O188" s="271"/>
      <c r="P188" s="271"/>
      <c r="Q188" s="271"/>
      <c r="R188" s="271"/>
      <c r="S188" s="271"/>
      <c r="T188" s="27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3" t="s">
        <v>167</v>
      </c>
      <c r="AU188" s="273" t="s">
        <v>88</v>
      </c>
      <c r="AV188" s="14" t="s">
        <v>165</v>
      </c>
      <c r="AW188" s="14" t="s">
        <v>34</v>
      </c>
      <c r="AX188" s="14" t="s">
        <v>86</v>
      </c>
      <c r="AY188" s="273" t="s">
        <v>159</v>
      </c>
    </row>
    <row r="189" s="2" customFormat="1" ht="16.5" customHeight="1">
      <c r="A189" s="39"/>
      <c r="B189" s="40"/>
      <c r="C189" s="237" t="s">
        <v>337</v>
      </c>
      <c r="D189" s="237" t="s">
        <v>161</v>
      </c>
      <c r="E189" s="238" t="s">
        <v>1132</v>
      </c>
      <c r="F189" s="239" t="s">
        <v>1133</v>
      </c>
      <c r="G189" s="240" t="s">
        <v>241</v>
      </c>
      <c r="H189" s="241">
        <v>22.800000000000001</v>
      </c>
      <c r="I189" s="242"/>
      <c r="J189" s="243">
        <f>ROUND(I189*H189,2)</f>
        <v>0</v>
      </c>
      <c r="K189" s="244"/>
      <c r="L189" s="45"/>
      <c r="M189" s="245" t="s">
        <v>1</v>
      </c>
      <c r="N189" s="246" t="s">
        <v>43</v>
      </c>
      <c r="O189" s="92"/>
      <c r="P189" s="247">
        <f>O189*H189</f>
        <v>0</v>
      </c>
      <c r="Q189" s="247">
        <v>0.00058</v>
      </c>
      <c r="R189" s="247">
        <f>Q189*H189</f>
        <v>0.013224</v>
      </c>
      <c r="S189" s="247">
        <v>0</v>
      </c>
      <c r="T189" s="248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9" t="s">
        <v>249</v>
      </c>
      <c r="AT189" s="249" t="s">
        <v>161</v>
      </c>
      <c r="AU189" s="249" t="s">
        <v>88</v>
      </c>
      <c r="AY189" s="18" t="s">
        <v>159</v>
      </c>
      <c r="BE189" s="250">
        <f>IF(N189="základní",J189,0)</f>
        <v>0</v>
      </c>
      <c r="BF189" s="250">
        <f>IF(N189="snížená",J189,0)</f>
        <v>0</v>
      </c>
      <c r="BG189" s="250">
        <f>IF(N189="zákl. přenesená",J189,0)</f>
        <v>0</v>
      </c>
      <c r="BH189" s="250">
        <f>IF(N189="sníž. přenesená",J189,0)</f>
        <v>0</v>
      </c>
      <c r="BI189" s="250">
        <f>IF(N189="nulová",J189,0)</f>
        <v>0</v>
      </c>
      <c r="BJ189" s="18" t="s">
        <v>86</v>
      </c>
      <c r="BK189" s="250">
        <f>ROUND(I189*H189,2)</f>
        <v>0</v>
      </c>
      <c r="BL189" s="18" t="s">
        <v>249</v>
      </c>
      <c r="BM189" s="249" t="s">
        <v>1692</v>
      </c>
    </row>
    <row r="190" s="2" customFormat="1" ht="21.75" customHeight="1">
      <c r="A190" s="39"/>
      <c r="B190" s="40"/>
      <c r="C190" s="274" t="s">
        <v>341</v>
      </c>
      <c r="D190" s="274" t="s">
        <v>188</v>
      </c>
      <c r="E190" s="275" t="s">
        <v>1136</v>
      </c>
      <c r="F190" s="276" t="s">
        <v>1137</v>
      </c>
      <c r="G190" s="277" t="s">
        <v>164</v>
      </c>
      <c r="H190" s="278">
        <v>2.508</v>
      </c>
      <c r="I190" s="279"/>
      <c r="J190" s="280">
        <f>ROUND(I190*H190,2)</f>
        <v>0</v>
      </c>
      <c r="K190" s="281"/>
      <c r="L190" s="282"/>
      <c r="M190" s="283" t="s">
        <v>1</v>
      </c>
      <c r="N190" s="284" t="s">
        <v>43</v>
      </c>
      <c r="O190" s="92"/>
      <c r="P190" s="247">
        <f>O190*H190</f>
        <v>0</v>
      </c>
      <c r="Q190" s="247">
        <v>0.019199999999999998</v>
      </c>
      <c r="R190" s="247">
        <f>Q190*H190</f>
        <v>0.048153599999999998</v>
      </c>
      <c r="S190" s="247">
        <v>0</v>
      </c>
      <c r="T190" s="248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9" t="s">
        <v>337</v>
      </c>
      <c r="AT190" s="249" t="s">
        <v>188</v>
      </c>
      <c r="AU190" s="249" t="s">
        <v>88</v>
      </c>
      <c r="AY190" s="18" t="s">
        <v>159</v>
      </c>
      <c r="BE190" s="250">
        <f>IF(N190="základní",J190,0)</f>
        <v>0</v>
      </c>
      <c r="BF190" s="250">
        <f>IF(N190="snížená",J190,0)</f>
        <v>0</v>
      </c>
      <c r="BG190" s="250">
        <f>IF(N190="zákl. přenesená",J190,0)</f>
        <v>0</v>
      </c>
      <c r="BH190" s="250">
        <f>IF(N190="sníž. přenesená",J190,0)</f>
        <v>0</v>
      </c>
      <c r="BI190" s="250">
        <f>IF(N190="nulová",J190,0)</f>
        <v>0</v>
      </c>
      <c r="BJ190" s="18" t="s">
        <v>86</v>
      </c>
      <c r="BK190" s="250">
        <f>ROUND(I190*H190,2)</f>
        <v>0</v>
      </c>
      <c r="BL190" s="18" t="s">
        <v>249</v>
      </c>
      <c r="BM190" s="249" t="s">
        <v>1693</v>
      </c>
    </row>
    <row r="191" s="13" customFormat="1">
      <c r="A191" s="13"/>
      <c r="B191" s="251"/>
      <c r="C191" s="252"/>
      <c r="D191" s="253" t="s">
        <v>167</v>
      </c>
      <c r="E191" s="254" t="s">
        <v>1</v>
      </c>
      <c r="F191" s="255" t="s">
        <v>1694</v>
      </c>
      <c r="G191" s="252"/>
      <c r="H191" s="256">
        <v>2.2799999999999998</v>
      </c>
      <c r="I191" s="257"/>
      <c r="J191" s="252"/>
      <c r="K191" s="252"/>
      <c r="L191" s="258"/>
      <c r="M191" s="259"/>
      <c r="N191" s="260"/>
      <c r="O191" s="260"/>
      <c r="P191" s="260"/>
      <c r="Q191" s="260"/>
      <c r="R191" s="260"/>
      <c r="S191" s="260"/>
      <c r="T191" s="26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2" t="s">
        <v>167</v>
      </c>
      <c r="AU191" s="262" t="s">
        <v>88</v>
      </c>
      <c r="AV191" s="13" t="s">
        <v>88</v>
      </c>
      <c r="AW191" s="13" t="s">
        <v>34</v>
      </c>
      <c r="AX191" s="13" t="s">
        <v>86</v>
      </c>
      <c r="AY191" s="262" t="s">
        <v>159</v>
      </c>
    </row>
    <row r="192" s="13" customFormat="1">
      <c r="A192" s="13"/>
      <c r="B192" s="251"/>
      <c r="C192" s="252"/>
      <c r="D192" s="253" t="s">
        <v>167</v>
      </c>
      <c r="E192" s="252"/>
      <c r="F192" s="255" t="s">
        <v>1695</v>
      </c>
      <c r="G192" s="252"/>
      <c r="H192" s="256">
        <v>2.508</v>
      </c>
      <c r="I192" s="257"/>
      <c r="J192" s="252"/>
      <c r="K192" s="252"/>
      <c r="L192" s="258"/>
      <c r="M192" s="259"/>
      <c r="N192" s="260"/>
      <c r="O192" s="260"/>
      <c r="P192" s="260"/>
      <c r="Q192" s="260"/>
      <c r="R192" s="260"/>
      <c r="S192" s="260"/>
      <c r="T192" s="26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2" t="s">
        <v>167</v>
      </c>
      <c r="AU192" s="262" t="s">
        <v>88</v>
      </c>
      <c r="AV192" s="13" t="s">
        <v>88</v>
      </c>
      <c r="AW192" s="13" t="s">
        <v>4</v>
      </c>
      <c r="AX192" s="13" t="s">
        <v>86</v>
      </c>
      <c r="AY192" s="262" t="s">
        <v>159</v>
      </c>
    </row>
    <row r="193" s="2" customFormat="1" ht="16.5" customHeight="1">
      <c r="A193" s="39"/>
      <c r="B193" s="40"/>
      <c r="C193" s="237" t="s">
        <v>343</v>
      </c>
      <c r="D193" s="237" t="s">
        <v>161</v>
      </c>
      <c r="E193" s="238" t="s">
        <v>1696</v>
      </c>
      <c r="F193" s="239" t="s">
        <v>1697</v>
      </c>
      <c r="G193" s="240" t="s">
        <v>164</v>
      </c>
      <c r="H193" s="241">
        <v>10</v>
      </c>
      <c r="I193" s="242"/>
      <c r="J193" s="243">
        <f>ROUND(I193*H193,2)</f>
        <v>0</v>
      </c>
      <c r="K193" s="244"/>
      <c r="L193" s="45"/>
      <c r="M193" s="245" t="s">
        <v>1</v>
      </c>
      <c r="N193" s="246" t="s">
        <v>43</v>
      </c>
      <c r="O193" s="92"/>
      <c r="P193" s="247">
        <f>O193*H193</f>
        <v>0</v>
      </c>
      <c r="Q193" s="247">
        <v>0</v>
      </c>
      <c r="R193" s="247">
        <f>Q193*H193</f>
        <v>0</v>
      </c>
      <c r="S193" s="247">
        <v>0.083169999999999994</v>
      </c>
      <c r="T193" s="248">
        <f>S193*H193</f>
        <v>0.83169999999999988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9" t="s">
        <v>249</v>
      </c>
      <c r="AT193" s="249" t="s">
        <v>161</v>
      </c>
      <c r="AU193" s="249" t="s">
        <v>88</v>
      </c>
      <c r="AY193" s="18" t="s">
        <v>159</v>
      </c>
      <c r="BE193" s="250">
        <f>IF(N193="základní",J193,0)</f>
        <v>0</v>
      </c>
      <c r="BF193" s="250">
        <f>IF(N193="snížená",J193,0)</f>
        <v>0</v>
      </c>
      <c r="BG193" s="250">
        <f>IF(N193="zákl. přenesená",J193,0)</f>
        <v>0</v>
      </c>
      <c r="BH193" s="250">
        <f>IF(N193="sníž. přenesená",J193,0)</f>
        <v>0</v>
      </c>
      <c r="BI193" s="250">
        <f>IF(N193="nulová",J193,0)</f>
        <v>0</v>
      </c>
      <c r="BJ193" s="18" t="s">
        <v>86</v>
      </c>
      <c r="BK193" s="250">
        <f>ROUND(I193*H193,2)</f>
        <v>0</v>
      </c>
      <c r="BL193" s="18" t="s">
        <v>249</v>
      </c>
      <c r="BM193" s="249" t="s">
        <v>1698</v>
      </c>
    </row>
    <row r="194" s="2" customFormat="1">
      <c r="A194" s="39"/>
      <c r="B194" s="40"/>
      <c r="C194" s="41"/>
      <c r="D194" s="253" t="s">
        <v>399</v>
      </c>
      <c r="E194" s="41"/>
      <c r="F194" s="285" t="s">
        <v>1656</v>
      </c>
      <c r="G194" s="41"/>
      <c r="H194" s="41"/>
      <c r="I194" s="145"/>
      <c r="J194" s="41"/>
      <c r="K194" s="41"/>
      <c r="L194" s="45"/>
      <c r="M194" s="286"/>
      <c r="N194" s="287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399</v>
      </c>
      <c r="AU194" s="18" t="s">
        <v>88</v>
      </c>
    </row>
    <row r="195" s="13" customFormat="1">
      <c r="A195" s="13"/>
      <c r="B195" s="251"/>
      <c r="C195" s="252"/>
      <c r="D195" s="253" t="s">
        <v>167</v>
      </c>
      <c r="E195" s="254" t="s">
        <v>1</v>
      </c>
      <c r="F195" s="255" t="s">
        <v>1659</v>
      </c>
      <c r="G195" s="252"/>
      <c r="H195" s="256">
        <v>10</v>
      </c>
      <c r="I195" s="257"/>
      <c r="J195" s="252"/>
      <c r="K195" s="252"/>
      <c r="L195" s="258"/>
      <c r="M195" s="259"/>
      <c r="N195" s="260"/>
      <c r="O195" s="260"/>
      <c r="P195" s="260"/>
      <c r="Q195" s="260"/>
      <c r="R195" s="260"/>
      <c r="S195" s="260"/>
      <c r="T195" s="26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2" t="s">
        <v>167</v>
      </c>
      <c r="AU195" s="262" t="s">
        <v>88</v>
      </c>
      <c r="AV195" s="13" t="s">
        <v>88</v>
      </c>
      <c r="AW195" s="13" t="s">
        <v>34</v>
      </c>
      <c r="AX195" s="13" t="s">
        <v>86</v>
      </c>
      <c r="AY195" s="262" t="s">
        <v>159</v>
      </c>
    </row>
    <row r="196" s="2" customFormat="1" ht="16.5" customHeight="1">
      <c r="A196" s="39"/>
      <c r="B196" s="40"/>
      <c r="C196" s="237" t="s">
        <v>347</v>
      </c>
      <c r="D196" s="237" t="s">
        <v>161</v>
      </c>
      <c r="E196" s="238" t="s">
        <v>1142</v>
      </c>
      <c r="F196" s="239" t="s">
        <v>1143</v>
      </c>
      <c r="G196" s="240" t="s">
        <v>164</v>
      </c>
      <c r="H196" s="241">
        <v>10</v>
      </c>
      <c r="I196" s="242"/>
      <c r="J196" s="243">
        <f>ROUND(I196*H196,2)</f>
        <v>0</v>
      </c>
      <c r="K196" s="244"/>
      <c r="L196" s="45"/>
      <c r="M196" s="245" t="s">
        <v>1</v>
      </c>
      <c r="N196" s="246" t="s">
        <v>43</v>
      </c>
      <c r="O196" s="92"/>
      <c r="P196" s="247">
        <f>O196*H196</f>
        <v>0</v>
      </c>
      <c r="Q196" s="247">
        <v>0.0063499999999999997</v>
      </c>
      <c r="R196" s="247">
        <f>Q196*H196</f>
        <v>0.063500000000000001</v>
      </c>
      <c r="S196" s="247">
        <v>0</v>
      </c>
      <c r="T196" s="248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9" t="s">
        <v>249</v>
      </c>
      <c r="AT196" s="249" t="s">
        <v>161</v>
      </c>
      <c r="AU196" s="249" t="s">
        <v>88</v>
      </c>
      <c r="AY196" s="18" t="s">
        <v>159</v>
      </c>
      <c r="BE196" s="250">
        <f>IF(N196="základní",J196,0)</f>
        <v>0</v>
      </c>
      <c r="BF196" s="250">
        <f>IF(N196="snížená",J196,0)</f>
        <v>0</v>
      </c>
      <c r="BG196" s="250">
        <f>IF(N196="zákl. přenesená",J196,0)</f>
        <v>0</v>
      </c>
      <c r="BH196" s="250">
        <f>IF(N196="sníž. přenesená",J196,0)</f>
        <v>0</v>
      </c>
      <c r="BI196" s="250">
        <f>IF(N196="nulová",J196,0)</f>
        <v>0</v>
      </c>
      <c r="BJ196" s="18" t="s">
        <v>86</v>
      </c>
      <c r="BK196" s="250">
        <f>ROUND(I196*H196,2)</f>
        <v>0</v>
      </c>
      <c r="BL196" s="18" t="s">
        <v>249</v>
      </c>
      <c r="BM196" s="249" t="s">
        <v>1699</v>
      </c>
    </row>
    <row r="197" s="2" customFormat="1" ht="21.75" customHeight="1">
      <c r="A197" s="39"/>
      <c r="B197" s="40"/>
      <c r="C197" s="274" t="s">
        <v>351</v>
      </c>
      <c r="D197" s="274" t="s">
        <v>188</v>
      </c>
      <c r="E197" s="275" t="s">
        <v>1136</v>
      </c>
      <c r="F197" s="276" t="s">
        <v>1137</v>
      </c>
      <c r="G197" s="277" t="s">
        <v>164</v>
      </c>
      <c r="H197" s="278">
        <v>11</v>
      </c>
      <c r="I197" s="279"/>
      <c r="J197" s="280">
        <f>ROUND(I197*H197,2)</f>
        <v>0</v>
      </c>
      <c r="K197" s="281"/>
      <c r="L197" s="282"/>
      <c r="M197" s="283" t="s">
        <v>1</v>
      </c>
      <c r="N197" s="284" t="s">
        <v>43</v>
      </c>
      <c r="O197" s="92"/>
      <c r="P197" s="247">
        <f>O197*H197</f>
        <v>0</v>
      </c>
      <c r="Q197" s="247">
        <v>0.019199999999999998</v>
      </c>
      <c r="R197" s="247">
        <f>Q197*H197</f>
        <v>0.21119999999999997</v>
      </c>
      <c r="S197" s="247">
        <v>0</v>
      </c>
      <c r="T197" s="248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9" t="s">
        <v>337</v>
      </c>
      <c r="AT197" s="249" t="s">
        <v>188</v>
      </c>
      <c r="AU197" s="249" t="s">
        <v>88</v>
      </c>
      <c r="AY197" s="18" t="s">
        <v>159</v>
      </c>
      <c r="BE197" s="250">
        <f>IF(N197="základní",J197,0)</f>
        <v>0</v>
      </c>
      <c r="BF197" s="250">
        <f>IF(N197="snížená",J197,0)</f>
        <v>0</v>
      </c>
      <c r="BG197" s="250">
        <f>IF(N197="zákl. přenesená",J197,0)</f>
        <v>0</v>
      </c>
      <c r="BH197" s="250">
        <f>IF(N197="sníž. přenesená",J197,0)</f>
        <v>0</v>
      </c>
      <c r="BI197" s="250">
        <f>IF(N197="nulová",J197,0)</f>
        <v>0</v>
      </c>
      <c r="BJ197" s="18" t="s">
        <v>86</v>
      </c>
      <c r="BK197" s="250">
        <f>ROUND(I197*H197,2)</f>
        <v>0</v>
      </c>
      <c r="BL197" s="18" t="s">
        <v>249</v>
      </c>
      <c r="BM197" s="249" t="s">
        <v>1700</v>
      </c>
    </row>
    <row r="198" s="13" customFormat="1">
      <c r="A198" s="13"/>
      <c r="B198" s="251"/>
      <c r="C198" s="252"/>
      <c r="D198" s="253" t="s">
        <v>167</v>
      </c>
      <c r="E198" s="252"/>
      <c r="F198" s="255" t="s">
        <v>1701</v>
      </c>
      <c r="G198" s="252"/>
      <c r="H198" s="256">
        <v>11</v>
      </c>
      <c r="I198" s="257"/>
      <c r="J198" s="252"/>
      <c r="K198" s="252"/>
      <c r="L198" s="258"/>
      <c r="M198" s="259"/>
      <c r="N198" s="260"/>
      <c r="O198" s="260"/>
      <c r="P198" s="260"/>
      <c r="Q198" s="260"/>
      <c r="R198" s="260"/>
      <c r="S198" s="260"/>
      <c r="T198" s="26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2" t="s">
        <v>167</v>
      </c>
      <c r="AU198" s="262" t="s">
        <v>88</v>
      </c>
      <c r="AV198" s="13" t="s">
        <v>88</v>
      </c>
      <c r="AW198" s="13" t="s">
        <v>4</v>
      </c>
      <c r="AX198" s="13" t="s">
        <v>86</v>
      </c>
      <c r="AY198" s="262" t="s">
        <v>159</v>
      </c>
    </row>
    <row r="199" s="2" customFormat="1" ht="16.5" customHeight="1">
      <c r="A199" s="39"/>
      <c r="B199" s="40"/>
      <c r="C199" s="237" t="s">
        <v>354</v>
      </c>
      <c r="D199" s="237" t="s">
        <v>161</v>
      </c>
      <c r="E199" s="238" t="s">
        <v>1157</v>
      </c>
      <c r="F199" s="239" t="s">
        <v>1158</v>
      </c>
      <c r="G199" s="240" t="s">
        <v>530</v>
      </c>
      <c r="H199" s="288"/>
      <c r="I199" s="242"/>
      <c r="J199" s="243">
        <f>ROUND(I199*H199,2)</f>
        <v>0</v>
      </c>
      <c r="K199" s="244"/>
      <c r="L199" s="45"/>
      <c r="M199" s="245" t="s">
        <v>1</v>
      </c>
      <c r="N199" s="246" t="s">
        <v>43</v>
      </c>
      <c r="O199" s="92"/>
      <c r="P199" s="247">
        <f>O199*H199</f>
        <v>0</v>
      </c>
      <c r="Q199" s="247">
        <v>0</v>
      </c>
      <c r="R199" s="247">
        <f>Q199*H199</f>
        <v>0</v>
      </c>
      <c r="S199" s="247">
        <v>0</v>
      </c>
      <c r="T199" s="248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9" t="s">
        <v>249</v>
      </c>
      <c r="AT199" s="249" t="s">
        <v>161</v>
      </c>
      <c r="AU199" s="249" t="s">
        <v>88</v>
      </c>
      <c r="AY199" s="18" t="s">
        <v>159</v>
      </c>
      <c r="BE199" s="250">
        <f>IF(N199="základní",J199,0)</f>
        <v>0</v>
      </c>
      <c r="BF199" s="250">
        <f>IF(N199="snížená",J199,0)</f>
        <v>0</v>
      </c>
      <c r="BG199" s="250">
        <f>IF(N199="zákl. přenesená",J199,0)</f>
        <v>0</v>
      </c>
      <c r="BH199" s="250">
        <f>IF(N199="sníž. přenesená",J199,0)</f>
        <v>0</v>
      </c>
      <c r="BI199" s="250">
        <f>IF(N199="nulová",J199,0)</f>
        <v>0</v>
      </c>
      <c r="BJ199" s="18" t="s">
        <v>86</v>
      </c>
      <c r="BK199" s="250">
        <f>ROUND(I199*H199,2)</f>
        <v>0</v>
      </c>
      <c r="BL199" s="18" t="s">
        <v>249</v>
      </c>
      <c r="BM199" s="249" t="s">
        <v>1702</v>
      </c>
    </row>
    <row r="200" s="12" customFormat="1" ht="22.8" customHeight="1">
      <c r="A200" s="12"/>
      <c r="B200" s="221"/>
      <c r="C200" s="222"/>
      <c r="D200" s="223" t="s">
        <v>77</v>
      </c>
      <c r="E200" s="235" t="s">
        <v>1290</v>
      </c>
      <c r="F200" s="235" t="s">
        <v>1291</v>
      </c>
      <c r="G200" s="222"/>
      <c r="H200" s="222"/>
      <c r="I200" s="225"/>
      <c r="J200" s="236">
        <f>BK200</f>
        <v>0</v>
      </c>
      <c r="K200" s="222"/>
      <c r="L200" s="227"/>
      <c r="M200" s="228"/>
      <c r="N200" s="229"/>
      <c r="O200" s="229"/>
      <c r="P200" s="230">
        <f>SUM(P201:P207)</f>
        <v>0</v>
      </c>
      <c r="Q200" s="229"/>
      <c r="R200" s="230">
        <f>SUM(R201:R207)</f>
        <v>0.082764000000000004</v>
      </c>
      <c r="S200" s="229"/>
      <c r="T200" s="231">
        <f>SUM(T201:T207)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32" t="s">
        <v>88</v>
      </c>
      <c r="AT200" s="233" t="s">
        <v>77</v>
      </c>
      <c r="AU200" s="233" t="s">
        <v>86</v>
      </c>
      <c r="AY200" s="232" t="s">
        <v>159</v>
      </c>
      <c r="BK200" s="234">
        <f>SUM(BK201:BK207)</f>
        <v>0</v>
      </c>
    </row>
    <row r="201" s="2" customFormat="1" ht="16.5" customHeight="1">
      <c r="A201" s="39"/>
      <c r="B201" s="40"/>
      <c r="C201" s="237" t="s">
        <v>359</v>
      </c>
      <c r="D201" s="237" t="s">
        <v>161</v>
      </c>
      <c r="E201" s="238" t="s">
        <v>1293</v>
      </c>
      <c r="F201" s="239" t="s">
        <v>1294</v>
      </c>
      <c r="G201" s="240" t="s">
        <v>164</v>
      </c>
      <c r="H201" s="241">
        <v>125.40000000000001</v>
      </c>
      <c r="I201" s="242"/>
      <c r="J201" s="243">
        <f>ROUND(I201*H201,2)</f>
        <v>0</v>
      </c>
      <c r="K201" s="244"/>
      <c r="L201" s="45"/>
      <c r="M201" s="245" t="s">
        <v>1</v>
      </c>
      <c r="N201" s="246" t="s">
        <v>43</v>
      </c>
      <c r="O201" s="92"/>
      <c r="P201" s="247">
        <f>O201*H201</f>
        <v>0</v>
      </c>
      <c r="Q201" s="247">
        <v>0</v>
      </c>
      <c r="R201" s="247">
        <f>Q201*H201</f>
        <v>0</v>
      </c>
      <c r="S201" s="247">
        <v>0</v>
      </c>
      <c r="T201" s="248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9" t="s">
        <v>249</v>
      </c>
      <c r="AT201" s="249" t="s">
        <v>161</v>
      </c>
      <c r="AU201" s="249" t="s">
        <v>88</v>
      </c>
      <c r="AY201" s="18" t="s">
        <v>159</v>
      </c>
      <c r="BE201" s="250">
        <f>IF(N201="základní",J201,0)</f>
        <v>0</v>
      </c>
      <c r="BF201" s="250">
        <f>IF(N201="snížená",J201,0)</f>
        <v>0</v>
      </c>
      <c r="BG201" s="250">
        <f>IF(N201="zákl. přenesená",J201,0)</f>
        <v>0</v>
      </c>
      <c r="BH201" s="250">
        <f>IF(N201="sníž. přenesená",J201,0)</f>
        <v>0</v>
      </c>
      <c r="BI201" s="250">
        <f>IF(N201="nulová",J201,0)</f>
        <v>0</v>
      </c>
      <c r="BJ201" s="18" t="s">
        <v>86</v>
      </c>
      <c r="BK201" s="250">
        <f>ROUND(I201*H201,2)</f>
        <v>0</v>
      </c>
      <c r="BL201" s="18" t="s">
        <v>249</v>
      </c>
      <c r="BM201" s="249" t="s">
        <v>1703</v>
      </c>
    </row>
    <row r="202" s="13" customFormat="1">
      <c r="A202" s="13"/>
      <c r="B202" s="251"/>
      <c r="C202" s="252"/>
      <c r="D202" s="253" t="s">
        <v>167</v>
      </c>
      <c r="E202" s="254" t="s">
        <v>1</v>
      </c>
      <c r="F202" s="255" t="s">
        <v>1704</v>
      </c>
      <c r="G202" s="252"/>
      <c r="H202" s="256">
        <v>64.200000000000003</v>
      </c>
      <c r="I202" s="257"/>
      <c r="J202" s="252"/>
      <c r="K202" s="252"/>
      <c r="L202" s="258"/>
      <c r="M202" s="259"/>
      <c r="N202" s="260"/>
      <c r="O202" s="260"/>
      <c r="P202" s="260"/>
      <c r="Q202" s="260"/>
      <c r="R202" s="260"/>
      <c r="S202" s="260"/>
      <c r="T202" s="26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2" t="s">
        <v>167</v>
      </c>
      <c r="AU202" s="262" t="s">
        <v>88</v>
      </c>
      <c r="AV202" s="13" t="s">
        <v>88</v>
      </c>
      <c r="AW202" s="13" t="s">
        <v>34</v>
      </c>
      <c r="AX202" s="13" t="s">
        <v>78</v>
      </c>
      <c r="AY202" s="262" t="s">
        <v>159</v>
      </c>
    </row>
    <row r="203" s="13" customFormat="1">
      <c r="A203" s="13"/>
      <c r="B203" s="251"/>
      <c r="C203" s="252"/>
      <c r="D203" s="253" t="s">
        <v>167</v>
      </c>
      <c r="E203" s="254" t="s">
        <v>1</v>
      </c>
      <c r="F203" s="255" t="s">
        <v>1705</v>
      </c>
      <c r="G203" s="252"/>
      <c r="H203" s="256">
        <v>24</v>
      </c>
      <c r="I203" s="257"/>
      <c r="J203" s="252"/>
      <c r="K203" s="252"/>
      <c r="L203" s="258"/>
      <c r="M203" s="259"/>
      <c r="N203" s="260"/>
      <c r="O203" s="260"/>
      <c r="P203" s="260"/>
      <c r="Q203" s="260"/>
      <c r="R203" s="260"/>
      <c r="S203" s="260"/>
      <c r="T203" s="26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2" t="s">
        <v>167</v>
      </c>
      <c r="AU203" s="262" t="s">
        <v>88</v>
      </c>
      <c r="AV203" s="13" t="s">
        <v>88</v>
      </c>
      <c r="AW203" s="13" t="s">
        <v>34</v>
      </c>
      <c r="AX203" s="13" t="s">
        <v>78</v>
      </c>
      <c r="AY203" s="262" t="s">
        <v>159</v>
      </c>
    </row>
    <row r="204" s="13" customFormat="1">
      <c r="A204" s="13"/>
      <c r="B204" s="251"/>
      <c r="C204" s="252"/>
      <c r="D204" s="253" t="s">
        <v>167</v>
      </c>
      <c r="E204" s="254" t="s">
        <v>1</v>
      </c>
      <c r="F204" s="255" t="s">
        <v>1706</v>
      </c>
      <c r="G204" s="252"/>
      <c r="H204" s="256">
        <v>17.199999999999999</v>
      </c>
      <c r="I204" s="257"/>
      <c r="J204" s="252"/>
      <c r="K204" s="252"/>
      <c r="L204" s="258"/>
      <c r="M204" s="259"/>
      <c r="N204" s="260"/>
      <c r="O204" s="260"/>
      <c r="P204" s="260"/>
      <c r="Q204" s="260"/>
      <c r="R204" s="260"/>
      <c r="S204" s="260"/>
      <c r="T204" s="26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2" t="s">
        <v>167</v>
      </c>
      <c r="AU204" s="262" t="s">
        <v>88</v>
      </c>
      <c r="AV204" s="13" t="s">
        <v>88</v>
      </c>
      <c r="AW204" s="13" t="s">
        <v>34</v>
      </c>
      <c r="AX204" s="13" t="s">
        <v>78</v>
      </c>
      <c r="AY204" s="262" t="s">
        <v>159</v>
      </c>
    </row>
    <row r="205" s="13" customFormat="1">
      <c r="A205" s="13"/>
      <c r="B205" s="251"/>
      <c r="C205" s="252"/>
      <c r="D205" s="253" t="s">
        <v>167</v>
      </c>
      <c r="E205" s="254" t="s">
        <v>1</v>
      </c>
      <c r="F205" s="255" t="s">
        <v>1707</v>
      </c>
      <c r="G205" s="252"/>
      <c r="H205" s="256">
        <v>20</v>
      </c>
      <c r="I205" s="257"/>
      <c r="J205" s="252"/>
      <c r="K205" s="252"/>
      <c r="L205" s="258"/>
      <c r="M205" s="259"/>
      <c r="N205" s="260"/>
      <c r="O205" s="260"/>
      <c r="P205" s="260"/>
      <c r="Q205" s="260"/>
      <c r="R205" s="260"/>
      <c r="S205" s="260"/>
      <c r="T205" s="26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2" t="s">
        <v>167</v>
      </c>
      <c r="AU205" s="262" t="s">
        <v>88</v>
      </c>
      <c r="AV205" s="13" t="s">
        <v>88</v>
      </c>
      <c r="AW205" s="13" t="s">
        <v>34</v>
      </c>
      <c r="AX205" s="13" t="s">
        <v>78</v>
      </c>
      <c r="AY205" s="262" t="s">
        <v>159</v>
      </c>
    </row>
    <row r="206" s="14" customFormat="1">
      <c r="A206" s="14"/>
      <c r="B206" s="263"/>
      <c r="C206" s="264"/>
      <c r="D206" s="253" t="s">
        <v>167</v>
      </c>
      <c r="E206" s="265" t="s">
        <v>1</v>
      </c>
      <c r="F206" s="266" t="s">
        <v>170</v>
      </c>
      <c r="G206" s="264"/>
      <c r="H206" s="267">
        <v>125.40000000000001</v>
      </c>
      <c r="I206" s="268"/>
      <c r="J206" s="264"/>
      <c r="K206" s="264"/>
      <c r="L206" s="269"/>
      <c r="M206" s="270"/>
      <c r="N206" s="271"/>
      <c r="O206" s="271"/>
      <c r="P206" s="271"/>
      <c r="Q206" s="271"/>
      <c r="R206" s="271"/>
      <c r="S206" s="271"/>
      <c r="T206" s="27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3" t="s">
        <v>167</v>
      </c>
      <c r="AU206" s="273" t="s">
        <v>88</v>
      </c>
      <c r="AV206" s="14" t="s">
        <v>165</v>
      </c>
      <c r="AW206" s="14" t="s">
        <v>34</v>
      </c>
      <c r="AX206" s="14" t="s">
        <v>86</v>
      </c>
      <c r="AY206" s="273" t="s">
        <v>159</v>
      </c>
    </row>
    <row r="207" s="2" customFormat="1" ht="16.5" customHeight="1">
      <c r="A207" s="39"/>
      <c r="B207" s="40"/>
      <c r="C207" s="237" t="s">
        <v>364</v>
      </c>
      <c r="D207" s="237" t="s">
        <v>161</v>
      </c>
      <c r="E207" s="238" t="s">
        <v>1297</v>
      </c>
      <c r="F207" s="239" t="s">
        <v>1298</v>
      </c>
      <c r="G207" s="240" t="s">
        <v>164</v>
      </c>
      <c r="H207" s="241">
        <v>125.40000000000001</v>
      </c>
      <c r="I207" s="242"/>
      <c r="J207" s="243">
        <f>ROUND(I207*H207,2)</f>
        <v>0</v>
      </c>
      <c r="K207" s="244"/>
      <c r="L207" s="45"/>
      <c r="M207" s="245" t="s">
        <v>1</v>
      </c>
      <c r="N207" s="246" t="s">
        <v>43</v>
      </c>
      <c r="O207" s="92"/>
      <c r="P207" s="247">
        <f>O207*H207</f>
        <v>0</v>
      </c>
      <c r="Q207" s="247">
        <v>0.00066</v>
      </c>
      <c r="R207" s="247">
        <f>Q207*H207</f>
        <v>0.082764000000000004</v>
      </c>
      <c r="S207" s="247">
        <v>0</v>
      </c>
      <c r="T207" s="248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9" t="s">
        <v>249</v>
      </c>
      <c r="AT207" s="249" t="s">
        <v>161</v>
      </c>
      <c r="AU207" s="249" t="s">
        <v>88</v>
      </c>
      <c r="AY207" s="18" t="s">
        <v>159</v>
      </c>
      <c r="BE207" s="250">
        <f>IF(N207="základní",J207,0)</f>
        <v>0</v>
      </c>
      <c r="BF207" s="250">
        <f>IF(N207="snížená",J207,0)</f>
        <v>0</v>
      </c>
      <c r="BG207" s="250">
        <f>IF(N207="zákl. přenesená",J207,0)</f>
        <v>0</v>
      </c>
      <c r="BH207" s="250">
        <f>IF(N207="sníž. přenesená",J207,0)</f>
        <v>0</v>
      </c>
      <c r="BI207" s="250">
        <f>IF(N207="nulová",J207,0)</f>
        <v>0</v>
      </c>
      <c r="BJ207" s="18" t="s">
        <v>86</v>
      </c>
      <c r="BK207" s="250">
        <f>ROUND(I207*H207,2)</f>
        <v>0</v>
      </c>
      <c r="BL207" s="18" t="s">
        <v>249</v>
      </c>
      <c r="BM207" s="249" t="s">
        <v>1708</v>
      </c>
    </row>
    <row r="208" s="12" customFormat="1" ht="22.8" customHeight="1">
      <c r="A208" s="12"/>
      <c r="B208" s="221"/>
      <c r="C208" s="222"/>
      <c r="D208" s="223" t="s">
        <v>77</v>
      </c>
      <c r="E208" s="235" t="s">
        <v>1300</v>
      </c>
      <c r="F208" s="235" t="s">
        <v>1301</v>
      </c>
      <c r="G208" s="222"/>
      <c r="H208" s="222"/>
      <c r="I208" s="225"/>
      <c r="J208" s="236">
        <f>BK208</f>
        <v>0</v>
      </c>
      <c r="K208" s="222"/>
      <c r="L208" s="227"/>
      <c r="M208" s="228"/>
      <c r="N208" s="229"/>
      <c r="O208" s="229"/>
      <c r="P208" s="230">
        <f>SUM(P209:P217)</f>
        <v>0</v>
      </c>
      <c r="Q208" s="229"/>
      <c r="R208" s="230">
        <f>SUM(R209:R217)</f>
        <v>0.79171799999999992</v>
      </c>
      <c r="S208" s="229"/>
      <c r="T208" s="231">
        <f>SUM(T209:T217)</f>
        <v>0.16687299999999999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32" t="s">
        <v>88</v>
      </c>
      <c r="AT208" s="233" t="s">
        <v>77</v>
      </c>
      <c r="AU208" s="233" t="s">
        <v>86</v>
      </c>
      <c r="AY208" s="232" t="s">
        <v>159</v>
      </c>
      <c r="BK208" s="234">
        <f>SUM(BK209:BK217)</f>
        <v>0</v>
      </c>
    </row>
    <row r="209" s="2" customFormat="1" ht="16.5" customHeight="1">
      <c r="A209" s="39"/>
      <c r="B209" s="40"/>
      <c r="C209" s="237" t="s">
        <v>391</v>
      </c>
      <c r="D209" s="237" t="s">
        <v>161</v>
      </c>
      <c r="E209" s="238" t="s">
        <v>1303</v>
      </c>
      <c r="F209" s="239" t="s">
        <v>1304</v>
      </c>
      <c r="G209" s="240" t="s">
        <v>357</v>
      </c>
      <c r="H209" s="241">
        <v>1</v>
      </c>
      <c r="I209" s="242"/>
      <c r="J209" s="243">
        <f>ROUND(I209*H209,2)</f>
        <v>0</v>
      </c>
      <c r="K209" s="244"/>
      <c r="L209" s="45"/>
      <c r="M209" s="245" t="s">
        <v>1</v>
      </c>
      <c r="N209" s="246" t="s">
        <v>43</v>
      </c>
      <c r="O209" s="92"/>
      <c r="P209" s="247">
        <f>O209*H209</f>
        <v>0</v>
      </c>
      <c r="Q209" s="247">
        <v>0</v>
      </c>
      <c r="R209" s="247">
        <f>Q209*H209</f>
        <v>0</v>
      </c>
      <c r="S209" s="247">
        <v>0</v>
      </c>
      <c r="T209" s="248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9" t="s">
        <v>249</v>
      </c>
      <c r="AT209" s="249" t="s">
        <v>161</v>
      </c>
      <c r="AU209" s="249" t="s">
        <v>88</v>
      </c>
      <c r="AY209" s="18" t="s">
        <v>159</v>
      </c>
      <c r="BE209" s="250">
        <f>IF(N209="základní",J209,0)</f>
        <v>0</v>
      </c>
      <c r="BF209" s="250">
        <f>IF(N209="snížená",J209,0)</f>
        <v>0</v>
      </c>
      <c r="BG209" s="250">
        <f>IF(N209="zákl. přenesená",J209,0)</f>
        <v>0</v>
      </c>
      <c r="BH209" s="250">
        <f>IF(N209="sníž. přenesená",J209,0)</f>
        <v>0</v>
      </c>
      <c r="BI209" s="250">
        <f>IF(N209="nulová",J209,0)</f>
        <v>0</v>
      </c>
      <c r="BJ209" s="18" t="s">
        <v>86</v>
      </c>
      <c r="BK209" s="250">
        <f>ROUND(I209*H209,2)</f>
        <v>0</v>
      </c>
      <c r="BL209" s="18" t="s">
        <v>249</v>
      </c>
      <c r="BM209" s="249" t="s">
        <v>1709</v>
      </c>
    </row>
    <row r="210" s="2" customFormat="1" ht="16.5" customHeight="1">
      <c r="A210" s="39"/>
      <c r="B210" s="40"/>
      <c r="C210" s="237" t="s">
        <v>395</v>
      </c>
      <c r="D210" s="237" t="s">
        <v>161</v>
      </c>
      <c r="E210" s="238" t="s">
        <v>1710</v>
      </c>
      <c r="F210" s="239" t="s">
        <v>1711</v>
      </c>
      <c r="G210" s="240" t="s">
        <v>164</v>
      </c>
      <c r="H210" s="241">
        <v>538.29999999999995</v>
      </c>
      <c r="I210" s="242"/>
      <c r="J210" s="243">
        <f>ROUND(I210*H210,2)</f>
        <v>0</v>
      </c>
      <c r="K210" s="244"/>
      <c r="L210" s="45"/>
      <c r="M210" s="245" t="s">
        <v>1</v>
      </c>
      <c r="N210" s="246" t="s">
        <v>43</v>
      </c>
      <c r="O210" s="92"/>
      <c r="P210" s="247">
        <f>O210*H210</f>
        <v>0</v>
      </c>
      <c r="Q210" s="247">
        <v>0</v>
      </c>
      <c r="R210" s="247">
        <f>Q210*H210</f>
        <v>0</v>
      </c>
      <c r="S210" s="247">
        <v>0</v>
      </c>
      <c r="T210" s="248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9" t="s">
        <v>249</v>
      </c>
      <c r="AT210" s="249" t="s">
        <v>161</v>
      </c>
      <c r="AU210" s="249" t="s">
        <v>88</v>
      </c>
      <c r="AY210" s="18" t="s">
        <v>159</v>
      </c>
      <c r="BE210" s="250">
        <f>IF(N210="základní",J210,0)</f>
        <v>0</v>
      </c>
      <c r="BF210" s="250">
        <f>IF(N210="snížená",J210,0)</f>
        <v>0</v>
      </c>
      <c r="BG210" s="250">
        <f>IF(N210="zákl. přenesená",J210,0)</f>
        <v>0</v>
      </c>
      <c r="BH210" s="250">
        <f>IF(N210="sníž. přenesená",J210,0)</f>
        <v>0</v>
      </c>
      <c r="BI210" s="250">
        <f>IF(N210="nulová",J210,0)</f>
        <v>0</v>
      </c>
      <c r="BJ210" s="18" t="s">
        <v>86</v>
      </c>
      <c r="BK210" s="250">
        <f>ROUND(I210*H210,2)</f>
        <v>0</v>
      </c>
      <c r="BL210" s="18" t="s">
        <v>249</v>
      </c>
      <c r="BM210" s="249" t="s">
        <v>1712</v>
      </c>
    </row>
    <row r="211" s="13" customFormat="1">
      <c r="A211" s="13"/>
      <c r="B211" s="251"/>
      <c r="C211" s="252"/>
      <c r="D211" s="253" t="s">
        <v>167</v>
      </c>
      <c r="E211" s="254" t="s">
        <v>1</v>
      </c>
      <c r="F211" s="255" t="s">
        <v>1713</v>
      </c>
      <c r="G211" s="252"/>
      <c r="H211" s="256">
        <v>538.29999999999995</v>
      </c>
      <c r="I211" s="257"/>
      <c r="J211" s="252"/>
      <c r="K211" s="252"/>
      <c r="L211" s="258"/>
      <c r="M211" s="259"/>
      <c r="N211" s="260"/>
      <c r="O211" s="260"/>
      <c r="P211" s="260"/>
      <c r="Q211" s="260"/>
      <c r="R211" s="260"/>
      <c r="S211" s="260"/>
      <c r="T211" s="26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2" t="s">
        <v>167</v>
      </c>
      <c r="AU211" s="262" t="s">
        <v>88</v>
      </c>
      <c r="AV211" s="13" t="s">
        <v>88</v>
      </c>
      <c r="AW211" s="13" t="s">
        <v>34</v>
      </c>
      <c r="AX211" s="13" t="s">
        <v>86</v>
      </c>
      <c r="AY211" s="262" t="s">
        <v>159</v>
      </c>
    </row>
    <row r="212" s="2" customFormat="1" ht="16.5" customHeight="1">
      <c r="A212" s="39"/>
      <c r="B212" s="40"/>
      <c r="C212" s="237" t="s">
        <v>401</v>
      </c>
      <c r="D212" s="237" t="s">
        <v>161</v>
      </c>
      <c r="E212" s="238" t="s">
        <v>1714</v>
      </c>
      <c r="F212" s="239" t="s">
        <v>1715</v>
      </c>
      <c r="G212" s="240" t="s">
        <v>164</v>
      </c>
      <c r="H212" s="241">
        <v>538.29999999999995</v>
      </c>
      <c r="I212" s="242"/>
      <c r="J212" s="243">
        <f>ROUND(I212*H212,2)</f>
        <v>0</v>
      </c>
      <c r="K212" s="244"/>
      <c r="L212" s="45"/>
      <c r="M212" s="245" t="s">
        <v>1</v>
      </c>
      <c r="N212" s="246" t="s">
        <v>43</v>
      </c>
      <c r="O212" s="92"/>
      <c r="P212" s="247">
        <f>O212*H212</f>
        <v>0</v>
      </c>
      <c r="Q212" s="247">
        <v>0</v>
      </c>
      <c r="R212" s="247">
        <f>Q212*H212</f>
        <v>0</v>
      </c>
      <c r="S212" s="247">
        <v>0</v>
      </c>
      <c r="T212" s="248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9" t="s">
        <v>249</v>
      </c>
      <c r="AT212" s="249" t="s">
        <v>161</v>
      </c>
      <c r="AU212" s="249" t="s">
        <v>88</v>
      </c>
      <c r="AY212" s="18" t="s">
        <v>159</v>
      </c>
      <c r="BE212" s="250">
        <f>IF(N212="základní",J212,0)</f>
        <v>0</v>
      </c>
      <c r="BF212" s="250">
        <f>IF(N212="snížená",J212,0)</f>
        <v>0</v>
      </c>
      <c r="BG212" s="250">
        <f>IF(N212="zákl. přenesená",J212,0)</f>
        <v>0</v>
      </c>
      <c r="BH212" s="250">
        <f>IF(N212="sníž. přenesená",J212,0)</f>
        <v>0</v>
      </c>
      <c r="BI212" s="250">
        <f>IF(N212="nulová",J212,0)</f>
        <v>0</v>
      </c>
      <c r="BJ212" s="18" t="s">
        <v>86</v>
      </c>
      <c r="BK212" s="250">
        <f>ROUND(I212*H212,2)</f>
        <v>0</v>
      </c>
      <c r="BL212" s="18" t="s">
        <v>249</v>
      </c>
      <c r="BM212" s="249" t="s">
        <v>1716</v>
      </c>
    </row>
    <row r="213" s="2" customFormat="1" ht="16.5" customHeight="1">
      <c r="A213" s="39"/>
      <c r="B213" s="40"/>
      <c r="C213" s="237" t="s">
        <v>406</v>
      </c>
      <c r="D213" s="237" t="s">
        <v>161</v>
      </c>
      <c r="E213" s="238" t="s">
        <v>1717</v>
      </c>
      <c r="F213" s="239" t="s">
        <v>1718</v>
      </c>
      <c r="G213" s="240" t="s">
        <v>164</v>
      </c>
      <c r="H213" s="241">
        <v>538.29999999999995</v>
      </c>
      <c r="I213" s="242"/>
      <c r="J213" s="243">
        <f>ROUND(I213*H213,2)</f>
        <v>0</v>
      </c>
      <c r="K213" s="244"/>
      <c r="L213" s="45"/>
      <c r="M213" s="245" t="s">
        <v>1</v>
      </c>
      <c r="N213" s="246" t="s">
        <v>43</v>
      </c>
      <c r="O213" s="92"/>
      <c r="P213" s="247">
        <f>O213*H213</f>
        <v>0</v>
      </c>
      <c r="Q213" s="247">
        <v>0.001</v>
      </c>
      <c r="R213" s="247">
        <f>Q213*H213</f>
        <v>0.5383</v>
      </c>
      <c r="S213" s="247">
        <v>0.00031</v>
      </c>
      <c r="T213" s="248">
        <f>S213*H213</f>
        <v>0.16687299999999999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9" t="s">
        <v>249</v>
      </c>
      <c r="AT213" s="249" t="s">
        <v>161</v>
      </c>
      <c r="AU213" s="249" t="s">
        <v>88</v>
      </c>
      <c r="AY213" s="18" t="s">
        <v>159</v>
      </c>
      <c r="BE213" s="250">
        <f>IF(N213="základní",J213,0)</f>
        <v>0</v>
      </c>
      <c r="BF213" s="250">
        <f>IF(N213="snížená",J213,0)</f>
        <v>0</v>
      </c>
      <c r="BG213" s="250">
        <f>IF(N213="zákl. přenesená",J213,0)</f>
        <v>0</v>
      </c>
      <c r="BH213" s="250">
        <f>IF(N213="sníž. přenesená",J213,0)</f>
        <v>0</v>
      </c>
      <c r="BI213" s="250">
        <f>IF(N213="nulová",J213,0)</f>
        <v>0</v>
      </c>
      <c r="BJ213" s="18" t="s">
        <v>86</v>
      </c>
      <c r="BK213" s="250">
        <f>ROUND(I213*H213,2)</f>
        <v>0</v>
      </c>
      <c r="BL213" s="18" t="s">
        <v>249</v>
      </c>
      <c r="BM213" s="249" t="s">
        <v>1719</v>
      </c>
    </row>
    <row r="214" s="2" customFormat="1" ht="16.5" customHeight="1">
      <c r="A214" s="39"/>
      <c r="B214" s="40"/>
      <c r="C214" s="237" t="s">
        <v>414</v>
      </c>
      <c r="D214" s="237" t="s">
        <v>161</v>
      </c>
      <c r="E214" s="238" t="s">
        <v>1720</v>
      </c>
      <c r="F214" s="239" t="s">
        <v>1721</v>
      </c>
      <c r="G214" s="240" t="s">
        <v>164</v>
      </c>
      <c r="H214" s="241">
        <v>538.29999999999995</v>
      </c>
      <c r="I214" s="242"/>
      <c r="J214" s="243">
        <f>ROUND(I214*H214,2)</f>
        <v>0</v>
      </c>
      <c r="K214" s="244"/>
      <c r="L214" s="45"/>
      <c r="M214" s="245" t="s">
        <v>1</v>
      </c>
      <c r="N214" s="246" t="s">
        <v>43</v>
      </c>
      <c r="O214" s="92"/>
      <c r="P214" s="247">
        <f>O214*H214</f>
        <v>0</v>
      </c>
      <c r="Q214" s="247">
        <v>0</v>
      </c>
      <c r="R214" s="247">
        <f>Q214*H214</f>
        <v>0</v>
      </c>
      <c r="S214" s="247">
        <v>0</v>
      </c>
      <c r="T214" s="248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9" t="s">
        <v>249</v>
      </c>
      <c r="AT214" s="249" t="s">
        <v>161</v>
      </c>
      <c r="AU214" s="249" t="s">
        <v>88</v>
      </c>
      <c r="AY214" s="18" t="s">
        <v>159</v>
      </c>
      <c r="BE214" s="250">
        <f>IF(N214="základní",J214,0)</f>
        <v>0</v>
      </c>
      <c r="BF214" s="250">
        <f>IF(N214="snížená",J214,0)</f>
        <v>0</v>
      </c>
      <c r="BG214" s="250">
        <f>IF(N214="zákl. přenesená",J214,0)</f>
        <v>0</v>
      </c>
      <c r="BH214" s="250">
        <f>IF(N214="sníž. přenesená",J214,0)</f>
        <v>0</v>
      </c>
      <c r="BI214" s="250">
        <f>IF(N214="nulová",J214,0)</f>
        <v>0</v>
      </c>
      <c r="BJ214" s="18" t="s">
        <v>86</v>
      </c>
      <c r="BK214" s="250">
        <f>ROUND(I214*H214,2)</f>
        <v>0</v>
      </c>
      <c r="BL214" s="18" t="s">
        <v>249</v>
      </c>
      <c r="BM214" s="249" t="s">
        <v>1722</v>
      </c>
    </row>
    <row r="215" s="2" customFormat="1" ht="16.5" customHeight="1">
      <c r="A215" s="39"/>
      <c r="B215" s="40"/>
      <c r="C215" s="237" t="s">
        <v>418</v>
      </c>
      <c r="D215" s="237" t="s">
        <v>161</v>
      </c>
      <c r="E215" s="238" t="s">
        <v>1723</v>
      </c>
      <c r="F215" s="239" t="s">
        <v>1724</v>
      </c>
      <c r="G215" s="240" t="s">
        <v>164</v>
      </c>
      <c r="H215" s="241">
        <v>20</v>
      </c>
      <c r="I215" s="242"/>
      <c r="J215" s="243">
        <f>ROUND(I215*H215,2)</f>
        <v>0</v>
      </c>
      <c r="K215" s="244"/>
      <c r="L215" s="45"/>
      <c r="M215" s="245" t="s">
        <v>1</v>
      </c>
      <c r="N215" s="246" t="s">
        <v>43</v>
      </c>
      <c r="O215" s="92"/>
      <c r="P215" s="247">
        <f>O215*H215</f>
        <v>0</v>
      </c>
      <c r="Q215" s="247">
        <v>0.00029</v>
      </c>
      <c r="R215" s="247">
        <f>Q215*H215</f>
        <v>0.0057999999999999996</v>
      </c>
      <c r="S215" s="247">
        <v>0</v>
      </c>
      <c r="T215" s="248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9" t="s">
        <v>249</v>
      </c>
      <c r="AT215" s="249" t="s">
        <v>161</v>
      </c>
      <c r="AU215" s="249" t="s">
        <v>88</v>
      </c>
      <c r="AY215" s="18" t="s">
        <v>159</v>
      </c>
      <c r="BE215" s="250">
        <f>IF(N215="základní",J215,0)</f>
        <v>0</v>
      </c>
      <c r="BF215" s="250">
        <f>IF(N215="snížená",J215,0)</f>
        <v>0</v>
      </c>
      <c r="BG215" s="250">
        <f>IF(N215="zákl. přenesená",J215,0)</f>
        <v>0</v>
      </c>
      <c r="BH215" s="250">
        <f>IF(N215="sníž. přenesená",J215,0)</f>
        <v>0</v>
      </c>
      <c r="BI215" s="250">
        <f>IF(N215="nulová",J215,0)</f>
        <v>0</v>
      </c>
      <c r="BJ215" s="18" t="s">
        <v>86</v>
      </c>
      <c r="BK215" s="250">
        <f>ROUND(I215*H215,2)</f>
        <v>0</v>
      </c>
      <c r="BL215" s="18" t="s">
        <v>249</v>
      </c>
      <c r="BM215" s="249" t="s">
        <v>1725</v>
      </c>
    </row>
    <row r="216" s="2" customFormat="1" ht="16.5" customHeight="1">
      <c r="A216" s="39"/>
      <c r="B216" s="40"/>
      <c r="C216" s="237" t="s">
        <v>423</v>
      </c>
      <c r="D216" s="237" t="s">
        <v>161</v>
      </c>
      <c r="E216" s="238" t="s">
        <v>1726</v>
      </c>
      <c r="F216" s="239" t="s">
        <v>1727</v>
      </c>
      <c r="G216" s="240" t="s">
        <v>164</v>
      </c>
      <c r="H216" s="241">
        <v>538.29999999999995</v>
      </c>
      <c r="I216" s="242"/>
      <c r="J216" s="243">
        <f>ROUND(I216*H216,2)</f>
        <v>0</v>
      </c>
      <c r="K216" s="244"/>
      <c r="L216" s="45"/>
      <c r="M216" s="245" t="s">
        <v>1</v>
      </c>
      <c r="N216" s="246" t="s">
        <v>43</v>
      </c>
      <c r="O216" s="92"/>
      <c r="P216" s="247">
        <f>O216*H216</f>
        <v>0</v>
      </c>
      <c r="Q216" s="247">
        <v>0.00020000000000000001</v>
      </c>
      <c r="R216" s="247">
        <f>Q216*H216</f>
        <v>0.10765999999999999</v>
      </c>
      <c r="S216" s="247">
        <v>0</v>
      </c>
      <c r="T216" s="248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9" t="s">
        <v>249</v>
      </c>
      <c r="AT216" s="249" t="s">
        <v>161</v>
      </c>
      <c r="AU216" s="249" t="s">
        <v>88</v>
      </c>
      <c r="AY216" s="18" t="s">
        <v>159</v>
      </c>
      <c r="BE216" s="250">
        <f>IF(N216="základní",J216,0)</f>
        <v>0</v>
      </c>
      <c r="BF216" s="250">
        <f>IF(N216="snížená",J216,0)</f>
        <v>0</v>
      </c>
      <c r="BG216" s="250">
        <f>IF(N216="zákl. přenesená",J216,0)</f>
        <v>0</v>
      </c>
      <c r="BH216" s="250">
        <f>IF(N216="sníž. přenesená",J216,0)</f>
        <v>0</v>
      </c>
      <c r="BI216" s="250">
        <f>IF(N216="nulová",J216,0)</f>
        <v>0</v>
      </c>
      <c r="BJ216" s="18" t="s">
        <v>86</v>
      </c>
      <c r="BK216" s="250">
        <f>ROUND(I216*H216,2)</f>
        <v>0</v>
      </c>
      <c r="BL216" s="18" t="s">
        <v>249</v>
      </c>
      <c r="BM216" s="249" t="s">
        <v>1728</v>
      </c>
    </row>
    <row r="217" s="2" customFormat="1" ht="16.5" customHeight="1">
      <c r="A217" s="39"/>
      <c r="B217" s="40"/>
      <c r="C217" s="237" t="s">
        <v>430</v>
      </c>
      <c r="D217" s="237" t="s">
        <v>161</v>
      </c>
      <c r="E217" s="238" t="s">
        <v>1729</v>
      </c>
      <c r="F217" s="239" t="s">
        <v>1730</v>
      </c>
      <c r="G217" s="240" t="s">
        <v>164</v>
      </c>
      <c r="H217" s="241">
        <v>538.29999999999995</v>
      </c>
      <c r="I217" s="242"/>
      <c r="J217" s="243">
        <f>ROUND(I217*H217,2)</f>
        <v>0</v>
      </c>
      <c r="K217" s="244"/>
      <c r="L217" s="45"/>
      <c r="M217" s="289" t="s">
        <v>1</v>
      </c>
      <c r="N217" s="290" t="s">
        <v>43</v>
      </c>
      <c r="O217" s="291"/>
      <c r="P217" s="292">
        <f>O217*H217</f>
        <v>0</v>
      </c>
      <c r="Q217" s="292">
        <v>0.00025999999999999998</v>
      </c>
      <c r="R217" s="292">
        <f>Q217*H217</f>
        <v>0.13995799999999997</v>
      </c>
      <c r="S217" s="292">
        <v>0</v>
      </c>
      <c r="T217" s="293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9" t="s">
        <v>249</v>
      </c>
      <c r="AT217" s="249" t="s">
        <v>161</v>
      </c>
      <c r="AU217" s="249" t="s">
        <v>88</v>
      </c>
      <c r="AY217" s="18" t="s">
        <v>159</v>
      </c>
      <c r="BE217" s="250">
        <f>IF(N217="základní",J217,0)</f>
        <v>0</v>
      </c>
      <c r="BF217" s="250">
        <f>IF(N217="snížená",J217,0)</f>
        <v>0</v>
      </c>
      <c r="BG217" s="250">
        <f>IF(N217="zákl. přenesená",J217,0)</f>
        <v>0</v>
      </c>
      <c r="BH217" s="250">
        <f>IF(N217="sníž. přenesená",J217,0)</f>
        <v>0</v>
      </c>
      <c r="BI217" s="250">
        <f>IF(N217="nulová",J217,0)</f>
        <v>0</v>
      </c>
      <c r="BJ217" s="18" t="s">
        <v>86</v>
      </c>
      <c r="BK217" s="250">
        <f>ROUND(I217*H217,2)</f>
        <v>0</v>
      </c>
      <c r="BL217" s="18" t="s">
        <v>249</v>
      </c>
      <c r="BM217" s="249" t="s">
        <v>1731</v>
      </c>
    </row>
    <row r="218" s="2" customFormat="1" ht="6.96" customHeight="1">
      <c r="A218" s="39"/>
      <c r="B218" s="67"/>
      <c r="C218" s="68"/>
      <c r="D218" s="68"/>
      <c r="E218" s="68"/>
      <c r="F218" s="68"/>
      <c r="G218" s="68"/>
      <c r="H218" s="68"/>
      <c r="I218" s="184"/>
      <c r="J218" s="68"/>
      <c r="K218" s="68"/>
      <c r="L218" s="45"/>
      <c r="M218" s="39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</row>
  </sheetData>
  <sheetProtection sheet="1" autoFilter="0" formatColumns="0" formatRows="0" objects="1" scenarios="1" spinCount="100000" saltValue="A+ZD85NStzfRY6G6gLsNAvQHuFFyoJW4Ur5AhpTzfYaJPDxEKXs4iYhdYU20zeFnSb+F56sE/3qFxd98z8wNzg==" hashValue="i7SokgITdtafQ/zKIHY7T9fumJpmK1mawJnexhkNoynkJXj1hAF239eWHyvrdHVZMdvuwbZTgX0Y6BzO1CoAmg==" algorithmName="SHA-512" password="C1E4"/>
  <autoFilter ref="C124:K217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88</v>
      </c>
    </row>
    <row r="4" s="1" customFormat="1" ht="24.96" customHeight="1">
      <c r="B4" s="21"/>
      <c r="D4" s="141" t="s">
        <v>108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zakázky'!K6</f>
        <v>Praha Vršovice st. č. 6 - oprava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109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1732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zakázky'!AN8</f>
        <v>26. 3. 2020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48" t="s">
        <v>28</v>
      </c>
      <c r="J15" s="147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25</v>
      </c>
      <c r="J17" s="34" t="str">
        <f>'Rekapitulace zakázky'!AN13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47"/>
      <c r="G18" s="147"/>
      <c r="H18" s="147"/>
      <c r="I18" s="148" t="s">
        <v>28</v>
      </c>
      <c r="J18" s="34" t="str">
        <f>'Rekapitulace zakázky'!AN14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25</v>
      </c>
      <c r="J20" s="147" t="str">
        <f>IF('Rekapitulace zakázky'!AN16="","",'Rekapitulace zakázky'!AN16)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zakázky'!E17="","",'Rekapitulace zakázky'!E17)</f>
        <v xml:space="preserve"> </v>
      </c>
      <c r="F21" s="39"/>
      <c r="G21" s="39"/>
      <c r="H21" s="39"/>
      <c r="I21" s="148" t="s">
        <v>28</v>
      </c>
      <c r="J21" s="147" t="str">
        <f>IF('Rekapitulace zakázky'!AN17="","",'Rekapitulace zakázky'!AN17)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25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28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38</v>
      </c>
      <c r="E30" s="39"/>
      <c r="F30" s="39"/>
      <c r="G30" s="39"/>
      <c r="H30" s="39"/>
      <c r="I30" s="145"/>
      <c r="J30" s="158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40</v>
      </c>
      <c r="G32" s="39"/>
      <c r="H32" s="39"/>
      <c r="I32" s="160" t="s">
        <v>39</v>
      </c>
      <c r="J32" s="159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42</v>
      </c>
      <c r="E33" s="143" t="s">
        <v>43</v>
      </c>
      <c r="F33" s="162">
        <f>ROUND((SUM(BE118:BE272)),  2)</f>
        <v>0</v>
      </c>
      <c r="G33" s="39"/>
      <c r="H33" s="39"/>
      <c r="I33" s="163">
        <v>0.20999999999999999</v>
      </c>
      <c r="J33" s="162">
        <f>ROUND(((SUM(BE118:BE272))*I33),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62">
        <f>ROUND((SUM(BF118:BF272)),  2)</f>
        <v>0</v>
      </c>
      <c r="G34" s="39"/>
      <c r="H34" s="39"/>
      <c r="I34" s="163">
        <v>0.14999999999999999</v>
      </c>
      <c r="J34" s="162">
        <f>ROUND(((SUM(BF118:BF272))*I34),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62">
        <f>ROUND((SUM(BG118:BG272)),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62">
        <f>ROUND((SUM(BH118:BH272)),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62">
        <f>ROUND((SUM(BI118:BI272)),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48</v>
      </c>
      <c r="E39" s="166"/>
      <c r="F39" s="166"/>
      <c r="G39" s="167" t="s">
        <v>49</v>
      </c>
      <c r="H39" s="168" t="s">
        <v>50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51</v>
      </c>
      <c r="E50" s="173"/>
      <c r="F50" s="173"/>
      <c r="G50" s="172" t="s">
        <v>52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8"/>
      <c r="J61" s="179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55</v>
      </c>
      <c r="E65" s="180"/>
      <c r="F65" s="180"/>
      <c r="G65" s="172" t="s">
        <v>56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8"/>
      <c r="J76" s="179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111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Praha Vršovice st. č. 6 - oprava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004 - Slaboproud - data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Praha Vršovice</v>
      </c>
      <c r="G89" s="41"/>
      <c r="H89" s="41"/>
      <c r="I89" s="148" t="s">
        <v>22</v>
      </c>
      <c r="J89" s="80" t="str">
        <f>IF(J12="","",J12)</f>
        <v>26. 3. 2020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148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L. Ulrich, DiS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112</v>
      </c>
      <c r="D94" s="190"/>
      <c r="E94" s="190"/>
      <c r="F94" s="190"/>
      <c r="G94" s="190"/>
      <c r="H94" s="190"/>
      <c r="I94" s="191"/>
      <c r="J94" s="192" t="s">
        <v>113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114</v>
      </c>
      <c r="D96" s="41"/>
      <c r="E96" s="41"/>
      <c r="F96" s="41"/>
      <c r="G96" s="41"/>
      <c r="H96" s="41"/>
      <c r="I96" s="145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115</v>
      </c>
    </row>
    <row r="97" s="9" customFormat="1" ht="24.96" customHeight="1">
      <c r="A97" s="9"/>
      <c r="B97" s="194"/>
      <c r="C97" s="195"/>
      <c r="D97" s="196" t="s">
        <v>1733</v>
      </c>
      <c r="E97" s="197"/>
      <c r="F97" s="197"/>
      <c r="G97" s="197"/>
      <c r="H97" s="197"/>
      <c r="I97" s="198"/>
      <c r="J97" s="199">
        <f>J119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4"/>
      <c r="C98" s="195"/>
      <c r="D98" s="196" t="s">
        <v>1734</v>
      </c>
      <c r="E98" s="197"/>
      <c r="F98" s="197"/>
      <c r="G98" s="197"/>
      <c r="H98" s="197"/>
      <c r="I98" s="198"/>
      <c r="J98" s="199">
        <f>J231</f>
        <v>0</v>
      </c>
      <c r="K98" s="195"/>
      <c r="L98" s="20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145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184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187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144</v>
      </c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88" t="str">
        <f>E7</f>
        <v>Praha Vršovice st. č. 6 - oprava</v>
      </c>
      <c r="F108" s="33"/>
      <c r="G108" s="33"/>
      <c r="H108" s="33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109</v>
      </c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004 - Slaboproud - data</v>
      </c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>Praha Vršovice</v>
      </c>
      <c r="G112" s="41"/>
      <c r="H112" s="41"/>
      <c r="I112" s="148" t="s">
        <v>22</v>
      </c>
      <c r="J112" s="80" t="str">
        <f>IF(J12="","",J12)</f>
        <v>26. 3. 2020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24</v>
      </c>
      <c r="D114" s="41"/>
      <c r="E114" s="41"/>
      <c r="F114" s="28" t="str">
        <f>E15</f>
        <v>Správa železnic, státní organizace</v>
      </c>
      <c r="G114" s="41"/>
      <c r="H114" s="41"/>
      <c r="I114" s="148" t="s">
        <v>32</v>
      </c>
      <c r="J114" s="37" t="str">
        <f>E21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30</v>
      </c>
      <c r="D115" s="41"/>
      <c r="E115" s="41"/>
      <c r="F115" s="28" t="str">
        <f>IF(E18="","",E18)</f>
        <v>Vyplň údaj</v>
      </c>
      <c r="G115" s="41"/>
      <c r="H115" s="41"/>
      <c r="I115" s="148" t="s">
        <v>35</v>
      </c>
      <c r="J115" s="37" t="str">
        <f>E24</f>
        <v>L. Ulrich, DiS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208"/>
      <c r="B117" s="209"/>
      <c r="C117" s="210" t="s">
        <v>145</v>
      </c>
      <c r="D117" s="211" t="s">
        <v>63</v>
      </c>
      <c r="E117" s="211" t="s">
        <v>59</v>
      </c>
      <c r="F117" s="211" t="s">
        <v>60</v>
      </c>
      <c r="G117" s="211" t="s">
        <v>146</v>
      </c>
      <c r="H117" s="211" t="s">
        <v>147</v>
      </c>
      <c r="I117" s="212" t="s">
        <v>148</v>
      </c>
      <c r="J117" s="213" t="s">
        <v>113</v>
      </c>
      <c r="K117" s="214" t="s">
        <v>149</v>
      </c>
      <c r="L117" s="215"/>
      <c r="M117" s="101" t="s">
        <v>1</v>
      </c>
      <c r="N117" s="102" t="s">
        <v>42</v>
      </c>
      <c r="O117" s="102" t="s">
        <v>150</v>
      </c>
      <c r="P117" s="102" t="s">
        <v>151</v>
      </c>
      <c r="Q117" s="102" t="s">
        <v>152</v>
      </c>
      <c r="R117" s="102" t="s">
        <v>153</v>
      </c>
      <c r="S117" s="102" t="s">
        <v>154</v>
      </c>
      <c r="T117" s="103" t="s">
        <v>155</v>
      </c>
      <c r="U117" s="208"/>
      <c r="V117" s="208"/>
      <c r="W117" s="208"/>
      <c r="X117" s="208"/>
      <c r="Y117" s="208"/>
      <c r="Z117" s="208"/>
      <c r="AA117" s="208"/>
      <c r="AB117" s="208"/>
      <c r="AC117" s="208"/>
      <c r="AD117" s="208"/>
      <c r="AE117" s="208"/>
    </row>
    <row r="118" s="2" customFormat="1" ht="22.8" customHeight="1">
      <c r="A118" s="39"/>
      <c r="B118" s="40"/>
      <c r="C118" s="108" t="s">
        <v>156</v>
      </c>
      <c r="D118" s="41"/>
      <c r="E118" s="41"/>
      <c r="F118" s="41"/>
      <c r="G118" s="41"/>
      <c r="H118" s="41"/>
      <c r="I118" s="145"/>
      <c r="J118" s="216">
        <f>BK118</f>
        <v>0</v>
      </c>
      <c r="K118" s="41"/>
      <c r="L118" s="45"/>
      <c r="M118" s="104"/>
      <c r="N118" s="217"/>
      <c r="O118" s="105"/>
      <c r="P118" s="218">
        <f>P119+P231</f>
        <v>0</v>
      </c>
      <c r="Q118" s="105"/>
      <c r="R118" s="218">
        <f>R119+R231</f>
        <v>0</v>
      </c>
      <c r="S118" s="105"/>
      <c r="T118" s="219">
        <f>T119+T231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77</v>
      </c>
      <c r="AU118" s="18" t="s">
        <v>115</v>
      </c>
      <c r="BK118" s="220">
        <f>BK119+BK231</f>
        <v>0</v>
      </c>
    </row>
    <row r="119" s="12" customFormat="1" ht="25.92" customHeight="1">
      <c r="A119" s="12"/>
      <c r="B119" s="221"/>
      <c r="C119" s="222"/>
      <c r="D119" s="223" t="s">
        <v>77</v>
      </c>
      <c r="E119" s="224" t="s">
        <v>1735</v>
      </c>
      <c r="F119" s="224" t="s">
        <v>1736</v>
      </c>
      <c r="G119" s="222"/>
      <c r="H119" s="222"/>
      <c r="I119" s="225"/>
      <c r="J119" s="226">
        <f>BK119</f>
        <v>0</v>
      </c>
      <c r="K119" s="222"/>
      <c r="L119" s="227"/>
      <c r="M119" s="228"/>
      <c r="N119" s="229"/>
      <c r="O119" s="229"/>
      <c r="P119" s="230">
        <f>SUM(P120:P230)</f>
        <v>0</v>
      </c>
      <c r="Q119" s="229"/>
      <c r="R119" s="230">
        <f>SUM(R120:R230)</f>
        <v>0</v>
      </c>
      <c r="S119" s="229"/>
      <c r="T119" s="231">
        <f>SUM(T120:T230)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32" t="s">
        <v>86</v>
      </c>
      <c r="AT119" s="233" t="s">
        <v>77</v>
      </c>
      <c r="AU119" s="233" t="s">
        <v>78</v>
      </c>
      <c r="AY119" s="232" t="s">
        <v>159</v>
      </c>
      <c r="BK119" s="234">
        <f>SUM(BK120:BK230)</f>
        <v>0</v>
      </c>
    </row>
    <row r="120" s="2" customFormat="1" ht="16.5" customHeight="1">
      <c r="A120" s="39"/>
      <c r="B120" s="40"/>
      <c r="C120" s="237" t="s">
        <v>86</v>
      </c>
      <c r="D120" s="237" t="s">
        <v>161</v>
      </c>
      <c r="E120" s="238" t="s">
        <v>1737</v>
      </c>
      <c r="F120" s="239" t="s">
        <v>1738</v>
      </c>
      <c r="G120" s="240" t="s">
        <v>777</v>
      </c>
      <c r="H120" s="241">
        <v>2</v>
      </c>
      <c r="I120" s="242"/>
      <c r="J120" s="243">
        <f>ROUND(I120*H120,2)</f>
        <v>0</v>
      </c>
      <c r="K120" s="244"/>
      <c r="L120" s="45"/>
      <c r="M120" s="245" t="s">
        <v>1</v>
      </c>
      <c r="N120" s="246" t="s">
        <v>43</v>
      </c>
      <c r="O120" s="92"/>
      <c r="P120" s="247">
        <f>O120*H120</f>
        <v>0</v>
      </c>
      <c r="Q120" s="247">
        <v>0</v>
      </c>
      <c r="R120" s="247">
        <f>Q120*H120</f>
        <v>0</v>
      </c>
      <c r="S120" s="247">
        <v>0</v>
      </c>
      <c r="T120" s="248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49" t="s">
        <v>165</v>
      </c>
      <c r="AT120" s="249" t="s">
        <v>161</v>
      </c>
      <c r="AU120" s="249" t="s">
        <v>86</v>
      </c>
      <c r="AY120" s="18" t="s">
        <v>159</v>
      </c>
      <c r="BE120" s="250">
        <f>IF(N120="základní",J120,0)</f>
        <v>0</v>
      </c>
      <c r="BF120" s="250">
        <f>IF(N120="snížená",J120,0)</f>
        <v>0</v>
      </c>
      <c r="BG120" s="250">
        <f>IF(N120="zákl. přenesená",J120,0)</f>
        <v>0</v>
      </c>
      <c r="BH120" s="250">
        <f>IF(N120="sníž. přenesená",J120,0)</f>
        <v>0</v>
      </c>
      <c r="BI120" s="250">
        <f>IF(N120="nulová",J120,0)</f>
        <v>0</v>
      </c>
      <c r="BJ120" s="18" t="s">
        <v>86</v>
      </c>
      <c r="BK120" s="250">
        <f>ROUND(I120*H120,2)</f>
        <v>0</v>
      </c>
      <c r="BL120" s="18" t="s">
        <v>165</v>
      </c>
      <c r="BM120" s="249" t="s">
        <v>1739</v>
      </c>
    </row>
    <row r="121" s="2" customFormat="1">
      <c r="A121" s="39"/>
      <c r="B121" s="40"/>
      <c r="C121" s="41"/>
      <c r="D121" s="253" t="s">
        <v>399</v>
      </c>
      <c r="E121" s="41"/>
      <c r="F121" s="285" t="s">
        <v>1740</v>
      </c>
      <c r="G121" s="41"/>
      <c r="H121" s="41"/>
      <c r="I121" s="145"/>
      <c r="J121" s="41"/>
      <c r="K121" s="41"/>
      <c r="L121" s="45"/>
      <c r="M121" s="286"/>
      <c r="N121" s="287"/>
      <c r="O121" s="92"/>
      <c r="P121" s="92"/>
      <c r="Q121" s="92"/>
      <c r="R121" s="92"/>
      <c r="S121" s="92"/>
      <c r="T121" s="93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399</v>
      </c>
      <c r="AU121" s="18" t="s">
        <v>86</v>
      </c>
    </row>
    <row r="122" s="2" customFormat="1" ht="16.5" customHeight="1">
      <c r="A122" s="39"/>
      <c r="B122" s="40"/>
      <c r="C122" s="237" t="s">
        <v>88</v>
      </c>
      <c r="D122" s="237" t="s">
        <v>161</v>
      </c>
      <c r="E122" s="238" t="s">
        <v>1741</v>
      </c>
      <c r="F122" s="239" t="s">
        <v>1742</v>
      </c>
      <c r="G122" s="240" t="s">
        <v>777</v>
      </c>
      <c r="H122" s="241">
        <v>4</v>
      </c>
      <c r="I122" s="242"/>
      <c r="J122" s="243">
        <f>ROUND(I122*H122,2)</f>
        <v>0</v>
      </c>
      <c r="K122" s="244"/>
      <c r="L122" s="45"/>
      <c r="M122" s="245" t="s">
        <v>1</v>
      </c>
      <c r="N122" s="246" t="s">
        <v>43</v>
      </c>
      <c r="O122" s="92"/>
      <c r="P122" s="247">
        <f>O122*H122</f>
        <v>0</v>
      </c>
      <c r="Q122" s="247">
        <v>0</v>
      </c>
      <c r="R122" s="247">
        <f>Q122*H122</f>
        <v>0</v>
      </c>
      <c r="S122" s="247">
        <v>0</v>
      </c>
      <c r="T122" s="248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9" t="s">
        <v>165</v>
      </c>
      <c r="AT122" s="249" t="s">
        <v>161</v>
      </c>
      <c r="AU122" s="249" t="s">
        <v>86</v>
      </c>
      <c r="AY122" s="18" t="s">
        <v>159</v>
      </c>
      <c r="BE122" s="250">
        <f>IF(N122="základní",J122,0)</f>
        <v>0</v>
      </c>
      <c r="BF122" s="250">
        <f>IF(N122="snížená",J122,0)</f>
        <v>0</v>
      </c>
      <c r="BG122" s="250">
        <f>IF(N122="zákl. přenesená",J122,0)</f>
        <v>0</v>
      </c>
      <c r="BH122" s="250">
        <f>IF(N122="sníž. přenesená",J122,0)</f>
        <v>0</v>
      </c>
      <c r="BI122" s="250">
        <f>IF(N122="nulová",J122,0)</f>
        <v>0</v>
      </c>
      <c r="BJ122" s="18" t="s">
        <v>86</v>
      </c>
      <c r="BK122" s="250">
        <f>ROUND(I122*H122,2)</f>
        <v>0</v>
      </c>
      <c r="BL122" s="18" t="s">
        <v>165</v>
      </c>
      <c r="BM122" s="249" t="s">
        <v>1743</v>
      </c>
    </row>
    <row r="123" s="2" customFormat="1" ht="21.75" customHeight="1">
      <c r="A123" s="39"/>
      <c r="B123" s="40"/>
      <c r="C123" s="237" t="s">
        <v>175</v>
      </c>
      <c r="D123" s="237" t="s">
        <v>161</v>
      </c>
      <c r="E123" s="238" t="s">
        <v>1744</v>
      </c>
      <c r="F123" s="239" t="s">
        <v>1745</v>
      </c>
      <c r="G123" s="240" t="s">
        <v>777</v>
      </c>
      <c r="H123" s="241">
        <v>2</v>
      </c>
      <c r="I123" s="242"/>
      <c r="J123" s="243">
        <f>ROUND(I123*H123,2)</f>
        <v>0</v>
      </c>
      <c r="K123" s="244"/>
      <c r="L123" s="45"/>
      <c r="M123" s="245" t="s">
        <v>1</v>
      </c>
      <c r="N123" s="246" t="s">
        <v>43</v>
      </c>
      <c r="O123" s="92"/>
      <c r="P123" s="247">
        <f>O123*H123</f>
        <v>0</v>
      </c>
      <c r="Q123" s="247">
        <v>0</v>
      </c>
      <c r="R123" s="247">
        <f>Q123*H123</f>
        <v>0</v>
      </c>
      <c r="S123" s="247">
        <v>0</v>
      </c>
      <c r="T123" s="248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9" t="s">
        <v>165</v>
      </c>
      <c r="AT123" s="249" t="s">
        <v>161</v>
      </c>
      <c r="AU123" s="249" t="s">
        <v>86</v>
      </c>
      <c r="AY123" s="18" t="s">
        <v>159</v>
      </c>
      <c r="BE123" s="250">
        <f>IF(N123="základní",J123,0)</f>
        <v>0</v>
      </c>
      <c r="BF123" s="250">
        <f>IF(N123="snížená",J123,0)</f>
        <v>0</v>
      </c>
      <c r="BG123" s="250">
        <f>IF(N123="zákl. přenesená",J123,0)</f>
        <v>0</v>
      </c>
      <c r="BH123" s="250">
        <f>IF(N123="sníž. přenesená",J123,0)</f>
        <v>0</v>
      </c>
      <c r="BI123" s="250">
        <f>IF(N123="nulová",J123,0)</f>
        <v>0</v>
      </c>
      <c r="BJ123" s="18" t="s">
        <v>86</v>
      </c>
      <c r="BK123" s="250">
        <f>ROUND(I123*H123,2)</f>
        <v>0</v>
      </c>
      <c r="BL123" s="18" t="s">
        <v>165</v>
      </c>
      <c r="BM123" s="249" t="s">
        <v>1746</v>
      </c>
    </row>
    <row r="124" s="2" customFormat="1" ht="16.5" customHeight="1">
      <c r="A124" s="39"/>
      <c r="B124" s="40"/>
      <c r="C124" s="237" t="s">
        <v>165</v>
      </c>
      <c r="D124" s="237" t="s">
        <v>161</v>
      </c>
      <c r="E124" s="238" t="s">
        <v>1747</v>
      </c>
      <c r="F124" s="239" t="s">
        <v>1748</v>
      </c>
      <c r="G124" s="240" t="s">
        <v>777</v>
      </c>
      <c r="H124" s="241">
        <v>2</v>
      </c>
      <c r="I124" s="242"/>
      <c r="J124" s="243">
        <f>ROUND(I124*H124,2)</f>
        <v>0</v>
      </c>
      <c r="K124" s="244"/>
      <c r="L124" s="45"/>
      <c r="M124" s="245" t="s">
        <v>1</v>
      </c>
      <c r="N124" s="246" t="s">
        <v>43</v>
      </c>
      <c r="O124" s="92"/>
      <c r="P124" s="247">
        <f>O124*H124</f>
        <v>0</v>
      </c>
      <c r="Q124" s="247">
        <v>0</v>
      </c>
      <c r="R124" s="247">
        <f>Q124*H124</f>
        <v>0</v>
      </c>
      <c r="S124" s="247">
        <v>0</v>
      </c>
      <c r="T124" s="248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9" t="s">
        <v>165</v>
      </c>
      <c r="AT124" s="249" t="s">
        <v>161</v>
      </c>
      <c r="AU124" s="249" t="s">
        <v>86</v>
      </c>
      <c r="AY124" s="18" t="s">
        <v>159</v>
      </c>
      <c r="BE124" s="250">
        <f>IF(N124="základní",J124,0)</f>
        <v>0</v>
      </c>
      <c r="BF124" s="250">
        <f>IF(N124="snížená",J124,0)</f>
        <v>0</v>
      </c>
      <c r="BG124" s="250">
        <f>IF(N124="zákl. přenesená",J124,0)</f>
        <v>0</v>
      </c>
      <c r="BH124" s="250">
        <f>IF(N124="sníž. přenesená",J124,0)</f>
        <v>0</v>
      </c>
      <c r="BI124" s="250">
        <f>IF(N124="nulová",J124,0)</f>
        <v>0</v>
      </c>
      <c r="BJ124" s="18" t="s">
        <v>86</v>
      </c>
      <c r="BK124" s="250">
        <f>ROUND(I124*H124,2)</f>
        <v>0</v>
      </c>
      <c r="BL124" s="18" t="s">
        <v>165</v>
      </c>
      <c r="BM124" s="249" t="s">
        <v>1749</v>
      </c>
    </row>
    <row r="125" s="2" customFormat="1" ht="16.5" customHeight="1">
      <c r="A125" s="39"/>
      <c r="B125" s="40"/>
      <c r="C125" s="237" t="s">
        <v>183</v>
      </c>
      <c r="D125" s="237" t="s">
        <v>161</v>
      </c>
      <c r="E125" s="238" t="s">
        <v>1750</v>
      </c>
      <c r="F125" s="239" t="s">
        <v>1751</v>
      </c>
      <c r="G125" s="240" t="s">
        <v>777</v>
      </c>
      <c r="H125" s="241">
        <v>2</v>
      </c>
      <c r="I125" s="242"/>
      <c r="J125" s="243">
        <f>ROUND(I125*H125,2)</f>
        <v>0</v>
      </c>
      <c r="K125" s="244"/>
      <c r="L125" s="45"/>
      <c r="M125" s="245" t="s">
        <v>1</v>
      </c>
      <c r="N125" s="246" t="s">
        <v>43</v>
      </c>
      <c r="O125" s="92"/>
      <c r="P125" s="247">
        <f>O125*H125</f>
        <v>0</v>
      </c>
      <c r="Q125" s="247">
        <v>0</v>
      </c>
      <c r="R125" s="247">
        <f>Q125*H125</f>
        <v>0</v>
      </c>
      <c r="S125" s="247">
        <v>0</v>
      </c>
      <c r="T125" s="248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9" t="s">
        <v>165</v>
      </c>
      <c r="AT125" s="249" t="s">
        <v>161</v>
      </c>
      <c r="AU125" s="249" t="s">
        <v>86</v>
      </c>
      <c r="AY125" s="18" t="s">
        <v>159</v>
      </c>
      <c r="BE125" s="250">
        <f>IF(N125="základní",J125,0)</f>
        <v>0</v>
      </c>
      <c r="BF125" s="250">
        <f>IF(N125="snížená",J125,0)</f>
        <v>0</v>
      </c>
      <c r="BG125" s="250">
        <f>IF(N125="zákl. přenesená",J125,0)</f>
        <v>0</v>
      </c>
      <c r="BH125" s="250">
        <f>IF(N125="sníž. přenesená",J125,0)</f>
        <v>0</v>
      </c>
      <c r="BI125" s="250">
        <f>IF(N125="nulová",J125,0)</f>
        <v>0</v>
      </c>
      <c r="BJ125" s="18" t="s">
        <v>86</v>
      </c>
      <c r="BK125" s="250">
        <f>ROUND(I125*H125,2)</f>
        <v>0</v>
      </c>
      <c r="BL125" s="18" t="s">
        <v>165</v>
      </c>
      <c r="BM125" s="249" t="s">
        <v>1752</v>
      </c>
    </row>
    <row r="126" s="2" customFormat="1" ht="16.5" customHeight="1">
      <c r="A126" s="39"/>
      <c r="B126" s="40"/>
      <c r="C126" s="237" t="s">
        <v>187</v>
      </c>
      <c r="D126" s="237" t="s">
        <v>161</v>
      </c>
      <c r="E126" s="238" t="s">
        <v>1753</v>
      </c>
      <c r="F126" s="239" t="s">
        <v>1754</v>
      </c>
      <c r="G126" s="240" t="s">
        <v>777</v>
      </c>
      <c r="H126" s="241">
        <v>4</v>
      </c>
      <c r="I126" s="242"/>
      <c r="J126" s="243">
        <f>ROUND(I126*H126,2)</f>
        <v>0</v>
      </c>
      <c r="K126" s="244"/>
      <c r="L126" s="45"/>
      <c r="M126" s="245" t="s">
        <v>1</v>
      </c>
      <c r="N126" s="246" t="s">
        <v>43</v>
      </c>
      <c r="O126" s="92"/>
      <c r="P126" s="247">
        <f>O126*H126</f>
        <v>0</v>
      </c>
      <c r="Q126" s="247">
        <v>0</v>
      </c>
      <c r="R126" s="247">
        <f>Q126*H126</f>
        <v>0</v>
      </c>
      <c r="S126" s="247">
        <v>0</v>
      </c>
      <c r="T126" s="24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9" t="s">
        <v>165</v>
      </c>
      <c r="AT126" s="249" t="s">
        <v>161</v>
      </c>
      <c r="AU126" s="249" t="s">
        <v>86</v>
      </c>
      <c r="AY126" s="18" t="s">
        <v>159</v>
      </c>
      <c r="BE126" s="250">
        <f>IF(N126="základní",J126,0)</f>
        <v>0</v>
      </c>
      <c r="BF126" s="250">
        <f>IF(N126="snížená",J126,0)</f>
        <v>0</v>
      </c>
      <c r="BG126" s="250">
        <f>IF(N126="zákl. přenesená",J126,0)</f>
        <v>0</v>
      </c>
      <c r="BH126" s="250">
        <f>IF(N126="sníž. přenesená",J126,0)</f>
        <v>0</v>
      </c>
      <c r="BI126" s="250">
        <f>IF(N126="nulová",J126,0)</f>
        <v>0</v>
      </c>
      <c r="BJ126" s="18" t="s">
        <v>86</v>
      </c>
      <c r="BK126" s="250">
        <f>ROUND(I126*H126,2)</f>
        <v>0</v>
      </c>
      <c r="BL126" s="18" t="s">
        <v>165</v>
      </c>
      <c r="BM126" s="249" t="s">
        <v>1755</v>
      </c>
    </row>
    <row r="127" s="2" customFormat="1">
      <c r="A127" s="39"/>
      <c r="B127" s="40"/>
      <c r="C127" s="41"/>
      <c r="D127" s="253" t="s">
        <v>399</v>
      </c>
      <c r="E127" s="41"/>
      <c r="F127" s="285" t="s">
        <v>1756</v>
      </c>
      <c r="G127" s="41"/>
      <c r="H127" s="41"/>
      <c r="I127" s="145"/>
      <c r="J127" s="41"/>
      <c r="K127" s="41"/>
      <c r="L127" s="45"/>
      <c r="M127" s="286"/>
      <c r="N127" s="287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399</v>
      </c>
      <c r="AU127" s="18" t="s">
        <v>86</v>
      </c>
    </row>
    <row r="128" s="13" customFormat="1">
      <c r="A128" s="13"/>
      <c r="B128" s="251"/>
      <c r="C128" s="252"/>
      <c r="D128" s="253" t="s">
        <v>167</v>
      </c>
      <c r="E128" s="254" t="s">
        <v>1</v>
      </c>
      <c r="F128" s="255" t="s">
        <v>1757</v>
      </c>
      <c r="G128" s="252"/>
      <c r="H128" s="256">
        <v>1</v>
      </c>
      <c r="I128" s="257"/>
      <c r="J128" s="252"/>
      <c r="K128" s="252"/>
      <c r="L128" s="258"/>
      <c r="M128" s="259"/>
      <c r="N128" s="260"/>
      <c r="O128" s="260"/>
      <c r="P128" s="260"/>
      <c r="Q128" s="260"/>
      <c r="R128" s="260"/>
      <c r="S128" s="260"/>
      <c r="T128" s="26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2" t="s">
        <v>167</v>
      </c>
      <c r="AU128" s="262" t="s">
        <v>86</v>
      </c>
      <c r="AV128" s="13" t="s">
        <v>88</v>
      </c>
      <c r="AW128" s="13" t="s">
        <v>34</v>
      </c>
      <c r="AX128" s="13" t="s">
        <v>78</v>
      </c>
      <c r="AY128" s="262" t="s">
        <v>159</v>
      </c>
    </row>
    <row r="129" s="13" customFormat="1">
      <c r="A129" s="13"/>
      <c r="B129" s="251"/>
      <c r="C129" s="252"/>
      <c r="D129" s="253" t="s">
        <v>167</v>
      </c>
      <c r="E129" s="254" t="s">
        <v>1</v>
      </c>
      <c r="F129" s="255" t="s">
        <v>1758</v>
      </c>
      <c r="G129" s="252"/>
      <c r="H129" s="256">
        <v>1</v>
      </c>
      <c r="I129" s="257"/>
      <c r="J129" s="252"/>
      <c r="K129" s="252"/>
      <c r="L129" s="258"/>
      <c r="M129" s="259"/>
      <c r="N129" s="260"/>
      <c r="O129" s="260"/>
      <c r="P129" s="260"/>
      <c r="Q129" s="260"/>
      <c r="R129" s="260"/>
      <c r="S129" s="260"/>
      <c r="T129" s="26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2" t="s">
        <v>167</v>
      </c>
      <c r="AU129" s="262" t="s">
        <v>86</v>
      </c>
      <c r="AV129" s="13" t="s">
        <v>88</v>
      </c>
      <c r="AW129" s="13" t="s">
        <v>34</v>
      </c>
      <c r="AX129" s="13" t="s">
        <v>78</v>
      </c>
      <c r="AY129" s="262" t="s">
        <v>159</v>
      </c>
    </row>
    <row r="130" s="13" customFormat="1">
      <c r="A130" s="13"/>
      <c r="B130" s="251"/>
      <c r="C130" s="252"/>
      <c r="D130" s="253" t="s">
        <v>167</v>
      </c>
      <c r="E130" s="254" t="s">
        <v>1</v>
      </c>
      <c r="F130" s="255" t="s">
        <v>1759</v>
      </c>
      <c r="G130" s="252"/>
      <c r="H130" s="256">
        <v>1</v>
      </c>
      <c r="I130" s="257"/>
      <c r="J130" s="252"/>
      <c r="K130" s="252"/>
      <c r="L130" s="258"/>
      <c r="M130" s="259"/>
      <c r="N130" s="260"/>
      <c r="O130" s="260"/>
      <c r="P130" s="260"/>
      <c r="Q130" s="260"/>
      <c r="R130" s="260"/>
      <c r="S130" s="260"/>
      <c r="T130" s="26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2" t="s">
        <v>167</v>
      </c>
      <c r="AU130" s="262" t="s">
        <v>86</v>
      </c>
      <c r="AV130" s="13" t="s">
        <v>88</v>
      </c>
      <c r="AW130" s="13" t="s">
        <v>34</v>
      </c>
      <c r="AX130" s="13" t="s">
        <v>78</v>
      </c>
      <c r="AY130" s="262" t="s">
        <v>159</v>
      </c>
    </row>
    <row r="131" s="13" customFormat="1">
      <c r="A131" s="13"/>
      <c r="B131" s="251"/>
      <c r="C131" s="252"/>
      <c r="D131" s="253" t="s">
        <v>167</v>
      </c>
      <c r="E131" s="254" t="s">
        <v>1</v>
      </c>
      <c r="F131" s="255" t="s">
        <v>1760</v>
      </c>
      <c r="G131" s="252"/>
      <c r="H131" s="256">
        <v>1</v>
      </c>
      <c r="I131" s="257"/>
      <c r="J131" s="252"/>
      <c r="K131" s="252"/>
      <c r="L131" s="258"/>
      <c r="M131" s="259"/>
      <c r="N131" s="260"/>
      <c r="O131" s="260"/>
      <c r="P131" s="260"/>
      <c r="Q131" s="260"/>
      <c r="R131" s="260"/>
      <c r="S131" s="260"/>
      <c r="T131" s="26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2" t="s">
        <v>167</v>
      </c>
      <c r="AU131" s="262" t="s">
        <v>86</v>
      </c>
      <c r="AV131" s="13" t="s">
        <v>88</v>
      </c>
      <c r="AW131" s="13" t="s">
        <v>34</v>
      </c>
      <c r="AX131" s="13" t="s">
        <v>78</v>
      </c>
      <c r="AY131" s="262" t="s">
        <v>159</v>
      </c>
    </row>
    <row r="132" s="14" customFormat="1">
      <c r="A132" s="14"/>
      <c r="B132" s="263"/>
      <c r="C132" s="264"/>
      <c r="D132" s="253" t="s">
        <v>167</v>
      </c>
      <c r="E132" s="265" t="s">
        <v>1</v>
      </c>
      <c r="F132" s="266" t="s">
        <v>170</v>
      </c>
      <c r="G132" s="264"/>
      <c r="H132" s="267">
        <v>4</v>
      </c>
      <c r="I132" s="268"/>
      <c r="J132" s="264"/>
      <c r="K132" s="264"/>
      <c r="L132" s="269"/>
      <c r="M132" s="270"/>
      <c r="N132" s="271"/>
      <c r="O132" s="271"/>
      <c r="P132" s="271"/>
      <c r="Q132" s="271"/>
      <c r="R132" s="271"/>
      <c r="S132" s="271"/>
      <c r="T132" s="27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3" t="s">
        <v>167</v>
      </c>
      <c r="AU132" s="273" t="s">
        <v>86</v>
      </c>
      <c r="AV132" s="14" t="s">
        <v>165</v>
      </c>
      <c r="AW132" s="14" t="s">
        <v>34</v>
      </c>
      <c r="AX132" s="14" t="s">
        <v>86</v>
      </c>
      <c r="AY132" s="273" t="s">
        <v>159</v>
      </c>
    </row>
    <row r="133" s="2" customFormat="1" ht="16.5" customHeight="1">
      <c r="A133" s="39"/>
      <c r="B133" s="40"/>
      <c r="C133" s="237" t="s">
        <v>194</v>
      </c>
      <c r="D133" s="237" t="s">
        <v>161</v>
      </c>
      <c r="E133" s="238" t="s">
        <v>1761</v>
      </c>
      <c r="F133" s="239" t="s">
        <v>1762</v>
      </c>
      <c r="G133" s="240" t="s">
        <v>777</v>
      </c>
      <c r="H133" s="241">
        <v>6</v>
      </c>
      <c r="I133" s="242"/>
      <c r="J133" s="243">
        <f>ROUND(I133*H133,2)</f>
        <v>0</v>
      </c>
      <c r="K133" s="244"/>
      <c r="L133" s="45"/>
      <c r="M133" s="245" t="s">
        <v>1</v>
      </c>
      <c r="N133" s="246" t="s">
        <v>43</v>
      </c>
      <c r="O133" s="92"/>
      <c r="P133" s="247">
        <f>O133*H133</f>
        <v>0</v>
      </c>
      <c r="Q133" s="247">
        <v>0</v>
      </c>
      <c r="R133" s="247">
        <f>Q133*H133</f>
        <v>0</v>
      </c>
      <c r="S133" s="247">
        <v>0</v>
      </c>
      <c r="T133" s="24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9" t="s">
        <v>165</v>
      </c>
      <c r="AT133" s="249" t="s">
        <v>161</v>
      </c>
      <c r="AU133" s="249" t="s">
        <v>86</v>
      </c>
      <c r="AY133" s="18" t="s">
        <v>159</v>
      </c>
      <c r="BE133" s="250">
        <f>IF(N133="základní",J133,0)</f>
        <v>0</v>
      </c>
      <c r="BF133" s="250">
        <f>IF(N133="snížená",J133,0)</f>
        <v>0</v>
      </c>
      <c r="BG133" s="250">
        <f>IF(N133="zákl. přenesená",J133,0)</f>
        <v>0</v>
      </c>
      <c r="BH133" s="250">
        <f>IF(N133="sníž. přenesená",J133,0)</f>
        <v>0</v>
      </c>
      <c r="BI133" s="250">
        <f>IF(N133="nulová",J133,0)</f>
        <v>0</v>
      </c>
      <c r="BJ133" s="18" t="s">
        <v>86</v>
      </c>
      <c r="BK133" s="250">
        <f>ROUND(I133*H133,2)</f>
        <v>0</v>
      </c>
      <c r="BL133" s="18" t="s">
        <v>165</v>
      </c>
      <c r="BM133" s="249" t="s">
        <v>1763</v>
      </c>
    </row>
    <row r="134" s="2" customFormat="1" ht="16.5" customHeight="1">
      <c r="A134" s="39"/>
      <c r="B134" s="40"/>
      <c r="C134" s="237" t="s">
        <v>191</v>
      </c>
      <c r="D134" s="237" t="s">
        <v>161</v>
      </c>
      <c r="E134" s="238" t="s">
        <v>1764</v>
      </c>
      <c r="F134" s="239" t="s">
        <v>1765</v>
      </c>
      <c r="G134" s="240" t="s">
        <v>777</v>
      </c>
      <c r="H134" s="241">
        <v>2</v>
      </c>
      <c r="I134" s="242"/>
      <c r="J134" s="243">
        <f>ROUND(I134*H134,2)</f>
        <v>0</v>
      </c>
      <c r="K134" s="244"/>
      <c r="L134" s="45"/>
      <c r="M134" s="245" t="s">
        <v>1</v>
      </c>
      <c r="N134" s="246" t="s">
        <v>43</v>
      </c>
      <c r="O134" s="92"/>
      <c r="P134" s="247">
        <f>O134*H134</f>
        <v>0</v>
      </c>
      <c r="Q134" s="247">
        <v>0</v>
      </c>
      <c r="R134" s="247">
        <f>Q134*H134</f>
        <v>0</v>
      </c>
      <c r="S134" s="247">
        <v>0</v>
      </c>
      <c r="T134" s="24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9" t="s">
        <v>165</v>
      </c>
      <c r="AT134" s="249" t="s">
        <v>161</v>
      </c>
      <c r="AU134" s="249" t="s">
        <v>86</v>
      </c>
      <c r="AY134" s="18" t="s">
        <v>159</v>
      </c>
      <c r="BE134" s="250">
        <f>IF(N134="základní",J134,0)</f>
        <v>0</v>
      </c>
      <c r="BF134" s="250">
        <f>IF(N134="snížená",J134,0)</f>
        <v>0</v>
      </c>
      <c r="BG134" s="250">
        <f>IF(N134="zákl. přenesená",J134,0)</f>
        <v>0</v>
      </c>
      <c r="BH134" s="250">
        <f>IF(N134="sníž. přenesená",J134,0)</f>
        <v>0</v>
      </c>
      <c r="BI134" s="250">
        <f>IF(N134="nulová",J134,0)</f>
        <v>0</v>
      </c>
      <c r="BJ134" s="18" t="s">
        <v>86</v>
      </c>
      <c r="BK134" s="250">
        <f>ROUND(I134*H134,2)</f>
        <v>0</v>
      </c>
      <c r="BL134" s="18" t="s">
        <v>165</v>
      </c>
      <c r="BM134" s="249" t="s">
        <v>1766</v>
      </c>
    </row>
    <row r="135" s="2" customFormat="1" ht="16.5" customHeight="1">
      <c r="A135" s="39"/>
      <c r="B135" s="40"/>
      <c r="C135" s="237" t="s">
        <v>203</v>
      </c>
      <c r="D135" s="237" t="s">
        <v>161</v>
      </c>
      <c r="E135" s="238" t="s">
        <v>1767</v>
      </c>
      <c r="F135" s="239" t="s">
        <v>1768</v>
      </c>
      <c r="G135" s="240" t="s">
        <v>777</v>
      </c>
      <c r="H135" s="241">
        <v>2</v>
      </c>
      <c r="I135" s="242"/>
      <c r="J135" s="243">
        <f>ROUND(I135*H135,2)</f>
        <v>0</v>
      </c>
      <c r="K135" s="244"/>
      <c r="L135" s="45"/>
      <c r="M135" s="245" t="s">
        <v>1</v>
      </c>
      <c r="N135" s="246" t="s">
        <v>43</v>
      </c>
      <c r="O135" s="92"/>
      <c r="P135" s="247">
        <f>O135*H135</f>
        <v>0</v>
      </c>
      <c r="Q135" s="247">
        <v>0</v>
      </c>
      <c r="R135" s="247">
        <f>Q135*H135</f>
        <v>0</v>
      </c>
      <c r="S135" s="247">
        <v>0</v>
      </c>
      <c r="T135" s="24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9" t="s">
        <v>165</v>
      </c>
      <c r="AT135" s="249" t="s">
        <v>161</v>
      </c>
      <c r="AU135" s="249" t="s">
        <v>86</v>
      </c>
      <c r="AY135" s="18" t="s">
        <v>159</v>
      </c>
      <c r="BE135" s="250">
        <f>IF(N135="základní",J135,0)</f>
        <v>0</v>
      </c>
      <c r="BF135" s="250">
        <f>IF(N135="snížená",J135,0)</f>
        <v>0</v>
      </c>
      <c r="BG135" s="250">
        <f>IF(N135="zákl. přenesená",J135,0)</f>
        <v>0</v>
      </c>
      <c r="BH135" s="250">
        <f>IF(N135="sníž. přenesená",J135,0)</f>
        <v>0</v>
      </c>
      <c r="BI135" s="250">
        <f>IF(N135="nulová",J135,0)</f>
        <v>0</v>
      </c>
      <c r="BJ135" s="18" t="s">
        <v>86</v>
      </c>
      <c r="BK135" s="250">
        <f>ROUND(I135*H135,2)</f>
        <v>0</v>
      </c>
      <c r="BL135" s="18" t="s">
        <v>165</v>
      </c>
      <c r="BM135" s="249" t="s">
        <v>1769</v>
      </c>
    </row>
    <row r="136" s="2" customFormat="1" ht="21.75" customHeight="1">
      <c r="A136" s="39"/>
      <c r="B136" s="40"/>
      <c r="C136" s="237" t="s">
        <v>212</v>
      </c>
      <c r="D136" s="237" t="s">
        <v>161</v>
      </c>
      <c r="E136" s="238" t="s">
        <v>1770</v>
      </c>
      <c r="F136" s="239" t="s">
        <v>1771</v>
      </c>
      <c r="G136" s="240" t="s">
        <v>777</v>
      </c>
      <c r="H136" s="241">
        <v>2</v>
      </c>
      <c r="I136" s="242"/>
      <c r="J136" s="243">
        <f>ROUND(I136*H136,2)</f>
        <v>0</v>
      </c>
      <c r="K136" s="244"/>
      <c r="L136" s="45"/>
      <c r="M136" s="245" t="s">
        <v>1</v>
      </c>
      <c r="N136" s="246" t="s">
        <v>43</v>
      </c>
      <c r="O136" s="92"/>
      <c r="P136" s="247">
        <f>O136*H136</f>
        <v>0</v>
      </c>
      <c r="Q136" s="247">
        <v>0</v>
      </c>
      <c r="R136" s="247">
        <f>Q136*H136</f>
        <v>0</v>
      </c>
      <c r="S136" s="247">
        <v>0</v>
      </c>
      <c r="T136" s="24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9" t="s">
        <v>165</v>
      </c>
      <c r="AT136" s="249" t="s">
        <v>161</v>
      </c>
      <c r="AU136" s="249" t="s">
        <v>86</v>
      </c>
      <c r="AY136" s="18" t="s">
        <v>159</v>
      </c>
      <c r="BE136" s="250">
        <f>IF(N136="základní",J136,0)</f>
        <v>0</v>
      </c>
      <c r="BF136" s="250">
        <f>IF(N136="snížená",J136,0)</f>
        <v>0</v>
      </c>
      <c r="BG136" s="250">
        <f>IF(N136="zákl. přenesená",J136,0)</f>
        <v>0</v>
      </c>
      <c r="BH136" s="250">
        <f>IF(N136="sníž. přenesená",J136,0)</f>
        <v>0</v>
      </c>
      <c r="BI136" s="250">
        <f>IF(N136="nulová",J136,0)</f>
        <v>0</v>
      </c>
      <c r="BJ136" s="18" t="s">
        <v>86</v>
      </c>
      <c r="BK136" s="250">
        <f>ROUND(I136*H136,2)</f>
        <v>0</v>
      </c>
      <c r="BL136" s="18" t="s">
        <v>165</v>
      </c>
      <c r="BM136" s="249" t="s">
        <v>1772</v>
      </c>
    </row>
    <row r="137" s="2" customFormat="1" ht="16.5" customHeight="1">
      <c r="A137" s="39"/>
      <c r="B137" s="40"/>
      <c r="C137" s="237" t="s">
        <v>217</v>
      </c>
      <c r="D137" s="237" t="s">
        <v>161</v>
      </c>
      <c r="E137" s="238" t="s">
        <v>1773</v>
      </c>
      <c r="F137" s="239" t="s">
        <v>1774</v>
      </c>
      <c r="G137" s="240" t="s">
        <v>777</v>
      </c>
      <c r="H137" s="241">
        <v>24</v>
      </c>
      <c r="I137" s="242"/>
      <c r="J137" s="243">
        <f>ROUND(I137*H137,2)</f>
        <v>0</v>
      </c>
      <c r="K137" s="244"/>
      <c r="L137" s="45"/>
      <c r="M137" s="245" t="s">
        <v>1</v>
      </c>
      <c r="N137" s="246" t="s">
        <v>43</v>
      </c>
      <c r="O137" s="92"/>
      <c r="P137" s="247">
        <f>O137*H137</f>
        <v>0</v>
      </c>
      <c r="Q137" s="247">
        <v>0</v>
      </c>
      <c r="R137" s="247">
        <f>Q137*H137</f>
        <v>0</v>
      </c>
      <c r="S137" s="247">
        <v>0</v>
      </c>
      <c r="T137" s="24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9" t="s">
        <v>165</v>
      </c>
      <c r="AT137" s="249" t="s">
        <v>161</v>
      </c>
      <c r="AU137" s="249" t="s">
        <v>86</v>
      </c>
      <c r="AY137" s="18" t="s">
        <v>159</v>
      </c>
      <c r="BE137" s="250">
        <f>IF(N137="základní",J137,0)</f>
        <v>0</v>
      </c>
      <c r="BF137" s="250">
        <f>IF(N137="snížená",J137,0)</f>
        <v>0</v>
      </c>
      <c r="BG137" s="250">
        <f>IF(N137="zákl. přenesená",J137,0)</f>
        <v>0</v>
      </c>
      <c r="BH137" s="250">
        <f>IF(N137="sníž. přenesená",J137,0)</f>
        <v>0</v>
      </c>
      <c r="BI137" s="250">
        <f>IF(N137="nulová",J137,0)</f>
        <v>0</v>
      </c>
      <c r="BJ137" s="18" t="s">
        <v>86</v>
      </c>
      <c r="BK137" s="250">
        <f>ROUND(I137*H137,2)</f>
        <v>0</v>
      </c>
      <c r="BL137" s="18" t="s">
        <v>165</v>
      </c>
      <c r="BM137" s="249" t="s">
        <v>1775</v>
      </c>
    </row>
    <row r="138" s="2" customFormat="1" ht="16.5" customHeight="1">
      <c r="A138" s="39"/>
      <c r="B138" s="40"/>
      <c r="C138" s="237" t="s">
        <v>222</v>
      </c>
      <c r="D138" s="237" t="s">
        <v>161</v>
      </c>
      <c r="E138" s="238" t="s">
        <v>1776</v>
      </c>
      <c r="F138" s="239" t="s">
        <v>1777</v>
      </c>
      <c r="G138" s="240" t="s">
        <v>777</v>
      </c>
      <c r="H138" s="241">
        <v>12</v>
      </c>
      <c r="I138" s="242"/>
      <c r="J138" s="243">
        <f>ROUND(I138*H138,2)</f>
        <v>0</v>
      </c>
      <c r="K138" s="244"/>
      <c r="L138" s="45"/>
      <c r="M138" s="245" t="s">
        <v>1</v>
      </c>
      <c r="N138" s="246" t="s">
        <v>43</v>
      </c>
      <c r="O138" s="92"/>
      <c r="P138" s="247">
        <f>O138*H138</f>
        <v>0</v>
      </c>
      <c r="Q138" s="247">
        <v>0</v>
      </c>
      <c r="R138" s="247">
        <f>Q138*H138</f>
        <v>0</v>
      </c>
      <c r="S138" s="247">
        <v>0</v>
      </c>
      <c r="T138" s="24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9" t="s">
        <v>165</v>
      </c>
      <c r="AT138" s="249" t="s">
        <v>161</v>
      </c>
      <c r="AU138" s="249" t="s">
        <v>86</v>
      </c>
      <c r="AY138" s="18" t="s">
        <v>159</v>
      </c>
      <c r="BE138" s="250">
        <f>IF(N138="základní",J138,0)</f>
        <v>0</v>
      </c>
      <c r="BF138" s="250">
        <f>IF(N138="snížená",J138,0)</f>
        <v>0</v>
      </c>
      <c r="BG138" s="250">
        <f>IF(N138="zákl. přenesená",J138,0)</f>
        <v>0</v>
      </c>
      <c r="BH138" s="250">
        <f>IF(N138="sníž. přenesená",J138,0)</f>
        <v>0</v>
      </c>
      <c r="BI138" s="250">
        <f>IF(N138="nulová",J138,0)</f>
        <v>0</v>
      </c>
      <c r="BJ138" s="18" t="s">
        <v>86</v>
      </c>
      <c r="BK138" s="250">
        <f>ROUND(I138*H138,2)</f>
        <v>0</v>
      </c>
      <c r="BL138" s="18" t="s">
        <v>165</v>
      </c>
      <c r="BM138" s="249" t="s">
        <v>1778</v>
      </c>
    </row>
    <row r="139" s="13" customFormat="1">
      <c r="A139" s="13"/>
      <c r="B139" s="251"/>
      <c r="C139" s="252"/>
      <c r="D139" s="253" t="s">
        <v>167</v>
      </c>
      <c r="E139" s="254" t="s">
        <v>1</v>
      </c>
      <c r="F139" s="255" t="s">
        <v>1779</v>
      </c>
      <c r="G139" s="252"/>
      <c r="H139" s="256">
        <v>5</v>
      </c>
      <c r="I139" s="257"/>
      <c r="J139" s="252"/>
      <c r="K139" s="252"/>
      <c r="L139" s="258"/>
      <c r="M139" s="259"/>
      <c r="N139" s="260"/>
      <c r="O139" s="260"/>
      <c r="P139" s="260"/>
      <c r="Q139" s="260"/>
      <c r="R139" s="260"/>
      <c r="S139" s="260"/>
      <c r="T139" s="26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2" t="s">
        <v>167</v>
      </c>
      <c r="AU139" s="262" t="s">
        <v>86</v>
      </c>
      <c r="AV139" s="13" t="s">
        <v>88</v>
      </c>
      <c r="AW139" s="13" t="s">
        <v>34</v>
      </c>
      <c r="AX139" s="13" t="s">
        <v>78</v>
      </c>
      <c r="AY139" s="262" t="s">
        <v>159</v>
      </c>
    </row>
    <row r="140" s="13" customFormat="1">
      <c r="A140" s="13"/>
      <c r="B140" s="251"/>
      <c r="C140" s="252"/>
      <c r="D140" s="253" t="s">
        <v>167</v>
      </c>
      <c r="E140" s="254" t="s">
        <v>1</v>
      </c>
      <c r="F140" s="255" t="s">
        <v>1780</v>
      </c>
      <c r="G140" s="252"/>
      <c r="H140" s="256">
        <v>7</v>
      </c>
      <c r="I140" s="257"/>
      <c r="J140" s="252"/>
      <c r="K140" s="252"/>
      <c r="L140" s="258"/>
      <c r="M140" s="259"/>
      <c r="N140" s="260"/>
      <c r="O140" s="260"/>
      <c r="P140" s="260"/>
      <c r="Q140" s="260"/>
      <c r="R140" s="260"/>
      <c r="S140" s="260"/>
      <c r="T140" s="26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2" t="s">
        <v>167</v>
      </c>
      <c r="AU140" s="262" t="s">
        <v>86</v>
      </c>
      <c r="AV140" s="13" t="s">
        <v>88</v>
      </c>
      <c r="AW140" s="13" t="s">
        <v>34</v>
      </c>
      <c r="AX140" s="13" t="s">
        <v>78</v>
      </c>
      <c r="AY140" s="262" t="s">
        <v>159</v>
      </c>
    </row>
    <row r="141" s="14" customFormat="1">
      <c r="A141" s="14"/>
      <c r="B141" s="263"/>
      <c r="C141" s="264"/>
      <c r="D141" s="253" t="s">
        <v>167</v>
      </c>
      <c r="E141" s="265" t="s">
        <v>1</v>
      </c>
      <c r="F141" s="266" t="s">
        <v>170</v>
      </c>
      <c r="G141" s="264"/>
      <c r="H141" s="267">
        <v>12</v>
      </c>
      <c r="I141" s="268"/>
      <c r="J141" s="264"/>
      <c r="K141" s="264"/>
      <c r="L141" s="269"/>
      <c r="M141" s="270"/>
      <c r="N141" s="271"/>
      <c r="O141" s="271"/>
      <c r="P141" s="271"/>
      <c r="Q141" s="271"/>
      <c r="R141" s="271"/>
      <c r="S141" s="271"/>
      <c r="T141" s="27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3" t="s">
        <v>167</v>
      </c>
      <c r="AU141" s="273" t="s">
        <v>86</v>
      </c>
      <c r="AV141" s="14" t="s">
        <v>165</v>
      </c>
      <c r="AW141" s="14" t="s">
        <v>34</v>
      </c>
      <c r="AX141" s="14" t="s">
        <v>86</v>
      </c>
      <c r="AY141" s="273" t="s">
        <v>159</v>
      </c>
    </row>
    <row r="142" s="2" customFormat="1" ht="21.75" customHeight="1">
      <c r="A142" s="39"/>
      <c r="B142" s="40"/>
      <c r="C142" s="237" t="s">
        <v>233</v>
      </c>
      <c r="D142" s="237" t="s">
        <v>161</v>
      </c>
      <c r="E142" s="238" t="s">
        <v>1781</v>
      </c>
      <c r="F142" s="239" t="s">
        <v>1782</v>
      </c>
      <c r="G142" s="240" t="s">
        <v>777</v>
      </c>
      <c r="H142" s="241">
        <v>92</v>
      </c>
      <c r="I142" s="242"/>
      <c r="J142" s="243">
        <f>ROUND(I142*H142,2)</f>
        <v>0</v>
      </c>
      <c r="K142" s="244"/>
      <c r="L142" s="45"/>
      <c r="M142" s="245" t="s">
        <v>1</v>
      </c>
      <c r="N142" s="246" t="s">
        <v>43</v>
      </c>
      <c r="O142" s="92"/>
      <c r="P142" s="247">
        <f>O142*H142</f>
        <v>0</v>
      </c>
      <c r="Q142" s="247">
        <v>0</v>
      </c>
      <c r="R142" s="247">
        <f>Q142*H142</f>
        <v>0</v>
      </c>
      <c r="S142" s="247">
        <v>0</v>
      </c>
      <c r="T142" s="24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9" t="s">
        <v>165</v>
      </c>
      <c r="AT142" s="249" t="s">
        <v>161</v>
      </c>
      <c r="AU142" s="249" t="s">
        <v>86</v>
      </c>
      <c r="AY142" s="18" t="s">
        <v>159</v>
      </c>
      <c r="BE142" s="250">
        <f>IF(N142="základní",J142,0)</f>
        <v>0</v>
      </c>
      <c r="BF142" s="250">
        <f>IF(N142="snížená",J142,0)</f>
        <v>0</v>
      </c>
      <c r="BG142" s="250">
        <f>IF(N142="zákl. přenesená",J142,0)</f>
        <v>0</v>
      </c>
      <c r="BH142" s="250">
        <f>IF(N142="sníž. přenesená",J142,0)</f>
        <v>0</v>
      </c>
      <c r="BI142" s="250">
        <f>IF(N142="nulová",J142,0)</f>
        <v>0</v>
      </c>
      <c r="BJ142" s="18" t="s">
        <v>86</v>
      </c>
      <c r="BK142" s="250">
        <f>ROUND(I142*H142,2)</f>
        <v>0</v>
      </c>
      <c r="BL142" s="18" t="s">
        <v>165</v>
      </c>
      <c r="BM142" s="249" t="s">
        <v>1783</v>
      </c>
    </row>
    <row r="143" s="2" customFormat="1">
      <c r="A143" s="39"/>
      <c r="B143" s="40"/>
      <c r="C143" s="41"/>
      <c r="D143" s="253" t="s">
        <v>399</v>
      </c>
      <c r="E143" s="41"/>
      <c r="F143" s="285" t="s">
        <v>1784</v>
      </c>
      <c r="G143" s="41"/>
      <c r="H143" s="41"/>
      <c r="I143" s="145"/>
      <c r="J143" s="41"/>
      <c r="K143" s="41"/>
      <c r="L143" s="45"/>
      <c r="M143" s="286"/>
      <c r="N143" s="287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399</v>
      </c>
      <c r="AU143" s="18" t="s">
        <v>86</v>
      </c>
    </row>
    <row r="144" s="13" customFormat="1">
      <c r="A144" s="13"/>
      <c r="B144" s="251"/>
      <c r="C144" s="252"/>
      <c r="D144" s="253" t="s">
        <v>167</v>
      </c>
      <c r="E144" s="254" t="s">
        <v>1</v>
      </c>
      <c r="F144" s="255" t="s">
        <v>1785</v>
      </c>
      <c r="G144" s="252"/>
      <c r="H144" s="256">
        <v>40</v>
      </c>
      <c r="I144" s="257"/>
      <c r="J144" s="252"/>
      <c r="K144" s="252"/>
      <c r="L144" s="258"/>
      <c r="M144" s="259"/>
      <c r="N144" s="260"/>
      <c r="O144" s="260"/>
      <c r="P144" s="260"/>
      <c r="Q144" s="260"/>
      <c r="R144" s="260"/>
      <c r="S144" s="260"/>
      <c r="T144" s="26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2" t="s">
        <v>167</v>
      </c>
      <c r="AU144" s="262" t="s">
        <v>86</v>
      </c>
      <c r="AV144" s="13" t="s">
        <v>88</v>
      </c>
      <c r="AW144" s="13" t="s">
        <v>34</v>
      </c>
      <c r="AX144" s="13" t="s">
        <v>78</v>
      </c>
      <c r="AY144" s="262" t="s">
        <v>159</v>
      </c>
    </row>
    <row r="145" s="13" customFormat="1">
      <c r="A145" s="13"/>
      <c r="B145" s="251"/>
      <c r="C145" s="252"/>
      <c r="D145" s="253" t="s">
        <v>167</v>
      </c>
      <c r="E145" s="254" t="s">
        <v>1</v>
      </c>
      <c r="F145" s="255" t="s">
        <v>1786</v>
      </c>
      <c r="G145" s="252"/>
      <c r="H145" s="256">
        <v>52</v>
      </c>
      <c r="I145" s="257"/>
      <c r="J145" s="252"/>
      <c r="K145" s="252"/>
      <c r="L145" s="258"/>
      <c r="M145" s="259"/>
      <c r="N145" s="260"/>
      <c r="O145" s="260"/>
      <c r="P145" s="260"/>
      <c r="Q145" s="260"/>
      <c r="R145" s="260"/>
      <c r="S145" s="260"/>
      <c r="T145" s="26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2" t="s">
        <v>167</v>
      </c>
      <c r="AU145" s="262" t="s">
        <v>86</v>
      </c>
      <c r="AV145" s="13" t="s">
        <v>88</v>
      </c>
      <c r="AW145" s="13" t="s">
        <v>34</v>
      </c>
      <c r="AX145" s="13" t="s">
        <v>78</v>
      </c>
      <c r="AY145" s="262" t="s">
        <v>159</v>
      </c>
    </row>
    <row r="146" s="14" customFormat="1">
      <c r="A146" s="14"/>
      <c r="B146" s="263"/>
      <c r="C146" s="264"/>
      <c r="D146" s="253" t="s">
        <v>167</v>
      </c>
      <c r="E146" s="265" t="s">
        <v>1</v>
      </c>
      <c r="F146" s="266" t="s">
        <v>170</v>
      </c>
      <c r="G146" s="264"/>
      <c r="H146" s="267">
        <v>92</v>
      </c>
      <c r="I146" s="268"/>
      <c r="J146" s="264"/>
      <c r="K146" s="264"/>
      <c r="L146" s="269"/>
      <c r="M146" s="270"/>
      <c r="N146" s="271"/>
      <c r="O146" s="271"/>
      <c r="P146" s="271"/>
      <c r="Q146" s="271"/>
      <c r="R146" s="271"/>
      <c r="S146" s="271"/>
      <c r="T146" s="27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3" t="s">
        <v>167</v>
      </c>
      <c r="AU146" s="273" t="s">
        <v>86</v>
      </c>
      <c r="AV146" s="14" t="s">
        <v>165</v>
      </c>
      <c r="AW146" s="14" t="s">
        <v>34</v>
      </c>
      <c r="AX146" s="14" t="s">
        <v>86</v>
      </c>
      <c r="AY146" s="273" t="s">
        <v>159</v>
      </c>
    </row>
    <row r="147" s="2" customFormat="1" ht="16.5" customHeight="1">
      <c r="A147" s="39"/>
      <c r="B147" s="40"/>
      <c r="C147" s="237" t="s">
        <v>238</v>
      </c>
      <c r="D147" s="237" t="s">
        <v>161</v>
      </c>
      <c r="E147" s="238" t="s">
        <v>1787</v>
      </c>
      <c r="F147" s="239" t="s">
        <v>1788</v>
      </c>
      <c r="G147" s="240" t="s">
        <v>777</v>
      </c>
      <c r="H147" s="241">
        <v>22</v>
      </c>
      <c r="I147" s="242"/>
      <c r="J147" s="243">
        <f>ROUND(I147*H147,2)</f>
        <v>0</v>
      </c>
      <c r="K147" s="244"/>
      <c r="L147" s="45"/>
      <c r="M147" s="245" t="s">
        <v>1</v>
      </c>
      <c r="N147" s="246" t="s">
        <v>43</v>
      </c>
      <c r="O147" s="92"/>
      <c r="P147" s="247">
        <f>O147*H147</f>
        <v>0</v>
      </c>
      <c r="Q147" s="247">
        <v>0</v>
      </c>
      <c r="R147" s="247">
        <f>Q147*H147</f>
        <v>0</v>
      </c>
      <c r="S147" s="247">
        <v>0</v>
      </c>
      <c r="T147" s="24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9" t="s">
        <v>165</v>
      </c>
      <c r="AT147" s="249" t="s">
        <v>161</v>
      </c>
      <c r="AU147" s="249" t="s">
        <v>86</v>
      </c>
      <c r="AY147" s="18" t="s">
        <v>159</v>
      </c>
      <c r="BE147" s="250">
        <f>IF(N147="základní",J147,0)</f>
        <v>0</v>
      </c>
      <c r="BF147" s="250">
        <f>IF(N147="snížená",J147,0)</f>
        <v>0</v>
      </c>
      <c r="BG147" s="250">
        <f>IF(N147="zákl. přenesená",J147,0)</f>
        <v>0</v>
      </c>
      <c r="BH147" s="250">
        <f>IF(N147="sníž. přenesená",J147,0)</f>
        <v>0</v>
      </c>
      <c r="BI147" s="250">
        <f>IF(N147="nulová",J147,0)</f>
        <v>0</v>
      </c>
      <c r="BJ147" s="18" t="s">
        <v>86</v>
      </c>
      <c r="BK147" s="250">
        <f>ROUND(I147*H147,2)</f>
        <v>0</v>
      </c>
      <c r="BL147" s="18" t="s">
        <v>165</v>
      </c>
      <c r="BM147" s="249" t="s">
        <v>1789</v>
      </c>
    </row>
    <row r="148" s="13" customFormat="1">
      <c r="A148" s="13"/>
      <c r="B148" s="251"/>
      <c r="C148" s="252"/>
      <c r="D148" s="253" t="s">
        <v>167</v>
      </c>
      <c r="E148" s="254" t="s">
        <v>1</v>
      </c>
      <c r="F148" s="255" t="s">
        <v>876</v>
      </c>
      <c r="G148" s="252"/>
      <c r="H148" s="256">
        <v>1</v>
      </c>
      <c r="I148" s="257"/>
      <c r="J148" s="252"/>
      <c r="K148" s="252"/>
      <c r="L148" s="258"/>
      <c r="M148" s="259"/>
      <c r="N148" s="260"/>
      <c r="O148" s="260"/>
      <c r="P148" s="260"/>
      <c r="Q148" s="260"/>
      <c r="R148" s="260"/>
      <c r="S148" s="260"/>
      <c r="T148" s="26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2" t="s">
        <v>167</v>
      </c>
      <c r="AU148" s="262" t="s">
        <v>86</v>
      </c>
      <c r="AV148" s="13" t="s">
        <v>88</v>
      </c>
      <c r="AW148" s="13" t="s">
        <v>34</v>
      </c>
      <c r="AX148" s="13" t="s">
        <v>78</v>
      </c>
      <c r="AY148" s="262" t="s">
        <v>159</v>
      </c>
    </row>
    <row r="149" s="13" customFormat="1">
      <c r="A149" s="13"/>
      <c r="B149" s="251"/>
      <c r="C149" s="252"/>
      <c r="D149" s="253" t="s">
        <v>167</v>
      </c>
      <c r="E149" s="254" t="s">
        <v>1</v>
      </c>
      <c r="F149" s="255" t="s">
        <v>1103</v>
      </c>
      <c r="G149" s="252"/>
      <c r="H149" s="256">
        <v>2</v>
      </c>
      <c r="I149" s="257"/>
      <c r="J149" s="252"/>
      <c r="K149" s="252"/>
      <c r="L149" s="258"/>
      <c r="M149" s="259"/>
      <c r="N149" s="260"/>
      <c r="O149" s="260"/>
      <c r="P149" s="260"/>
      <c r="Q149" s="260"/>
      <c r="R149" s="260"/>
      <c r="S149" s="260"/>
      <c r="T149" s="26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2" t="s">
        <v>167</v>
      </c>
      <c r="AU149" s="262" t="s">
        <v>86</v>
      </c>
      <c r="AV149" s="13" t="s">
        <v>88</v>
      </c>
      <c r="AW149" s="13" t="s">
        <v>34</v>
      </c>
      <c r="AX149" s="13" t="s">
        <v>78</v>
      </c>
      <c r="AY149" s="262" t="s">
        <v>159</v>
      </c>
    </row>
    <row r="150" s="13" customFormat="1">
      <c r="A150" s="13"/>
      <c r="B150" s="251"/>
      <c r="C150" s="252"/>
      <c r="D150" s="253" t="s">
        <v>167</v>
      </c>
      <c r="E150" s="254" t="s">
        <v>1</v>
      </c>
      <c r="F150" s="255" t="s">
        <v>1790</v>
      </c>
      <c r="G150" s="252"/>
      <c r="H150" s="256">
        <v>3</v>
      </c>
      <c r="I150" s="257"/>
      <c r="J150" s="252"/>
      <c r="K150" s="252"/>
      <c r="L150" s="258"/>
      <c r="M150" s="259"/>
      <c r="N150" s="260"/>
      <c r="O150" s="260"/>
      <c r="P150" s="260"/>
      <c r="Q150" s="260"/>
      <c r="R150" s="260"/>
      <c r="S150" s="260"/>
      <c r="T150" s="26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2" t="s">
        <v>167</v>
      </c>
      <c r="AU150" s="262" t="s">
        <v>86</v>
      </c>
      <c r="AV150" s="13" t="s">
        <v>88</v>
      </c>
      <c r="AW150" s="13" t="s">
        <v>34</v>
      </c>
      <c r="AX150" s="13" t="s">
        <v>78</v>
      </c>
      <c r="AY150" s="262" t="s">
        <v>159</v>
      </c>
    </row>
    <row r="151" s="13" customFormat="1">
      <c r="A151" s="13"/>
      <c r="B151" s="251"/>
      <c r="C151" s="252"/>
      <c r="D151" s="253" t="s">
        <v>167</v>
      </c>
      <c r="E151" s="254" t="s">
        <v>1</v>
      </c>
      <c r="F151" s="255" t="s">
        <v>1791</v>
      </c>
      <c r="G151" s="252"/>
      <c r="H151" s="256">
        <v>4</v>
      </c>
      <c r="I151" s="257"/>
      <c r="J151" s="252"/>
      <c r="K151" s="252"/>
      <c r="L151" s="258"/>
      <c r="M151" s="259"/>
      <c r="N151" s="260"/>
      <c r="O151" s="260"/>
      <c r="P151" s="260"/>
      <c r="Q151" s="260"/>
      <c r="R151" s="260"/>
      <c r="S151" s="260"/>
      <c r="T151" s="26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2" t="s">
        <v>167</v>
      </c>
      <c r="AU151" s="262" t="s">
        <v>86</v>
      </c>
      <c r="AV151" s="13" t="s">
        <v>88</v>
      </c>
      <c r="AW151" s="13" t="s">
        <v>34</v>
      </c>
      <c r="AX151" s="13" t="s">
        <v>78</v>
      </c>
      <c r="AY151" s="262" t="s">
        <v>159</v>
      </c>
    </row>
    <row r="152" s="13" customFormat="1">
      <c r="A152" s="13"/>
      <c r="B152" s="251"/>
      <c r="C152" s="252"/>
      <c r="D152" s="253" t="s">
        <v>167</v>
      </c>
      <c r="E152" s="254" t="s">
        <v>1</v>
      </c>
      <c r="F152" s="255" t="s">
        <v>1792</v>
      </c>
      <c r="G152" s="252"/>
      <c r="H152" s="256">
        <v>4</v>
      </c>
      <c r="I152" s="257"/>
      <c r="J152" s="252"/>
      <c r="K152" s="252"/>
      <c r="L152" s="258"/>
      <c r="M152" s="259"/>
      <c r="N152" s="260"/>
      <c r="O152" s="260"/>
      <c r="P152" s="260"/>
      <c r="Q152" s="260"/>
      <c r="R152" s="260"/>
      <c r="S152" s="260"/>
      <c r="T152" s="26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2" t="s">
        <v>167</v>
      </c>
      <c r="AU152" s="262" t="s">
        <v>86</v>
      </c>
      <c r="AV152" s="13" t="s">
        <v>88</v>
      </c>
      <c r="AW152" s="13" t="s">
        <v>34</v>
      </c>
      <c r="AX152" s="13" t="s">
        <v>78</v>
      </c>
      <c r="AY152" s="262" t="s">
        <v>159</v>
      </c>
    </row>
    <row r="153" s="13" customFormat="1">
      <c r="A153" s="13"/>
      <c r="B153" s="251"/>
      <c r="C153" s="252"/>
      <c r="D153" s="253" t="s">
        <v>167</v>
      </c>
      <c r="E153" s="254" t="s">
        <v>1</v>
      </c>
      <c r="F153" s="255" t="s">
        <v>1793</v>
      </c>
      <c r="G153" s="252"/>
      <c r="H153" s="256">
        <v>8</v>
      </c>
      <c r="I153" s="257"/>
      <c r="J153" s="252"/>
      <c r="K153" s="252"/>
      <c r="L153" s="258"/>
      <c r="M153" s="259"/>
      <c r="N153" s="260"/>
      <c r="O153" s="260"/>
      <c r="P153" s="260"/>
      <c r="Q153" s="260"/>
      <c r="R153" s="260"/>
      <c r="S153" s="260"/>
      <c r="T153" s="26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2" t="s">
        <v>167</v>
      </c>
      <c r="AU153" s="262" t="s">
        <v>86</v>
      </c>
      <c r="AV153" s="13" t="s">
        <v>88</v>
      </c>
      <c r="AW153" s="13" t="s">
        <v>34</v>
      </c>
      <c r="AX153" s="13" t="s">
        <v>78</v>
      </c>
      <c r="AY153" s="262" t="s">
        <v>159</v>
      </c>
    </row>
    <row r="154" s="14" customFormat="1">
      <c r="A154" s="14"/>
      <c r="B154" s="263"/>
      <c r="C154" s="264"/>
      <c r="D154" s="253" t="s">
        <v>167</v>
      </c>
      <c r="E154" s="265" t="s">
        <v>1</v>
      </c>
      <c r="F154" s="266" t="s">
        <v>170</v>
      </c>
      <c r="G154" s="264"/>
      <c r="H154" s="267">
        <v>22</v>
      </c>
      <c r="I154" s="268"/>
      <c r="J154" s="264"/>
      <c r="K154" s="264"/>
      <c r="L154" s="269"/>
      <c r="M154" s="270"/>
      <c r="N154" s="271"/>
      <c r="O154" s="271"/>
      <c r="P154" s="271"/>
      <c r="Q154" s="271"/>
      <c r="R154" s="271"/>
      <c r="S154" s="271"/>
      <c r="T154" s="27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3" t="s">
        <v>167</v>
      </c>
      <c r="AU154" s="273" t="s">
        <v>86</v>
      </c>
      <c r="AV154" s="14" t="s">
        <v>165</v>
      </c>
      <c r="AW154" s="14" t="s">
        <v>34</v>
      </c>
      <c r="AX154" s="14" t="s">
        <v>86</v>
      </c>
      <c r="AY154" s="273" t="s">
        <v>159</v>
      </c>
    </row>
    <row r="155" s="2" customFormat="1" ht="16.5" customHeight="1">
      <c r="A155" s="39"/>
      <c r="B155" s="40"/>
      <c r="C155" s="237" t="s">
        <v>8</v>
      </c>
      <c r="D155" s="237" t="s">
        <v>161</v>
      </c>
      <c r="E155" s="238" t="s">
        <v>1794</v>
      </c>
      <c r="F155" s="239" t="s">
        <v>1795</v>
      </c>
      <c r="G155" s="240" t="s">
        <v>777</v>
      </c>
      <c r="H155" s="241">
        <v>236</v>
      </c>
      <c r="I155" s="242"/>
      <c r="J155" s="243">
        <f>ROUND(I155*H155,2)</f>
        <v>0</v>
      </c>
      <c r="K155" s="244"/>
      <c r="L155" s="45"/>
      <c r="M155" s="245" t="s">
        <v>1</v>
      </c>
      <c r="N155" s="246" t="s">
        <v>43</v>
      </c>
      <c r="O155" s="92"/>
      <c r="P155" s="247">
        <f>O155*H155</f>
        <v>0</v>
      </c>
      <c r="Q155" s="247">
        <v>0</v>
      </c>
      <c r="R155" s="247">
        <f>Q155*H155</f>
        <v>0</v>
      </c>
      <c r="S155" s="247">
        <v>0</v>
      </c>
      <c r="T155" s="24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9" t="s">
        <v>165</v>
      </c>
      <c r="AT155" s="249" t="s">
        <v>161</v>
      </c>
      <c r="AU155" s="249" t="s">
        <v>86</v>
      </c>
      <c r="AY155" s="18" t="s">
        <v>159</v>
      </c>
      <c r="BE155" s="250">
        <f>IF(N155="základní",J155,0)</f>
        <v>0</v>
      </c>
      <c r="BF155" s="250">
        <f>IF(N155="snížená",J155,0)</f>
        <v>0</v>
      </c>
      <c r="BG155" s="250">
        <f>IF(N155="zákl. přenesená",J155,0)</f>
        <v>0</v>
      </c>
      <c r="BH155" s="250">
        <f>IF(N155="sníž. přenesená",J155,0)</f>
        <v>0</v>
      </c>
      <c r="BI155" s="250">
        <f>IF(N155="nulová",J155,0)</f>
        <v>0</v>
      </c>
      <c r="BJ155" s="18" t="s">
        <v>86</v>
      </c>
      <c r="BK155" s="250">
        <f>ROUND(I155*H155,2)</f>
        <v>0</v>
      </c>
      <c r="BL155" s="18" t="s">
        <v>165</v>
      </c>
      <c r="BM155" s="249" t="s">
        <v>1796</v>
      </c>
    </row>
    <row r="156" s="2" customFormat="1">
      <c r="A156" s="39"/>
      <c r="B156" s="40"/>
      <c r="C156" s="41"/>
      <c r="D156" s="253" t="s">
        <v>399</v>
      </c>
      <c r="E156" s="41"/>
      <c r="F156" s="285" t="s">
        <v>1797</v>
      </c>
      <c r="G156" s="41"/>
      <c r="H156" s="41"/>
      <c r="I156" s="145"/>
      <c r="J156" s="41"/>
      <c r="K156" s="41"/>
      <c r="L156" s="45"/>
      <c r="M156" s="286"/>
      <c r="N156" s="287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399</v>
      </c>
      <c r="AU156" s="18" t="s">
        <v>86</v>
      </c>
    </row>
    <row r="157" s="13" customFormat="1">
      <c r="A157" s="13"/>
      <c r="B157" s="251"/>
      <c r="C157" s="252"/>
      <c r="D157" s="253" t="s">
        <v>167</v>
      </c>
      <c r="E157" s="254" t="s">
        <v>1</v>
      </c>
      <c r="F157" s="255" t="s">
        <v>1798</v>
      </c>
      <c r="G157" s="252"/>
      <c r="H157" s="256">
        <v>236</v>
      </c>
      <c r="I157" s="257"/>
      <c r="J157" s="252"/>
      <c r="K157" s="252"/>
      <c r="L157" s="258"/>
      <c r="M157" s="259"/>
      <c r="N157" s="260"/>
      <c r="O157" s="260"/>
      <c r="P157" s="260"/>
      <c r="Q157" s="260"/>
      <c r="R157" s="260"/>
      <c r="S157" s="260"/>
      <c r="T157" s="26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2" t="s">
        <v>167</v>
      </c>
      <c r="AU157" s="262" t="s">
        <v>86</v>
      </c>
      <c r="AV157" s="13" t="s">
        <v>88</v>
      </c>
      <c r="AW157" s="13" t="s">
        <v>34</v>
      </c>
      <c r="AX157" s="13" t="s">
        <v>86</v>
      </c>
      <c r="AY157" s="262" t="s">
        <v>159</v>
      </c>
    </row>
    <row r="158" s="2" customFormat="1" ht="16.5" customHeight="1">
      <c r="A158" s="39"/>
      <c r="B158" s="40"/>
      <c r="C158" s="237" t="s">
        <v>249</v>
      </c>
      <c r="D158" s="237" t="s">
        <v>161</v>
      </c>
      <c r="E158" s="238" t="s">
        <v>1799</v>
      </c>
      <c r="F158" s="239" t="s">
        <v>1800</v>
      </c>
      <c r="G158" s="240" t="s">
        <v>777</v>
      </c>
      <c r="H158" s="241">
        <v>92</v>
      </c>
      <c r="I158" s="242"/>
      <c r="J158" s="243">
        <f>ROUND(I158*H158,2)</f>
        <v>0</v>
      </c>
      <c r="K158" s="244"/>
      <c r="L158" s="45"/>
      <c r="M158" s="245" t="s">
        <v>1</v>
      </c>
      <c r="N158" s="246" t="s">
        <v>43</v>
      </c>
      <c r="O158" s="92"/>
      <c r="P158" s="247">
        <f>O158*H158</f>
        <v>0</v>
      </c>
      <c r="Q158" s="247">
        <v>0</v>
      </c>
      <c r="R158" s="247">
        <f>Q158*H158</f>
        <v>0</v>
      </c>
      <c r="S158" s="247">
        <v>0</v>
      </c>
      <c r="T158" s="24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9" t="s">
        <v>165</v>
      </c>
      <c r="AT158" s="249" t="s">
        <v>161</v>
      </c>
      <c r="AU158" s="249" t="s">
        <v>86</v>
      </c>
      <c r="AY158" s="18" t="s">
        <v>159</v>
      </c>
      <c r="BE158" s="250">
        <f>IF(N158="základní",J158,0)</f>
        <v>0</v>
      </c>
      <c r="BF158" s="250">
        <f>IF(N158="snížená",J158,0)</f>
        <v>0</v>
      </c>
      <c r="BG158" s="250">
        <f>IF(N158="zákl. přenesená",J158,0)</f>
        <v>0</v>
      </c>
      <c r="BH158" s="250">
        <f>IF(N158="sníž. přenesená",J158,0)</f>
        <v>0</v>
      </c>
      <c r="BI158" s="250">
        <f>IF(N158="nulová",J158,0)</f>
        <v>0</v>
      </c>
      <c r="BJ158" s="18" t="s">
        <v>86</v>
      </c>
      <c r="BK158" s="250">
        <f>ROUND(I158*H158,2)</f>
        <v>0</v>
      </c>
      <c r="BL158" s="18" t="s">
        <v>165</v>
      </c>
      <c r="BM158" s="249" t="s">
        <v>1801</v>
      </c>
    </row>
    <row r="159" s="2" customFormat="1" ht="16.5" customHeight="1">
      <c r="A159" s="39"/>
      <c r="B159" s="40"/>
      <c r="C159" s="237" t="s">
        <v>259</v>
      </c>
      <c r="D159" s="237" t="s">
        <v>161</v>
      </c>
      <c r="E159" s="238" t="s">
        <v>1802</v>
      </c>
      <c r="F159" s="239" t="s">
        <v>1803</v>
      </c>
      <c r="G159" s="240" t="s">
        <v>777</v>
      </c>
      <c r="H159" s="241">
        <v>22</v>
      </c>
      <c r="I159" s="242"/>
      <c r="J159" s="243">
        <f>ROUND(I159*H159,2)</f>
        <v>0</v>
      </c>
      <c r="K159" s="244"/>
      <c r="L159" s="45"/>
      <c r="M159" s="245" t="s">
        <v>1</v>
      </c>
      <c r="N159" s="246" t="s">
        <v>43</v>
      </c>
      <c r="O159" s="92"/>
      <c r="P159" s="247">
        <f>O159*H159</f>
        <v>0</v>
      </c>
      <c r="Q159" s="247">
        <v>0</v>
      </c>
      <c r="R159" s="247">
        <f>Q159*H159</f>
        <v>0</v>
      </c>
      <c r="S159" s="247">
        <v>0</v>
      </c>
      <c r="T159" s="24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9" t="s">
        <v>165</v>
      </c>
      <c r="AT159" s="249" t="s">
        <v>161</v>
      </c>
      <c r="AU159" s="249" t="s">
        <v>86</v>
      </c>
      <c r="AY159" s="18" t="s">
        <v>159</v>
      </c>
      <c r="BE159" s="250">
        <f>IF(N159="základní",J159,0)</f>
        <v>0</v>
      </c>
      <c r="BF159" s="250">
        <f>IF(N159="snížená",J159,0)</f>
        <v>0</v>
      </c>
      <c r="BG159" s="250">
        <f>IF(N159="zákl. přenesená",J159,0)</f>
        <v>0</v>
      </c>
      <c r="BH159" s="250">
        <f>IF(N159="sníž. přenesená",J159,0)</f>
        <v>0</v>
      </c>
      <c r="BI159" s="250">
        <f>IF(N159="nulová",J159,0)</f>
        <v>0</v>
      </c>
      <c r="BJ159" s="18" t="s">
        <v>86</v>
      </c>
      <c r="BK159" s="250">
        <f>ROUND(I159*H159,2)</f>
        <v>0</v>
      </c>
      <c r="BL159" s="18" t="s">
        <v>165</v>
      </c>
      <c r="BM159" s="249" t="s">
        <v>1804</v>
      </c>
    </row>
    <row r="160" s="2" customFormat="1" ht="16.5" customHeight="1">
      <c r="A160" s="39"/>
      <c r="B160" s="40"/>
      <c r="C160" s="237" t="s">
        <v>267</v>
      </c>
      <c r="D160" s="237" t="s">
        <v>161</v>
      </c>
      <c r="E160" s="238" t="s">
        <v>1805</v>
      </c>
      <c r="F160" s="239" t="s">
        <v>1806</v>
      </c>
      <c r="G160" s="240" t="s">
        <v>241</v>
      </c>
      <c r="H160" s="241">
        <v>8771.3999999999996</v>
      </c>
      <c r="I160" s="242"/>
      <c r="J160" s="243">
        <f>ROUND(I160*H160,2)</f>
        <v>0</v>
      </c>
      <c r="K160" s="244"/>
      <c r="L160" s="45"/>
      <c r="M160" s="245" t="s">
        <v>1</v>
      </c>
      <c r="N160" s="246" t="s">
        <v>43</v>
      </c>
      <c r="O160" s="92"/>
      <c r="P160" s="247">
        <f>O160*H160</f>
        <v>0</v>
      </c>
      <c r="Q160" s="247">
        <v>0</v>
      </c>
      <c r="R160" s="247">
        <f>Q160*H160</f>
        <v>0</v>
      </c>
      <c r="S160" s="247">
        <v>0</v>
      </c>
      <c r="T160" s="24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9" t="s">
        <v>165</v>
      </c>
      <c r="AT160" s="249" t="s">
        <v>161</v>
      </c>
      <c r="AU160" s="249" t="s">
        <v>86</v>
      </c>
      <c r="AY160" s="18" t="s">
        <v>159</v>
      </c>
      <c r="BE160" s="250">
        <f>IF(N160="základní",J160,0)</f>
        <v>0</v>
      </c>
      <c r="BF160" s="250">
        <f>IF(N160="snížená",J160,0)</f>
        <v>0</v>
      </c>
      <c r="BG160" s="250">
        <f>IF(N160="zákl. přenesená",J160,0)</f>
        <v>0</v>
      </c>
      <c r="BH160" s="250">
        <f>IF(N160="sníž. přenesená",J160,0)</f>
        <v>0</v>
      </c>
      <c r="BI160" s="250">
        <f>IF(N160="nulová",J160,0)</f>
        <v>0</v>
      </c>
      <c r="BJ160" s="18" t="s">
        <v>86</v>
      </c>
      <c r="BK160" s="250">
        <f>ROUND(I160*H160,2)</f>
        <v>0</v>
      </c>
      <c r="BL160" s="18" t="s">
        <v>165</v>
      </c>
      <c r="BM160" s="249" t="s">
        <v>1807</v>
      </c>
    </row>
    <row r="161" s="2" customFormat="1">
      <c r="A161" s="39"/>
      <c r="B161" s="40"/>
      <c r="C161" s="41"/>
      <c r="D161" s="253" t="s">
        <v>399</v>
      </c>
      <c r="E161" s="41"/>
      <c r="F161" s="285" t="s">
        <v>1808</v>
      </c>
      <c r="G161" s="41"/>
      <c r="H161" s="41"/>
      <c r="I161" s="145"/>
      <c r="J161" s="41"/>
      <c r="K161" s="41"/>
      <c r="L161" s="45"/>
      <c r="M161" s="286"/>
      <c r="N161" s="287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399</v>
      </c>
      <c r="AU161" s="18" t="s">
        <v>86</v>
      </c>
    </row>
    <row r="162" s="13" customFormat="1">
      <c r="A162" s="13"/>
      <c r="B162" s="251"/>
      <c r="C162" s="252"/>
      <c r="D162" s="253" t="s">
        <v>167</v>
      </c>
      <c r="E162" s="254" t="s">
        <v>1</v>
      </c>
      <c r="F162" s="255" t="s">
        <v>1809</v>
      </c>
      <c r="G162" s="252"/>
      <c r="H162" s="256">
        <v>88</v>
      </c>
      <c r="I162" s="257"/>
      <c r="J162" s="252"/>
      <c r="K162" s="252"/>
      <c r="L162" s="258"/>
      <c r="M162" s="259"/>
      <c r="N162" s="260"/>
      <c r="O162" s="260"/>
      <c r="P162" s="260"/>
      <c r="Q162" s="260"/>
      <c r="R162" s="260"/>
      <c r="S162" s="260"/>
      <c r="T162" s="26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2" t="s">
        <v>167</v>
      </c>
      <c r="AU162" s="262" t="s">
        <v>86</v>
      </c>
      <c r="AV162" s="13" t="s">
        <v>88</v>
      </c>
      <c r="AW162" s="13" t="s">
        <v>34</v>
      </c>
      <c r="AX162" s="13" t="s">
        <v>78</v>
      </c>
      <c r="AY162" s="262" t="s">
        <v>159</v>
      </c>
    </row>
    <row r="163" s="13" customFormat="1">
      <c r="A163" s="13"/>
      <c r="B163" s="251"/>
      <c r="C163" s="252"/>
      <c r="D163" s="253" t="s">
        <v>167</v>
      </c>
      <c r="E163" s="254" t="s">
        <v>1</v>
      </c>
      <c r="F163" s="255" t="s">
        <v>1810</v>
      </c>
      <c r="G163" s="252"/>
      <c r="H163" s="256">
        <v>306</v>
      </c>
      <c r="I163" s="257"/>
      <c r="J163" s="252"/>
      <c r="K163" s="252"/>
      <c r="L163" s="258"/>
      <c r="M163" s="259"/>
      <c r="N163" s="260"/>
      <c r="O163" s="260"/>
      <c r="P163" s="260"/>
      <c r="Q163" s="260"/>
      <c r="R163" s="260"/>
      <c r="S163" s="260"/>
      <c r="T163" s="26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2" t="s">
        <v>167</v>
      </c>
      <c r="AU163" s="262" t="s">
        <v>86</v>
      </c>
      <c r="AV163" s="13" t="s">
        <v>88</v>
      </c>
      <c r="AW163" s="13" t="s">
        <v>34</v>
      </c>
      <c r="AX163" s="13" t="s">
        <v>78</v>
      </c>
      <c r="AY163" s="262" t="s">
        <v>159</v>
      </c>
    </row>
    <row r="164" s="13" customFormat="1">
      <c r="A164" s="13"/>
      <c r="B164" s="251"/>
      <c r="C164" s="252"/>
      <c r="D164" s="253" t="s">
        <v>167</v>
      </c>
      <c r="E164" s="254" t="s">
        <v>1</v>
      </c>
      <c r="F164" s="255" t="s">
        <v>1811</v>
      </c>
      <c r="G164" s="252"/>
      <c r="H164" s="256">
        <v>288</v>
      </c>
      <c r="I164" s="257"/>
      <c r="J164" s="252"/>
      <c r="K164" s="252"/>
      <c r="L164" s="258"/>
      <c r="M164" s="259"/>
      <c r="N164" s="260"/>
      <c r="O164" s="260"/>
      <c r="P164" s="260"/>
      <c r="Q164" s="260"/>
      <c r="R164" s="260"/>
      <c r="S164" s="260"/>
      <c r="T164" s="26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2" t="s">
        <v>167</v>
      </c>
      <c r="AU164" s="262" t="s">
        <v>86</v>
      </c>
      <c r="AV164" s="13" t="s">
        <v>88</v>
      </c>
      <c r="AW164" s="13" t="s">
        <v>34</v>
      </c>
      <c r="AX164" s="13" t="s">
        <v>78</v>
      </c>
      <c r="AY164" s="262" t="s">
        <v>159</v>
      </c>
    </row>
    <row r="165" s="13" customFormat="1">
      <c r="A165" s="13"/>
      <c r="B165" s="251"/>
      <c r="C165" s="252"/>
      <c r="D165" s="253" t="s">
        <v>167</v>
      </c>
      <c r="E165" s="254" t="s">
        <v>1</v>
      </c>
      <c r="F165" s="255" t="s">
        <v>1812</v>
      </c>
      <c r="G165" s="252"/>
      <c r="H165" s="256">
        <v>276</v>
      </c>
      <c r="I165" s="257"/>
      <c r="J165" s="252"/>
      <c r="K165" s="252"/>
      <c r="L165" s="258"/>
      <c r="M165" s="259"/>
      <c r="N165" s="260"/>
      <c r="O165" s="260"/>
      <c r="P165" s="260"/>
      <c r="Q165" s="260"/>
      <c r="R165" s="260"/>
      <c r="S165" s="260"/>
      <c r="T165" s="26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2" t="s">
        <v>167</v>
      </c>
      <c r="AU165" s="262" t="s">
        <v>86</v>
      </c>
      <c r="AV165" s="13" t="s">
        <v>88</v>
      </c>
      <c r="AW165" s="13" t="s">
        <v>34</v>
      </c>
      <c r="AX165" s="13" t="s">
        <v>78</v>
      </c>
      <c r="AY165" s="262" t="s">
        <v>159</v>
      </c>
    </row>
    <row r="166" s="13" customFormat="1">
      <c r="A166" s="13"/>
      <c r="B166" s="251"/>
      <c r="C166" s="252"/>
      <c r="D166" s="253" t="s">
        <v>167</v>
      </c>
      <c r="E166" s="254" t="s">
        <v>1</v>
      </c>
      <c r="F166" s="255" t="s">
        <v>1813</v>
      </c>
      <c r="G166" s="252"/>
      <c r="H166" s="256">
        <v>176</v>
      </c>
      <c r="I166" s="257"/>
      <c r="J166" s="252"/>
      <c r="K166" s="252"/>
      <c r="L166" s="258"/>
      <c r="M166" s="259"/>
      <c r="N166" s="260"/>
      <c r="O166" s="260"/>
      <c r="P166" s="260"/>
      <c r="Q166" s="260"/>
      <c r="R166" s="260"/>
      <c r="S166" s="260"/>
      <c r="T166" s="26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2" t="s">
        <v>167</v>
      </c>
      <c r="AU166" s="262" t="s">
        <v>86</v>
      </c>
      <c r="AV166" s="13" t="s">
        <v>88</v>
      </c>
      <c r="AW166" s="13" t="s">
        <v>34</v>
      </c>
      <c r="AX166" s="13" t="s">
        <v>78</v>
      </c>
      <c r="AY166" s="262" t="s">
        <v>159</v>
      </c>
    </row>
    <row r="167" s="13" customFormat="1">
      <c r="A167" s="13"/>
      <c r="B167" s="251"/>
      <c r="C167" s="252"/>
      <c r="D167" s="253" t="s">
        <v>167</v>
      </c>
      <c r="E167" s="254" t="s">
        <v>1</v>
      </c>
      <c r="F167" s="255" t="s">
        <v>1814</v>
      </c>
      <c r="G167" s="252"/>
      <c r="H167" s="256">
        <v>410</v>
      </c>
      <c r="I167" s="257"/>
      <c r="J167" s="252"/>
      <c r="K167" s="252"/>
      <c r="L167" s="258"/>
      <c r="M167" s="259"/>
      <c r="N167" s="260"/>
      <c r="O167" s="260"/>
      <c r="P167" s="260"/>
      <c r="Q167" s="260"/>
      <c r="R167" s="260"/>
      <c r="S167" s="260"/>
      <c r="T167" s="26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2" t="s">
        <v>167</v>
      </c>
      <c r="AU167" s="262" t="s">
        <v>86</v>
      </c>
      <c r="AV167" s="13" t="s">
        <v>88</v>
      </c>
      <c r="AW167" s="13" t="s">
        <v>34</v>
      </c>
      <c r="AX167" s="13" t="s">
        <v>78</v>
      </c>
      <c r="AY167" s="262" t="s">
        <v>159</v>
      </c>
    </row>
    <row r="168" s="13" customFormat="1">
      <c r="A168" s="13"/>
      <c r="B168" s="251"/>
      <c r="C168" s="252"/>
      <c r="D168" s="253" t="s">
        <v>167</v>
      </c>
      <c r="E168" s="254" t="s">
        <v>1</v>
      </c>
      <c r="F168" s="255" t="s">
        <v>1815</v>
      </c>
      <c r="G168" s="252"/>
      <c r="H168" s="256">
        <v>186</v>
      </c>
      <c r="I168" s="257"/>
      <c r="J168" s="252"/>
      <c r="K168" s="252"/>
      <c r="L168" s="258"/>
      <c r="M168" s="259"/>
      <c r="N168" s="260"/>
      <c r="O168" s="260"/>
      <c r="P168" s="260"/>
      <c r="Q168" s="260"/>
      <c r="R168" s="260"/>
      <c r="S168" s="260"/>
      <c r="T168" s="26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2" t="s">
        <v>167</v>
      </c>
      <c r="AU168" s="262" t="s">
        <v>86</v>
      </c>
      <c r="AV168" s="13" t="s">
        <v>88</v>
      </c>
      <c r="AW168" s="13" t="s">
        <v>34</v>
      </c>
      <c r="AX168" s="13" t="s">
        <v>78</v>
      </c>
      <c r="AY168" s="262" t="s">
        <v>159</v>
      </c>
    </row>
    <row r="169" s="13" customFormat="1">
      <c r="A169" s="13"/>
      <c r="B169" s="251"/>
      <c r="C169" s="252"/>
      <c r="D169" s="253" t="s">
        <v>167</v>
      </c>
      <c r="E169" s="254" t="s">
        <v>1</v>
      </c>
      <c r="F169" s="255" t="s">
        <v>1816</v>
      </c>
      <c r="G169" s="252"/>
      <c r="H169" s="256">
        <v>50</v>
      </c>
      <c r="I169" s="257"/>
      <c r="J169" s="252"/>
      <c r="K169" s="252"/>
      <c r="L169" s="258"/>
      <c r="M169" s="259"/>
      <c r="N169" s="260"/>
      <c r="O169" s="260"/>
      <c r="P169" s="260"/>
      <c r="Q169" s="260"/>
      <c r="R169" s="260"/>
      <c r="S169" s="260"/>
      <c r="T169" s="26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2" t="s">
        <v>167</v>
      </c>
      <c r="AU169" s="262" t="s">
        <v>86</v>
      </c>
      <c r="AV169" s="13" t="s">
        <v>88</v>
      </c>
      <c r="AW169" s="13" t="s">
        <v>34</v>
      </c>
      <c r="AX169" s="13" t="s">
        <v>78</v>
      </c>
      <c r="AY169" s="262" t="s">
        <v>159</v>
      </c>
    </row>
    <row r="170" s="13" customFormat="1">
      <c r="A170" s="13"/>
      <c r="B170" s="251"/>
      <c r="C170" s="252"/>
      <c r="D170" s="253" t="s">
        <v>167</v>
      </c>
      <c r="E170" s="254" t="s">
        <v>1</v>
      </c>
      <c r="F170" s="255" t="s">
        <v>1817</v>
      </c>
      <c r="G170" s="252"/>
      <c r="H170" s="256">
        <v>552</v>
      </c>
      <c r="I170" s="257"/>
      <c r="J170" s="252"/>
      <c r="K170" s="252"/>
      <c r="L170" s="258"/>
      <c r="M170" s="259"/>
      <c r="N170" s="260"/>
      <c r="O170" s="260"/>
      <c r="P170" s="260"/>
      <c r="Q170" s="260"/>
      <c r="R170" s="260"/>
      <c r="S170" s="260"/>
      <c r="T170" s="26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2" t="s">
        <v>167</v>
      </c>
      <c r="AU170" s="262" t="s">
        <v>86</v>
      </c>
      <c r="AV170" s="13" t="s">
        <v>88</v>
      </c>
      <c r="AW170" s="13" t="s">
        <v>34</v>
      </c>
      <c r="AX170" s="13" t="s">
        <v>78</v>
      </c>
      <c r="AY170" s="262" t="s">
        <v>159</v>
      </c>
    </row>
    <row r="171" s="13" customFormat="1">
      <c r="A171" s="13"/>
      <c r="B171" s="251"/>
      <c r="C171" s="252"/>
      <c r="D171" s="253" t="s">
        <v>167</v>
      </c>
      <c r="E171" s="254" t="s">
        <v>1</v>
      </c>
      <c r="F171" s="255" t="s">
        <v>1818</v>
      </c>
      <c r="G171" s="252"/>
      <c r="H171" s="256">
        <v>240</v>
      </c>
      <c r="I171" s="257"/>
      <c r="J171" s="252"/>
      <c r="K171" s="252"/>
      <c r="L171" s="258"/>
      <c r="M171" s="259"/>
      <c r="N171" s="260"/>
      <c r="O171" s="260"/>
      <c r="P171" s="260"/>
      <c r="Q171" s="260"/>
      <c r="R171" s="260"/>
      <c r="S171" s="260"/>
      <c r="T171" s="26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2" t="s">
        <v>167</v>
      </c>
      <c r="AU171" s="262" t="s">
        <v>86</v>
      </c>
      <c r="AV171" s="13" t="s">
        <v>88</v>
      </c>
      <c r="AW171" s="13" t="s">
        <v>34</v>
      </c>
      <c r="AX171" s="13" t="s">
        <v>78</v>
      </c>
      <c r="AY171" s="262" t="s">
        <v>159</v>
      </c>
    </row>
    <row r="172" s="13" customFormat="1">
      <c r="A172" s="13"/>
      <c r="B172" s="251"/>
      <c r="C172" s="252"/>
      <c r="D172" s="253" t="s">
        <v>167</v>
      </c>
      <c r="E172" s="254" t="s">
        <v>1</v>
      </c>
      <c r="F172" s="255" t="s">
        <v>1819</v>
      </c>
      <c r="G172" s="252"/>
      <c r="H172" s="256">
        <v>240</v>
      </c>
      <c r="I172" s="257"/>
      <c r="J172" s="252"/>
      <c r="K172" s="252"/>
      <c r="L172" s="258"/>
      <c r="M172" s="259"/>
      <c r="N172" s="260"/>
      <c r="O172" s="260"/>
      <c r="P172" s="260"/>
      <c r="Q172" s="260"/>
      <c r="R172" s="260"/>
      <c r="S172" s="260"/>
      <c r="T172" s="26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2" t="s">
        <v>167</v>
      </c>
      <c r="AU172" s="262" t="s">
        <v>86</v>
      </c>
      <c r="AV172" s="13" t="s">
        <v>88</v>
      </c>
      <c r="AW172" s="13" t="s">
        <v>34</v>
      </c>
      <c r="AX172" s="13" t="s">
        <v>78</v>
      </c>
      <c r="AY172" s="262" t="s">
        <v>159</v>
      </c>
    </row>
    <row r="173" s="13" customFormat="1">
      <c r="A173" s="13"/>
      <c r="B173" s="251"/>
      <c r="C173" s="252"/>
      <c r="D173" s="253" t="s">
        <v>167</v>
      </c>
      <c r="E173" s="254" t="s">
        <v>1</v>
      </c>
      <c r="F173" s="255" t="s">
        <v>1820</v>
      </c>
      <c r="G173" s="252"/>
      <c r="H173" s="256">
        <v>188</v>
      </c>
      <c r="I173" s="257"/>
      <c r="J173" s="252"/>
      <c r="K173" s="252"/>
      <c r="L173" s="258"/>
      <c r="M173" s="259"/>
      <c r="N173" s="260"/>
      <c r="O173" s="260"/>
      <c r="P173" s="260"/>
      <c r="Q173" s="260"/>
      <c r="R173" s="260"/>
      <c r="S173" s="260"/>
      <c r="T173" s="26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2" t="s">
        <v>167</v>
      </c>
      <c r="AU173" s="262" t="s">
        <v>86</v>
      </c>
      <c r="AV173" s="13" t="s">
        <v>88</v>
      </c>
      <c r="AW173" s="13" t="s">
        <v>34</v>
      </c>
      <c r="AX173" s="13" t="s">
        <v>78</v>
      </c>
      <c r="AY173" s="262" t="s">
        <v>159</v>
      </c>
    </row>
    <row r="174" s="13" customFormat="1">
      <c r="A174" s="13"/>
      <c r="B174" s="251"/>
      <c r="C174" s="252"/>
      <c r="D174" s="253" t="s">
        <v>167</v>
      </c>
      <c r="E174" s="254" t="s">
        <v>1</v>
      </c>
      <c r="F174" s="255" t="s">
        <v>1821</v>
      </c>
      <c r="G174" s="252"/>
      <c r="H174" s="256">
        <v>200</v>
      </c>
      <c r="I174" s="257"/>
      <c r="J174" s="252"/>
      <c r="K174" s="252"/>
      <c r="L174" s="258"/>
      <c r="M174" s="259"/>
      <c r="N174" s="260"/>
      <c r="O174" s="260"/>
      <c r="P174" s="260"/>
      <c r="Q174" s="260"/>
      <c r="R174" s="260"/>
      <c r="S174" s="260"/>
      <c r="T174" s="26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2" t="s">
        <v>167</v>
      </c>
      <c r="AU174" s="262" t="s">
        <v>86</v>
      </c>
      <c r="AV174" s="13" t="s">
        <v>88</v>
      </c>
      <c r="AW174" s="13" t="s">
        <v>34</v>
      </c>
      <c r="AX174" s="13" t="s">
        <v>78</v>
      </c>
      <c r="AY174" s="262" t="s">
        <v>159</v>
      </c>
    </row>
    <row r="175" s="16" customFormat="1">
      <c r="A175" s="16"/>
      <c r="B175" s="304"/>
      <c r="C175" s="305"/>
      <c r="D175" s="253" t="s">
        <v>167</v>
      </c>
      <c r="E175" s="306" t="s">
        <v>1</v>
      </c>
      <c r="F175" s="307" t="s">
        <v>1822</v>
      </c>
      <c r="G175" s="305"/>
      <c r="H175" s="308">
        <v>3200</v>
      </c>
      <c r="I175" s="309"/>
      <c r="J175" s="305"/>
      <c r="K175" s="305"/>
      <c r="L175" s="310"/>
      <c r="M175" s="311"/>
      <c r="N175" s="312"/>
      <c r="O175" s="312"/>
      <c r="P175" s="312"/>
      <c r="Q175" s="312"/>
      <c r="R175" s="312"/>
      <c r="S175" s="312"/>
      <c r="T175" s="313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314" t="s">
        <v>167</v>
      </c>
      <c r="AU175" s="314" t="s">
        <v>86</v>
      </c>
      <c r="AV175" s="16" t="s">
        <v>175</v>
      </c>
      <c r="AW175" s="16" t="s">
        <v>34</v>
      </c>
      <c r="AX175" s="16" t="s">
        <v>78</v>
      </c>
      <c r="AY175" s="314" t="s">
        <v>159</v>
      </c>
    </row>
    <row r="176" s="13" customFormat="1">
      <c r="A176" s="13"/>
      <c r="B176" s="251"/>
      <c r="C176" s="252"/>
      <c r="D176" s="253" t="s">
        <v>167</v>
      </c>
      <c r="E176" s="254" t="s">
        <v>1</v>
      </c>
      <c r="F176" s="255" t="s">
        <v>1823</v>
      </c>
      <c r="G176" s="252"/>
      <c r="H176" s="256">
        <v>306</v>
      </c>
      <c r="I176" s="257"/>
      <c r="J176" s="252"/>
      <c r="K176" s="252"/>
      <c r="L176" s="258"/>
      <c r="M176" s="259"/>
      <c r="N176" s="260"/>
      <c r="O176" s="260"/>
      <c r="P176" s="260"/>
      <c r="Q176" s="260"/>
      <c r="R176" s="260"/>
      <c r="S176" s="260"/>
      <c r="T176" s="26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2" t="s">
        <v>167</v>
      </c>
      <c r="AU176" s="262" t="s">
        <v>86</v>
      </c>
      <c r="AV176" s="13" t="s">
        <v>88</v>
      </c>
      <c r="AW176" s="13" t="s">
        <v>34</v>
      </c>
      <c r="AX176" s="13" t="s">
        <v>78</v>
      </c>
      <c r="AY176" s="262" t="s">
        <v>159</v>
      </c>
    </row>
    <row r="177" s="13" customFormat="1">
      <c r="A177" s="13"/>
      <c r="B177" s="251"/>
      <c r="C177" s="252"/>
      <c r="D177" s="253" t="s">
        <v>167</v>
      </c>
      <c r="E177" s="254" t="s">
        <v>1</v>
      </c>
      <c r="F177" s="255" t="s">
        <v>1824</v>
      </c>
      <c r="G177" s="252"/>
      <c r="H177" s="256">
        <v>288</v>
      </c>
      <c r="I177" s="257"/>
      <c r="J177" s="252"/>
      <c r="K177" s="252"/>
      <c r="L177" s="258"/>
      <c r="M177" s="259"/>
      <c r="N177" s="260"/>
      <c r="O177" s="260"/>
      <c r="P177" s="260"/>
      <c r="Q177" s="260"/>
      <c r="R177" s="260"/>
      <c r="S177" s="260"/>
      <c r="T177" s="26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2" t="s">
        <v>167</v>
      </c>
      <c r="AU177" s="262" t="s">
        <v>86</v>
      </c>
      <c r="AV177" s="13" t="s">
        <v>88</v>
      </c>
      <c r="AW177" s="13" t="s">
        <v>34</v>
      </c>
      <c r="AX177" s="13" t="s">
        <v>78</v>
      </c>
      <c r="AY177" s="262" t="s">
        <v>159</v>
      </c>
    </row>
    <row r="178" s="13" customFormat="1">
      <c r="A178" s="13"/>
      <c r="B178" s="251"/>
      <c r="C178" s="252"/>
      <c r="D178" s="253" t="s">
        <v>167</v>
      </c>
      <c r="E178" s="254" t="s">
        <v>1</v>
      </c>
      <c r="F178" s="255" t="s">
        <v>1825</v>
      </c>
      <c r="G178" s="252"/>
      <c r="H178" s="256">
        <v>276</v>
      </c>
      <c r="I178" s="257"/>
      <c r="J178" s="252"/>
      <c r="K178" s="252"/>
      <c r="L178" s="258"/>
      <c r="M178" s="259"/>
      <c r="N178" s="260"/>
      <c r="O178" s="260"/>
      <c r="P178" s="260"/>
      <c r="Q178" s="260"/>
      <c r="R178" s="260"/>
      <c r="S178" s="260"/>
      <c r="T178" s="26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2" t="s">
        <v>167</v>
      </c>
      <c r="AU178" s="262" t="s">
        <v>86</v>
      </c>
      <c r="AV178" s="13" t="s">
        <v>88</v>
      </c>
      <c r="AW178" s="13" t="s">
        <v>34</v>
      </c>
      <c r="AX178" s="13" t="s">
        <v>78</v>
      </c>
      <c r="AY178" s="262" t="s">
        <v>159</v>
      </c>
    </row>
    <row r="179" s="13" customFormat="1">
      <c r="A179" s="13"/>
      <c r="B179" s="251"/>
      <c r="C179" s="252"/>
      <c r="D179" s="253" t="s">
        <v>167</v>
      </c>
      <c r="E179" s="254" t="s">
        <v>1</v>
      </c>
      <c r="F179" s="255" t="s">
        <v>1826</v>
      </c>
      <c r="G179" s="252"/>
      <c r="H179" s="256">
        <v>264</v>
      </c>
      <c r="I179" s="257"/>
      <c r="J179" s="252"/>
      <c r="K179" s="252"/>
      <c r="L179" s="258"/>
      <c r="M179" s="259"/>
      <c r="N179" s="260"/>
      <c r="O179" s="260"/>
      <c r="P179" s="260"/>
      <c r="Q179" s="260"/>
      <c r="R179" s="260"/>
      <c r="S179" s="260"/>
      <c r="T179" s="26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2" t="s">
        <v>167</v>
      </c>
      <c r="AU179" s="262" t="s">
        <v>86</v>
      </c>
      <c r="AV179" s="13" t="s">
        <v>88</v>
      </c>
      <c r="AW179" s="13" t="s">
        <v>34</v>
      </c>
      <c r="AX179" s="13" t="s">
        <v>78</v>
      </c>
      <c r="AY179" s="262" t="s">
        <v>159</v>
      </c>
    </row>
    <row r="180" s="13" customFormat="1">
      <c r="A180" s="13"/>
      <c r="B180" s="251"/>
      <c r="C180" s="252"/>
      <c r="D180" s="253" t="s">
        <v>167</v>
      </c>
      <c r="E180" s="254" t="s">
        <v>1</v>
      </c>
      <c r="F180" s="255" t="s">
        <v>1827</v>
      </c>
      <c r="G180" s="252"/>
      <c r="H180" s="256">
        <v>246</v>
      </c>
      <c r="I180" s="257"/>
      <c r="J180" s="252"/>
      <c r="K180" s="252"/>
      <c r="L180" s="258"/>
      <c r="M180" s="259"/>
      <c r="N180" s="260"/>
      <c r="O180" s="260"/>
      <c r="P180" s="260"/>
      <c r="Q180" s="260"/>
      <c r="R180" s="260"/>
      <c r="S180" s="260"/>
      <c r="T180" s="26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2" t="s">
        <v>167</v>
      </c>
      <c r="AU180" s="262" t="s">
        <v>86</v>
      </c>
      <c r="AV180" s="13" t="s">
        <v>88</v>
      </c>
      <c r="AW180" s="13" t="s">
        <v>34</v>
      </c>
      <c r="AX180" s="13" t="s">
        <v>78</v>
      </c>
      <c r="AY180" s="262" t="s">
        <v>159</v>
      </c>
    </row>
    <row r="181" s="13" customFormat="1">
      <c r="A181" s="13"/>
      <c r="B181" s="251"/>
      <c r="C181" s="252"/>
      <c r="D181" s="253" t="s">
        <v>167</v>
      </c>
      <c r="E181" s="254" t="s">
        <v>1</v>
      </c>
      <c r="F181" s="255" t="s">
        <v>1828</v>
      </c>
      <c r="G181" s="252"/>
      <c r="H181" s="256">
        <v>246</v>
      </c>
      <c r="I181" s="257"/>
      <c r="J181" s="252"/>
      <c r="K181" s="252"/>
      <c r="L181" s="258"/>
      <c r="M181" s="259"/>
      <c r="N181" s="260"/>
      <c r="O181" s="260"/>
      <c r="P181" s="260"/>
      <c r="Q181" s="260"/>
      <c r="R181" s="260"/>
      <c r="S181" s="260"/>
      <c r="T181" s="26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2" t="s">
        <v>167</v>
      </c>
      <c r="AU181" s="262" t="s">
        <v>86</v>
      </c>
      <c r="AV181" s="13" t="s">
        <v>88</v>
      </c>
      <c r="AW181" s="13" t="s">
        <v>34</v>
      </c>
      <c r="AX181" s="13" t="s">
        <v>78</v>
      </c>
      <c r="AY181" s="262" t="s">
        <v>159</v>
      </c>
    </row>
    <row r="182" s="13" customFormat="1">
      <c r="A182" s="13"/>
      <c r="B182" s="251"/>
      <c r="C182" s="252"/>
      <c r="D182" s="253" t="s">
        <v>167</v>
      </c>
      <c r="E182" s="254" t="s">
        <v>1</v>
      </c>
      <c r="F182" s="255" t="s">
        <v>1829</v>
      </c>
      <c r="G182" s="252"/>
      <c r="H182" s="256">
        <v>100</v>
      </c>
      <c r="I182" s="257"/>
      <c r="J182" s="252"/>
      <c r="K182" s="252"/>
      <c r="L182" s="258"/>
      <c r="M182" s="259"/>
      <c r="N182" s="260"/>
      <c r="O182" s="260"/>
      <c r="P182" s="260"/>
      <c r="Q182" s="260"/>
      <c r="R182" s="260"/>
      <c r="S182" s="260"/>
      <c r="T182" s="26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2" t="s">
        <v>167</v>
      </c>
      <c r="AU182" s="262" t="s">
        <v>86</v>
      </c>
      <c r="AV182" s="13" t="s">
        <v>88</v>
      </c>
      <c r="AW182" s="13" t="s">
        <v>34</v>
      </c>
      <c r="AX182" s="13" t="s">
        <v>78</v>
      </c>
      <c r="AY182" s="262" t="s">
        <v>159</v>
      </c>
    </row>
    <row r="183" s="13" customFormat="1">
      <c r="A183" s="13"/>
      <c r="B183" s="251"/>
      <c r="C183" s="252"/>
      <c r="D183" s="253" t="s">
        <v>167</v>
      </c>
      <c r="E183" s="254" t="s">
        <v>1</v>
      </c>
      <c r="F183" s="255" t="s">
        <v>1830</v>
      </c>
      <c r="G183" s="252"/>
      <c r="H183" s="256">
        <v>88</v>
      </c>
      <c r="I183" s="257"/>
      <c r="J183" s="252"/>
      <c r="K183" s="252"/>
      <c r="L183" s="258"/>
      <c r="M183" s="259"/>
      <c r="N183" s="260"/>
      <c r="O183" s="260"/>
      <c r="P183" s="260"/>
      <c r="Q183" s="260"/>
      <c r="R183" s="260"/>
      <c r="S183" s="260"/>
      <c r="T183" s="26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2" t="s">
        <v>167</v>
      </c>
      <c r="AU183" s="262" t="s">
        <v>86</v>
      </c>
      <c r="AV183" s="13" t="s">
        <v>88</v>
      </c>
      <c r="AW183" s="13" t="s">
        <v>34</v>
      </c>
      <c r="AX183" s="13" t="s">
        <v>78</v>
      </c>
      <c r="AY183" s="262" t="s">
        <v>159</v>
      </c>
    </row>
    <row r="184" s="13" customFormat="1">
      <c r="A184" s="13"/>
      <c r="B184" s="251"/>
      <c r="C184" s="252"/>
      <c r="D184" s="253" t="s">
        <v>167</v>
      </c>
      <c r="E184" s="254" t="s">
        <v>1</v>
      </c>
      <c r="F184" s="255" t="s">
        <v>1831</v>
      </c>
      <c r="G184" s="252"/>
      <c r="H184" s="256">
        <v>192</v>
      </c>
      <c r="I184" s="257"/>
      <c r="J184" s="252"/>
      <c r="K184" s="252"/>
      <c r="L184" s="258"/>
      <c r="M184" s="259"/>
      <c r="N184" s="260"/>
      <c r="O184" s="260"/>
      <c r="P184" s="260"/>
      <c r="Q184" s="260"/>
      <c r="R184" s="260"/>
      <c r="S184" s="260"/>
      <c r="T184" s="26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2" t="s">
        <v>167</v>
      </c>
      <c r="AU184" s="262" t="s">
        <v>86</v>
      </c>
      <c r="AV184" s="13" t="s">
        <v>88</v>
      </c>
      <c r="AW184" s="13" t="s">
        <v>34</v>
      </c>
      <c r="AX184" s="13" t="s">
        <v>78</v>
      </c>
      <c r="AY184" s="262" t="s">
        <v>159</v>
      </c>
    </row>
    <row r="185" s="13" customFormat="1">
      <c r="A185" s="13"/>
      <c r="B185" s="251"/>
      <c r="C185" s="252"/>
      <c r="D185" s="253" t="s">
        <v>167</v>
      </c>
      <c r="E185" s="254" t="s">
        <v>1</v>
      </c>
      <c r="F185" s="255" t="s">
        <v>1832</v>
      </c>
      <c r="G185" s="252"/>
      <c r="H185" s="256">
        <v>288</v>
      </c>
      <c r="I185" s="257"/>
      <c r="J185" s="252"/>
      <c r="K185" s="252"/>
      <c r="L185" s="258"/>
      <c r="M185" s="259"/>
      <c r="N185" s="260"/>
      <c r="O185" s="260"/>
      <c r="P185" s="260"/>
      <c r="Q185" s="260"/>
      <c r="R185" s="260"/>
      <c r="S185" s="260"/>
      <c r="T185" s="26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2" t="s">
        <v>167</v>
      </c>
      <c r="AU185" s="262" t="s">
        <v>86</v>
      </c>
      <c r="AV185" s="13" t="s">
        <v>88</v>
      </c>
      <c r="AW185" s="13" t="s">
        <v>34</v>
      </c>
      <c r="AX185" s="13" t="s">
        <v>78</v>
      </c>
      <c r="AY185" s="262" t="s">
        <v>159</v>
      </c>
    </row>
    <row r="186" s="13" customFormat="1">
      <c r="A186" s="13"/>
      <c r="B186" s="251"/>
      <c r="C186" s="252"/>
      <c r="D186" s="253" t="s">
        <v>167</v>
      </c>
      <c r="E186" s="254" t="s">
        <v>1</v>
      </c>
      <c r="F186" s="255" t="s">
        <v>1833</v>
      </c>
      <c r="G186" s="252"/>
      <c r="H186" s="256">
        <v>28</v>
      </c>
      <c r="I186" s="257"/>
      <c r="J186" s="252"/>
      <c r="K186" s="252"/>
      <c r="L186" s="258"/>
      <c r="M186" s="259"/>
      <c r="N186" s="260"/>
      <c r="O186" s="260"/>
      <c r="P186" s="260"/>
      <c r="Q186" s="260"/>
      <c r="R186" s="260"/>
      <c r="S186" s="260"/>
      <c r="T186" s="26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2" t="s">
        <v>167</v>
      </c>
      <c r="AU186" s="262" t="s">
        <v>86</v>
      </c>
      <c r="AV186" s="13" t="s">
        <v>88</v>
      </c>
      <c r="AW186" s="13" t="s">
        <v>34</v>
      </c>
      <c r="AX186" s="13" t="s">
        <v>78</v>
      </c>
      <c r="AY186" s="262" t="s">
        <v>159</v>
      </c>
    </row>
    <row r="187" s="13" customFormat="1">
      <c r="A187" s="13"/>
      <c r="B187" s="251"/>
      <c r="C187" s="252"/>
      <c r="D187" s="253" t="s">
        <v>167</v>
      </c>
      <c r="E187" s="254" t="s">
        <v>1</v>
      </c>
      <c r="F187" s="255" t="s">
        <v>1834</v>
      </c>
      <c r="G187" s="252"/>
      <c r="H187" s="256">
        <v>40</v>
      </c>
      <c r="I187" s="257"/>
      <c r="J187" s="252"/>
      <c r="K187" s="252"/>
      <c r="L187" s="258"/>
      <c r="M187" s="259"/>
      <c r="N187" s="260"/>
      <c r="O187" s="260"/>
      <c r="P187" s="260"/>
      <c r="Q187" s="260"/>
      <c r="R187" s="260"/>
      <c r="S187" s="260"/>
      <c r="T187" s="26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2" t="s">
        <v>167</v>
      </c>
      <c r="AU187" s="262" t="s">
        <v>86</v>
      </c>
      <c r="AV187" s="13" t="s">
        <v>88</v>
      </c>
      <c r="AW187" s="13" t="s">
        <v>34</v>
      </c>
      <c r="AX187" s="13" t="s">
        <v>78</v>
      </c>
      <c r="AY187" s="262" t="s">
        <v>159</v>
      </c>
    </row>
    <row r="188" s="13" customFormat="1">
      <c r="A188" s="13"/>
      <c r="B188" s="251"/>
      <c r="C188" s="252"/>
      <c r="D188" s="253" t="s">
        <v>167</v>
      </c>
      <c r="E188" s="254" t="s">
        <v>1</v>
      </c>
      <c r="F188" s="255" t="s">
        <v>1835</v>
      </c>
      <c r="G188" s="252"/>
      <c r="H188" s="256">
        <v>156</v>
      </c>
      <c r="I188" s="257"/>
      <c r="J188" s="252"/>
      <c r="K188" s="252"/>
      <c r="L188" s="258"/>
      <c r="M188" s="259"/>
      <c r="N188" s="260"/>
      <c r="O188" s="260"/>
      <c r="P188" s="260"/>
      <c r="Q188" s="260"/>
      <c r="R188" s="260"/>
      <c r="S188" s="260"/>
      <c r="T188" s="26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2" t="s">
        <v>167</v>
      </c>
      <c r="AU188" s="262" t="s">
        <v>86</v>
      </c>
      <c r="AV188" s="13" t="s">
        <v>88</v>
      </c>
      <c r="AW188" s="13" t="s">
        <v>34</v>
      </c>
      <c r="AX188" s="13" t="s">
        <v>78</v>
      </c>
      <c r="AY188" s="262" t="s">
        <v>159</v>
      </c>
    </row>
    <row r="189" s="13" customFormat="1">
      <c r="A189" s="13"/>
      <c r="B189" s="251"/>
      <c r="C189" s="252"/>
      <c r="D189" s="253" t="s">
        <v>167</v>
      </c>
      <c r="E189" s="254" t="s">
        <v>1</v>
      </c>
      <c r="F189" s="255" t="s">
        <v>1836</v>
      </c>
      <c r="G189" s="252"/>
      <c r="H189" s="256">
        <v>500</v>
      </c>
      <c r="I189" s="257"/>
      <c r="J189" s="252"/>
      <c r="K189" s="252"/>
      <c r="L189" s="258"/>
      <c r="M189" s="259"/>
      <c r="N189" s="260"/>
      <c r="O189" s="260"/>
      <c r="P189" s="260"/>
      <c r="Q189" s="260"/>
      <c r="R189" s="260"/>
      <c r="S189" s="260"/>
      <c r="T189" s="26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2" t="s">
        <v>167</v>
      </c>
      <c r="AU189" s="262" t="s">
        <v>86</v>
      </c>
      <c r="AV189" s="13" t="s">
        <v>88</v>
      </c>
      <c r="AW189" s="13" t="s">
        <v>34</v>
      </c>
      <c r="AX189" s="13" t="s">
        <v>78</v>
      </c>
      <c r="AY189" s="262" t="s">
        <v>159</v>
      </c>
    </row>
    <row r="190" s="13" customFormat="1">
      <c r="A190" s="13"/>
      <c r="B190" s="251"/>
      <c r="C190" s="252"/>
      <c r="D190" s="253" t="s">
        <v>167</v>
      </c>
      <c r="E190" s="254" t="s">
        <v>1</v>
      </c>
      <c r="F190" s="255" t="s">
        <v>1837</v>
      </c>
      <c r="G190" s="252"/>
      <c r="H190" s="256">
        <v>168</v>
      </c>
      <c r="I190" s="257"/>
      <c r="J190" s="252"/>
      <c r="K190" s="252"/>
      <c r="L190" s="258"/>
      <c r="M190" s="259"/>
      <c r="N190" s="260"/>
      <c r="O190" s="260"/>
      <c r="P190" s="260"/>
      <c r="Q190" s="260"/>
      <c r="R190" s="260"/>
      <c r="S190" s="260"/>
      <c r="T190" s="26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2" t="s">
        <v>167</v>
      </c>
      <c r="AU190" s="262" t="s">
        <v>86</v>
      </c>
      <c r="AV190" s="13" t="s">
        <v>88</v>
      </c>
      <c r="AW190" s="13" t="s">
        <v>34</v>
      </c>
      <c r="AX190" s="13" t="s">
        <v>78</v>
      </c>
      <c r="AY190" s="262" t="s">
        <v>159</v>
      </c>
    </row>
    <row r="191" s="13" customFormat="1">
      <c r="A191" s="13"/>
      <c r="B191" s="251"/>
      <c r="C191" s="252"/>
      <c r="D191" s="253" t="s">
        <v>167</v>
      </c>
      <c r="E191" s="254" t="s">
        <v>1</v>
      </c>
      <c r="F191" s="255" t="s">
        <v>1838</v>
      </c>
      <c r="G191" s="252"/>
      <c r="H191" s="256">
        <v>280</v>
      </c>
      <c r="I191" s="257"/>
      <c r="J191" s="252"/>
      <c r="K191" s="252"/>
      <c r="L191" s="258"/>
      <c r="M191" s="259"/>
      <c r="N191" s="260"/>
      <c r="O191" s="260"/>
      <c r="P191" s="260"/>
      <c r="Q191" s="260"/>
      <c r="R191" s="260"/>
      <c r="S191" s="260"/>
      <c r="T191" s="26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2" t="s">
        <v>167</v>
      </c>
      <c r="AU191" s="262" t="s">
        <v>86</v>
      </c>
      <c r="AV191" s="13" t="s">
        <v>88</v>
      </c>
      <c r="AW191" s="13" t="s">
        <v>34</v>
      </c>
      <c r="AX191" s="13" t="s">
        <v>78</v>
      </c>
      <c r="AY191" s="262" t="s">
        <v>159</v>
      </c>
    </row>
    <row r="192" s="13" customFormat="1">
      <c r="A192" s="13"/>
      <c r="B192" s="251"/>
      <c r="C192" s="252"/>
      <c r="D192" s="253" t="s">
        <v>167</v>
      </c>
      <c r="E192" s="254" t="s">
        <v>1</v>
      </c>
      <c r="F192" s="255" t="s">
        <v>1839</v>
      </c>
      <c r="G192" s="252"/>
      <c r="H192" s="256">
        <v>320</v>
      </c>
      <c r="I192" s="257"/>
      <c r="J192" s="252"/>
      <c r="K192" s="252"/>
      <c r="L192" s="258"/>
      <c r="M192" s="259"/>
      <c r="N192" s="260"/>
      <c r="O192" s="260"/>
      <c r="P192" s="260"/>
      <c r="Q192" s="260"/>
      <c r="R192" s="260"/>
      <c r="S192" s="260"/>
      <c r="T192" s="26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2" t="s">
        <v>167</v>
      </c>
      <c r="AU192" s="262" t="s">
        <v>86</v>
      </c>
      <c r="AV192" s="13" t="s">
        <v>88</v>
      </c>
      <c r="AW192" s="13" t="s">
        <v>34</v>
      </c>
      <c r="AX192" s="13" t="s">
        <v>78</v>
      </c>
      <c r="AY192" s="262" t="s">
        <v>159</v>
      </c>
    </row>
    <row r="193" s="13" customFormat="1">
      <c r="A193" s="13"/>
      <c r="B193" s="251"/>
      <c r="C193" s="252"/>
      <c r="D193" s="253" t="s">
        <v>167</v>
      </c>
      <c r="E193" s="254" t="s">
        <v>1</v>
      </c>
      <c r="F193" s="255" t="s">
        <v>1840</v>
      </c>
      <c r="G193" s="252"/>
      <c r="H193" s="256">
        <v>160</v>
      </c>
      <c r="I193" s="257"/>
      <c r="J193" s="252"/>
      <c r="K193" s="252"/>
      <c r="L193" s="258"/>
      <c r="M193" s="259"/>
      <c r="N193" s="260"/>
      <c r="O193" s="260"/>
      <c r="P193" s="260"/>
      <c r="Q193" s="260"/>
      <c r="R193" s="260"/>
      <c r="S193" s="260"/>
      <c r="T193" s="26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2" t="s">
        <v>167</v>
      </c>
      <c r="AU193" s="262" t="s">
        <v>86</v>
      </c>
      <c r="AV193" s="13" t="s">
        <v>88</v>
      </c>
      <c r="AW193" s="13" t="s">
        <v>34</v>
      </c>
      <c r="AX193" s="13" t="s">
        <v>78</v>
      </c>
      <c r="AY193" s="262" t="s">
        <v>159</v>
      </c>
    </row>
    <row r="194" s="13" customFormat="1">
      <c r="A194" s="13"/>
      <c r="B194" s="251"/>
      <c r="C194" s="252"/>
      <c r="D194" s="253" t="s">
        <v>167</v>
      </c>
      <c r="E194" s="254" t="s">
        <v>1</v>
      </c>
      <c r="F194" s="255" t="s">
        <v>1841</v>
      </c>
      <c r="G194" s="252"/>
      <c r="H194" s="256">
        <v>172</v>
      </c>
      <c r="I194" s="257"/>
      <c r="J194" s="252"/>
      <c r="K194" s="252"/>
      <c r="L194" s="258"/>
      <c r="M194" s="259"/>
      <c r="N194" s="260"/>
      <c r="O194" s="260"/>
      <c r="P194" s="260"/>
      <c r="Q194" s="260"/>
      <c r="R194" s="260"/>
      <c r="S194" s="260"/>
      <c r="T194" s="26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2" t="s">
        <v>167</v>
      </c>
      <c r="AU194" s="262" t="s">
        <v>86</v>
      </c>
      <c r="AV194" s="13" t="s">
        <v>88</v>
      </c>
      <c r="AW194" s="13" t="s">
        <v>34</v>
      </c>
      <c r="AX194" s="13" t="s">
        <v>78</v>
      </c>
      <c r="AY194" s="262" t="s">
        <v>159</v>
      </c>
    </row>
    <row r="195" s="13" customFormat="1">
      <c r="A195" s="13"/>
      <c r="B195" s="251"/>
      <c r="C195" s="252"/>
      <c r="D195" s="253" t="s">
        <v>167</v>
      </c>
      <c r="E195" s="254" t="s">
        <v>1</v>
      </c>
      <c r="F195" s="255" t="s">
        <v>1842</v>
      </c>
      <c r="G195" s="252"/>
      <c r="H195" s="256">
        <v>180</v>
      </c>
      <c r="I195" s="257"/>
      <c r="J195" s="252"/>
      <c r="K195" s="252"/>
      <c r="L195" s="258"/>
      <c r="M195" s="259"/>
      <c r="N195" s="260"/>
      <c r="O195" s="260"/>
      <c r="P195" s="260"/>
      <c r="Q195" s="260"/>
      <c r="R195" s="260"/>
      <c r="S195" s="260"/>
      <c r="T195" s="26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2" t="s">
        <v>167</v>
      </c>
      <c r="AU195" s="262" t="s">
        <v>86</v>
      </c>
      <c r="AV195" s="13" t="s">
        <v>88</v>
      </c>
      <c r="AW195" s="13" t="s">
        <v>34</v>
      </c>
      <c r="AX195" s="13" t="s">
        <v>78</v>
      </c>
      <c r="AY195" s="262" t="s">
        <v>159</v>
      </c>
    </row>
    <row r="196" s="13" customFormat="1">
      <c r="A196" s="13"/>
      <c r="B196" s="251"/>
      <c r="C196" s="252"/>
      <c r="D196" s="253" t="s">
        <v>167</v>
      </c>
      <c r="E196" s="254" t="s">
        <v>1</v>
      </c>
      <c r="F196" s="255" t="s">
        <v>1843</v>
      </c>
      <c r="G196" s="252"/>
      <c r="H196" s="256">
        <v>188</v>
      </c>
      <c r="I196" s="257"/>
      <c r="J196" s="252"/>
      <c r="K196" s="252"/>
      <c r="L196" s="258"/>
      <c r="M196" s="259"/>
      <c r="N196" s="260"/>
      <c r="O196" s="260"/>
      <c r="P196" s="260"/>
      <c r="Q196" s="260"/>
      <c r="R196" s="260"/>
      <c r="S196" s="260"/>
      <c r="T196" s="26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2" t="s">
        <v>167</v>
      </c>
      <c r="AU196" s="262" t="s">
        <v>86</v>
      </c>
      <c r="AV196" s="13" t="s">
        <v>88</v>
      </c>
      <c r="AW196" s="13" t="s">
        <v>34</v>
      </c>
      <c r="AX196" s="13" t="s">
        <v>78</v>
      </c>
      <c r="AY196" s="262" t="s">
        <v>159</v>
      </c>
    </row>
    <row r="197" s="13" customFormat="1">
      <c r="A197" s="13"/>
      <c r="B197" s="251"/>
      <c r="C197" s="252"/>
      <c r="D197" s="253" t="s">
        <v>167</v>
      </c>
      <c r="E197" s="254" t="s">
        <v>1</v>
      </c>
      <c r="F197" s="255" t="s">
        <v>1844</v>
      </c>
      <c r="G197" s="252"/>
      <c r="H197" s="256">
        <v>200</v>
      </c>
      <c r="I197" s="257"/>
      <c r="J197" s="252"/>
      <c r="K197" s="252"/>
      <c r="L197" s="258"/>
      <c r="M197" s="259"/>
      <c r="N197" s="260"/>
      <c r="O197" s="260"/>
      <c r="P197" s="260"/>
      <c r="Q197" s="260"/>
      <c r="R197" s="260"/>
      <c r="S197" s="260"/>
      <c r="T197" s="26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2" t="s">
        <v>167</v>
      </c>
      <c r="AU197" s="262" t="s">
        <v>86</v>
      </c>
      <c r="AV197" s="13" t="s">
        <v>88</v>
      </c>
      <c r="AW197" s="13" t="s">
        <v>34</v>
      </c>
      <c r="AX197" s="13" t="s">
        <v>78</v>
      </c>
      <c r="AY197" s="262" t="s">
        <v>159</v>
      </c>
    </row>
    <row r="198" s="13" customFormat="1">
      <c r="A198" s="13"/>
      <c r="B198" s="251"/>
      <c r="C198" s="252"/>
      <c r="D198" s="253" t="s">
        <v>167</v>
      </c>
      <c r="E198" s="254" t="s">
        <v>1</v>
      </c>
      <c r="F198" s="255" t="s">
        <v>1845</v>
      </c>
      <c r="G198" s="252"/>
      <c r="H198" s="256">
        <v>88</v>
      </c>
      <c r="I198" s="257"/>
      <c r="J198" s="252"/>
      <c r="K198" s="252"/>
      <c r="L198" s="258"/>
      <c r="M198" s="259"/>
      <c r="N198" s="260"/>
      <c r="O198" s="260"/>
      <c r="P198" s="260"/>
      <c r="Q198" s="260"/>
      <c r="R198" s="260"/>
      <c r="S198" s="260"/>
      <c r="T198" s="26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2" t="s">
        <v>167</v>
      </c>
      <c r="AU198" s="262" t="s">
        <v>86</v>
      </c>
      <c r="AV198" s="13" t="s">
        <v>88</v>
      </c>
      <c r="AW198" s="13" t="s">
        <v>34</v>
      </c>
      <c r="AX198" s="13" t="s">
        <v>78</v>
      </c>
      <c r="AY198" s="262" t="s">
        <v>159</v>
      </c>
    </row>
    <row r="199" s="16" customFormat="1">
      <c r="A199" s="16"/>
      <c r="B199" s="304"/>
      <c r="C199" s="305"/>
      <c r="D199" s="253" t="s">
        <v>167</v>
      </c>
      <c r="E199" s="306" t="s">
        <v>1</v>
      </c>
      <c r="F199" s="307" t="s">
        <v>1846</v>
      </c>
      <c r="G199" s="305"/>
      <c r="H199" s="308">
        <v>4774</v>
      </c>
      <c r="I199" s="309"/>
      <c r="J199" s="305"/>
      <c r="K199" s="305"/>
      <c r="L199" s="310"/>
      <c r="M199" s="311"/>
      <c r="N199" s="312"/>
      <c r="O199" s="312"/>
      <c r="P199" s="312"/>
      <c r="Q199" s="312"/>
      <c r="R199" s="312"/>
      <c r="S199" s="312"/>
      <c r="T199" s="313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T199" s="314" t="s">
        <v>167</v>
      </c>
      <c r="AU199" s="314" t="s">
        <v>86</v>
      </c>
      <c r="AV199" s="16" t="s">
        <v>175</v>
      </c>
      <c r="AW199" s="16" t="s">
        <v>34</v>
      </c>
      <c r="AX199" s="16" t="s">
        <v>78</v>
      </c>
      <c r="AY199" s="314" t="s">
        <v>159</v>
      </c>
    </row>
    <row r="200" s="13" customFormat="1">
      <c r="A200" s="13"/>
      <c r="B200" s="251"/>
      <c r="C200" s="252"/>
      <c r="D200" s="253" t="s">
        <v>167</v>
      </c>
      <c r="E200" s="254" t="s">
        <v>1</v>
      </c>
      <c r="F200" s="255" t="s">
        <v>1847</v>
      </c>
      <c r="G200" s="252"/>
      <c r="H200" s="256">
        <v>797.39999999999998</v>
      </c>
      <c r="I200" s="257"/>
      <c r="J200" s="252"/>
      <c r="K200" s="252"/>
      <c r="L200" s="258"/>
      <c r="M200" s="259"/>
      <c r="N200" s="260"/>
      <c r="O200" s="260"/>
      <c r="P200" s="260"/>
      <c r="Q200" s="260"/>
      <c r="R200" s="260"/>
      <c r="S200" s="260"/>
      <c r="T200" s="26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2" t="s">
        <v>167</v>
      </c>
      <c r="AU200" s="262" t="s">
        <v>86</v>
      </c>
      <c r="AV200" s="13" t="s">
        <v>88</v>
      </c>
      <c r="AW200" s="13" t="s">
        <v>34</v>
      </c>
      <c r="AX200" s="13" t="s">
        <v>78</v>
      </c>
      <c r="AY200" s="262" t="s">
        <v>159</v>
      </c>
    </row>
    <row r="201" s="14" customFormat="1">
      <c r="A201" s="14"/>
      <c r="B201" s="263"/>
      <c r="C201" s="264"/>
      <c r="D201" s="253" t="s">
        <v>167</v>
      </c>
      <c r="E201" s="265" t="s">
        <v>1</v>
      </c>
      <c r="F201" s="266" t="s">
        <v>170</v>
      </c>
      <c r="G201" s="264"/>
      <c r="H201" s="267">
        <v>8771.3999999999996</v>
      </c>
      <c r="I201" s="268"/>
      <c r="J201" s="264"/>
      <c r="K201" s="264"/>
      <c r="L201" s="269"/>
      <c r="M201" s="270"/>
      <c r="N201" s="271"/>
      <c r="O201" s="271"/>
      <c r="P201" s="271"/>
      <c r="Q201" s="271"/>
      <c r="R201" s="271"/>
      <c r="S201" s="271"/>
      <c r="T201" s="27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3" t="s">
        <v>167</v>
      </c>
      <c r="AU201" s="273" t="s">
        <v>86</v>
      </c>
      <c r="AV201" s="14" t="s">
        <v>165</v>
      </c>
      <c r="AW201" s="14" t="s">
        <v>34</v>
      </c>
      <c r="AX201" s="14" t="s">
        <v>86</v>
      </c>
      <c r="AY201" s="273" t="s">
        <v>159</v>
      </c>
    </row>
    <row r="202" s="2" customFormat="1" ht="21.75" customHeight="1">
      <c r="A202" s="39"/>
      <c r="B202" s="40"/>
      <c r="C202" s="237" t="s">
        <v>271</v>
      </c>
      <c r="D202" s="237" t="s">
        <v>161</v>
      </c>
      <c r="E202" s="238" t="s">
        <v>1848</v>
      </c>
      <c r="F202" s="239" t="s">
        <v>1849</v>
      </c>
      <c r="G202" s="240" t="s">
        <v>241</v>
      </c>
      <c r="H202" s="241">
        <v>170</v>
      </c>
      <c r="I202" s="242"/>
      <c r="J202" s="243">
        <f>ROUND(I202*H202,2)</f>
        <v>0</v>
      </c>
      <c r="K202" s="244"/>
      <c r="L202" s="45"/>
      <c r="M202" s="245" t="s">
        <v>1</v>
      </c>
      <c r="N202" s="246" t="s">
        <v>43</v>
      </c>
      <c r="O202" s="92"/>
      <c r="P202" s="247">
        <f>O202*H202</f>
        <v>0</v>
      </c>
      <c r="Q202" s="247">
        <v>0</v>
      </c>
      <c r="R202" s="247">
        <f>Q202*H202</f>
        <v>0</v>
      </c>
      <c r="S202" s="247">
        <v>0</v>
      </c>
      <c r="T202" s="248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9" t="s">
        <v>165</v>
      </c>
      <c r="AT202" s="249" t="s">
        <v>161</v>
      </c>
      <c r="AU202" s="249" t="s">
        <v>86</v>
      </c>
      <c r="AY202" s="18" t="s">
        <v>159</v>
      </c>
      <c r="BE202" s="250">
        <f>IF(N202="základní",J202,0)</f>
        <v>0</v>
      </c>
      <c r="BF202" s="250">
        <f>IF(N202="snížená",J202,0)</f>
        <v>0</v>
      </c>
      <c r="BG202" s="250">
        <f>IF(N202="zákl. přenesená",J202,0)</f>
        <v>0</v>
      </c>
      <c r="BH202" s="250">
        <f>IF(N202="sníž. přenesená",J202,0)</f>
        <v>0</v>
      </c>
      <c r="BI202" s="250">
        <f>IF(N202="nulová",J202,0)</f>
        <v>0</v>
      </c>
      <c r="BJ202" s="18" t="s">
        <v>86</v>
      </c>
      <c r="BK202" s="250">
        <f>ROUND(I202*H202,2)</f>
        <v>0</v>
      </c>
      <c r="BL202" s="18" t="s">
        <v>165</v>
      </c>
      <c r="BM202" s="249" t="s">
        <v>1850</v>
      </c>
    </row>
    <row r="203" s="2" customFormat="1">
      <c r="A203" s="39"/>
      <c r="B203" s="40"/>
      <c r="C203" s="41"/>
      <c r="D203" s="253" t="s">
        <v>399</v>
      </c>
      <c r="E203" s="41"/>
      <c r="F203" s="285" t="s">
        <v>1851</v>
      </c>
      <c r="G203" s="41"/>
      <c r="H203" s="41"/>
      <c r="I203" s="145"/>
      <c r="J203" s="41"/>
      <c r="K203" s="41"/>
      <c r="L203" s="45"/>
      <c r="M203" s="286"/>
      <c r="N203" s="287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399</v>
      </c>
      <c r="AU203" s="18" t="s">
        <v>86</v>
      </c>
    </row>
    <row r="204" s="13" customFormat="1">
      <c r="A204" s="13"/>
      <c r="B204" s="251"/>
      <c r="C204" s="252"/>
      <c r="D204" s="253" t="s">
        <v>167</v>
      </c>
      <c r="E204" s="254" t="s">
        <v>1</v>
      </c>
      <c r="F204" s="255" t="s">
        <v>1852</v>
      </c>
      <c r="G204" s="252"/>
      <c r="H204" s="256">
        <v>50</v>
      </c>
      <c r="I204" s="257"/>
      <c r="J204" s="252"/>
      <c r="K204" s="252"/>
      <c r="L204" s="258"/>
      <c r="M204" s="259"/>
      <c r="N204" s="260"/>
      <c r="O204" s="260"/>
      <c r="P204" s="260"/>
      <c r="Q204" s="260"/>
      <c r="R204" s="260"/>
      <c r="S204" s="260"/>
      <c r="T204" s="26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2" t="s">
        <v>167</v>
      </c>
      <c r="AU204" s="262" t="s">
        <v>86</v>
      </c>
      <c r="AV204" s="13" t="s">
        <v>88</v>
      </c>
      <c r="AW204" s="13" t="s">
        <v>34</v>
      </c>
      <c r="AX204" s="13" t="s">
        <v>78</v>
      </c>
      <c r="AY204" s="262" t="s">
        <v>159</v>
      </c>
    </row>
    <row r="205" s="13" customFormat="1">
      <c r="A205" s="13"/>
      <c r="B205" s="251"/>
      <c r="C205" s="252"/>
      <c r="D205" s="253" t="s">
        <v>167</v>
      </c>
      <c r="E205" s="254" t="s">
        <v>1</v>
      </c>
      <c r="F205" s="255" t="s">
        <v>1853</v>
      </c>
      <c r="G205" s="252"/>
      <c r="H205" s="256">
        <v>60</v>
      </c>
      <c r="I205" s="257"/>
      <c r="J205" s="252"/>
      <c r="K205" s="252"/>
      <c r="L205" s="258"/>
      <c r="M205" s="259"/>
      <c r="N205" s="260"/>
      <c r="O205" s="260"/>
      <c r="P205" s="260"/>
      <c r="Q205" s="260"/>
      <c r="R205" s="260"/>
      <c r="S205" s="260"/>
      <c r="T205" s="26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2" t="s">
        <v>167</v>
      </c>
      <c r="AU205" s="262" t="s">
        <v>86</v>
      </c>
      <c r="AV205" s="13" t="s">
        <v>88</v>
      </c>
      <c r="AW205" s="13" t="s">
        <v>34</v>
      </c>
      <c r="AX205" s="13" t="s">
        <v>78</v>
      </c>
      <c r="AY205" s="262" t="s">
        <v>159</v>
      </c>
    </row>
    <row r="206" s="13" customFormat="1">
      <c r="A206" s="13"/>
      <c r="B206" s="251"/>
      <c r="C206" s="252"/>
      <c r="D206" s="253" t="s">
        <v>167</v>
      </c>
      <c r="E206" s="254" t="s">
        <v>1</v>
      </c>
      <c r="F206" s="255" t="s">
        <v>1854</v>
      </c>
      <c r="G206" s="252"/>
      <c r="H206" s="256">
        <v>60</v>
      </c>
      <c r="I206" s="257"/>
      <c r="J206" s="252"/>
      <c r="K206" s="252"/>
      <c r="L206" s="258"/>
      <c r="M206" s="259"/>
      <c r="N206" s="260"/>
      <c r="O206" s="260"/>
      <c r="P206" s="260"/>
      <c r="Q206" s="260"/>
      <c r="R206" s="260"/>
      <c r="S206" s="260"/>
      <c r="T206" s="26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2" t="s">
        <v>167</v>
      </c>
      <c r="AU206" s="262" t="s">
        <v>86</v>
      </c>
      <c r="AV206" s="13" t="s">
        <v>88</v>
      </c>
      <c r="AW206" s="13" t="s">
        <v>34</v>
      </c>
      <c r="AX206" s="13" t="s">
        <v>78</v>
      </c>
      <c r="AY206" s="262" t="s">
        <v>159</v>
      </c>
    </row>
    <row r="207" s="14" customFormat="1">
      <c r="A207" s="14"/>
      <c r="B207" s="263"/>
      <c r="C207" s="264"/>
      <c r="D207" s="253" t="s">
        <v>167</v>
      </c>
      <c r="E207" s="265" t="s">
        <v>1</v>
      </c>
      <c r="F207" s="266" t="s">
        <v>170</v>
      </c>
      <c r="G207" s="264"/>
      <c r="H207" s="267">
        <v>170</v>
      </c>
      <c r="I207" s="268"/>
      <c r="J207" s="264"/>
      <c r="K207" s="264"/>
      <c r="L207" s="269"/>
      <c r="M207" s="270"/>
      <c r="N207" s="271"/>
      <c r="O207" s="271"/>
      <c r="P207" s="271"/>
      <c r="Q207" s="271"/>
      <c r="R207" s="271"/>
      <c r="S207" s="271"/>
      <c r="T207" s="27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3" t="s">
        <v>167</v>
      </c>
      <c r="AU207" s="273" t="s">
        <v>86</v>
      </c>
      <c r="AV207" s="14" t="s">
        <v>165</v>
      </c>
      <c r="AW207" s="14" t="s">
        <v>34</v>
      </c>
      <c r="AX207" s="14" t="s">
        <v>86</v>
      </c>
      <c r="AY207" s="273" t="s">
        <v>159</v>
      </c>
    </row>
    <row r="208" s="2" customFormat="1" ht="16.5" customHeight="1">
      <c r="A208" s="39"/>
      <c r="B208" s="40"/>
      <c r="C208" s="237" t="s">
        <v>279</v>
      </c>
      <c r="D208" s="237" t="s">
        <v>161</v>
      </c>
      <c r="E208" s="238" t="s">
        <v>1855</v>
      </c>
      <c r="F208" s="239" t="s">
        <v>1856</v>
      </c>
      <c r="G208" s="240" t="s">
        <v>241</v>
      </c>
      <c r="H208" s="241">
        <v>170</v>
      </c>
      <c r="I208" s="242"/>
      <c r="J208" s="243">
        <f>ROUND(I208*H208,2)</f>
        <v>0</v>
      </c>
      <c r="K208" s="244"/>
      <c r="L208" s="45"/>
      <c r="M208" s="245" t="s">
        <v>1</v>
      </c>
      <c r="N208" s="246" t="s">
        <v>43</v>
      </c>
      <c r="O208" s="92"/>
      <c r="P208" s="247">
        <f>O208*H208</f>
        <v>0</v>
      </c>
      <c r="Q208" s="247">
        <v>0</v>
      </c>
      <c r="R208" s="247">
        <f>Q208*H208</f>
        <v>0</v>
      </c>
      <c r="S208" s="247">
        <v>0</v>
      </c>
      <c r="T208" s="248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9" t="s">
        <v>165</v>
      </c>
      <c r="AT208" s="249" t="s">
        <v>161</v>
      </c>
      <c r="AU208" s="249" t="s">
        <v>86</v>
      </c>
      <c r="AY208" s="18" t="s">
        <v>159</v>
      </c>
      <c r="BE208" s="250">
        <f>IF(N208="základní",J208,0)</f>
        <v>0</v>
      </c>
      <c r="BF208" s="250">
        <f>IF(N208="snížená",J208,0)</f>
        <v>0</v>
      </c>
      <c r="BG208" s="250">
        <f>IF(N208="zákl. přenesená",J208,0)</f>
        <v>0</v>
      </c>
      <c r="BH208" s="250">
        <f>IF(N208="sníž. přenesená",J208,0)</f>
        <v>0</v>
      </c>
      <c r="BI208" s="250">
        <f>IF(N208="nulová",J208,0)</f>
        <v>0</v>
      </c>
      <c r="BJ208" s="18" t="s">
        <v>86</v>
      </c>
      <c r="BK208" s="250">
        <f>ROUND(I208*H208,2)</f>
        <v>0</v>
      </c>
      <c r="BL208" s="18" t="s">
        <v>165</v>
      </c>
      <c r="BM208" s="249" t="s">
        <v>1857</v>
      </c>
    </row>
    <row r="209" s="2" customFormat="1">
      <c r="A209" s="39"/>
      <c r="B209" s="40"/>
      <c r="C209" s="41"/>
      <c r="D209" s="253" t="s">
        <v>399</v>
      </c>
      <c r="E209" s="41"/>
      <c r="F209" s="285" t="s">
        <v>1858</v>
      </c>
      <c r="G209" s="41"/>
      <c r="H209" s="41"/>
      <c r="I209" s="145"/>
      <c r="J209" s="41"/>
      <c r="K209" s="41"/>
      <c r="L209" s="45"/>
      <c r="M209" s="286"/>
      <c r="N209" s="287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399</v>
      </c>
      <c r="AU209" s="18" t="s">
        <v>86</v>
      </c>
    </row>
    <row r="210" s="13" customFormat="1">
      <c r="A210" s="13"/>
      <c r="B210" s="251"/>
      <c r="C210" s="252"/>
      <c r="D210" s="253" t="s">
        <v>167</v>
      </c>
      <c r="E210" s="254" t="s">
        <v>1</v>
      </c>
      <c r="F210" s="255" t="s">
        <v>1852</v>
      </c>
      <c r="G210" s="252"/>
      <c r="H210" s="256">
        <v>50</v>
      </c>
      <c r="I210" s="257"/>
      <c r="J210" s="252"/>
      <c r="K210" s="252"/>
      <c r="L210" s="258"/>
      <c r="M210" s="259"/>
      <c r="N210" s="260"/>
      <c r="O210" s="260"/>
      <c r="P210" s="260"/>
      <c r="Q210" s="260"/>
      <c r="R210" s="260"/>
      <c r="S210" s="260"/>
      <c r="T210" s="26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2" t="s">
        <v>167</v>
      </c>
      <c r="AU210" s="262" t="s">
        <v>86</v>
      </c>
      <c r="AV210" s="13" t="s">
        <v>88</v>
      </c>
      <c r="AW210" s="13" t="s">
        <v>34</v>
      </c>
      <c r="AX210" s="13" t="s">
        <v>78</v>
      </c>
      <c r="AY210" s="262" t="s">
        <v>159</v>
      </c>
    </row>
    <row r="211" s="13" customFormat="1">
      <c r="A211" s="13"/>
      <c r="B211" s="251"/>
      <c r="C211" s="252"/>
      <c r="D211" s="253" t="s">
        <v>167</v>
      </c>
      <c r="E211" s="254" t="s">
        <v>1</v>
      </c>
      <c r="F211" s="255" t="s">
        <v>1853</v>
      </c>
      <c r="G211" s="252"/>
      <c r="H211" s="256">
        <v>60</v>
      </c>
      <c r="I211" s="257"/>
      <c r="J211" s="252"/>
      <c r="K211" s="252"/>
      <c r="L211" s="258"/>
      <c r="M211" s="259"/>
      <c r="N211" s="260"/>
      <c r="O211" s="260"/>
      <c r="P211" s="260"/>
      <c r="Q211" s="260"/>
      <c r="R211" s="260"/>
      <c r="S211" s="260"/>
      <c r="T211" s="26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2" t="s">
        <v>167</v>
      </c>
      <c r="AU211" s="262" t="s">
        <v>86</v>
      </c>
      <c r="AV211" s="13" t="s">
        <v>88</v>
      </c>
      <c r="AW211" s="13" t="s">
        <v>34</v>
      </c>
      <c r="AX211" s="13" t="s">
        <v>78</v>
      </c>
      <c r="AY211" s="262" t="s">
        <v>159</v>
      </c>
    </row>
    <row r="212" s="13" customFormat="1">
      <c r="A212" s="13"/>
      <c r="B212" s="251"/>
      <c r="C212" s="252"/>
      <c r="D212" s="253" t="s">
        <v>167</v>
      </c>
      <c r="E212" s="254" t="s">
        <v>1</v>
      </c>
      <c r="F212" s="255" t="s">
        <v>1854</v>
      </c>
      <c r="G212" s="252"/>
      <c r="H212" s="256">
        <v>60</v>
      </c>
      <c r="I212" s="257"/>
      <c r="J212" s="252"/>
      <c r="K212" s="252"/>
      <c r="L212" s="258"/>
      <c r="M212" s="259"/>
      <c r="N212" s="260"/>
      <c r="O212" s="260"/>
      <c r="P212" s="260"/>
      <c r="Q212" s="260"/>
      <c r="R212" s="260"/>
      <c r="S212" s="260"/>
      <c r="T212" s="26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2" t="s">
        <v>167</v>
      </c>
      <c r="AU212" s="262" t="s">
        <v>86</v>
      </c>
      <c r="AV212" s="13" t="s">
        <v>88</v>
      </c>
      <c r="AW212" s="13" t="s">
        <v>34</v>
      </c>
      <c r="AX212" s="13" t="s">
        <v>78</v>
      </c>
      <c r="AY212" s="262" t="s">
        <v>159</v>
      </c>
    </row>
    <row r="213" s="14" customFormat="1">
      <c r="A213" s="14"/>
      <c r="B213" s="263"/>
      <c r="C213" s="264"/>
      <c r="D213" s="253" t="s">
        <v>167</v>
      </c>
      <c r="E213" s="265" t="s">
        <v>1</v>
      </c>
      <c r="F213" s="266" t="s">
        <v>170</v>
      </c>
      <c r="G213" s="264"/>
      <c r="H213" s="267">
        <v>170</v>
      </c>
      <c r="I213" s="268"/>
      <c r="J213" s="264"/>
      <c r="K213" s="264"/>
      <c r="L213" s="269"/>
      <c r="M213" s="270"/>
      <c r="N213" s="271"/>
      <c r="O213" s="271"/>
      <c r="P213" s="271"/>
      <c r="Q213" s="271"/>
      <c r="R213" s="271"/>
      <c r="S213" s="271"/>
      <c r="T213" s="27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3" t="s">
        <v>167</v>
      </c>
      <c r="AU213" s="273" t="s">
        <v>86</v>
      </c>
      <c r="AV213" s="14" t="s">
        <v>165</v>
      </c>
      <c r="AW213" s="14" t="s">
        <v>34</v>
      </c>
      <c r="AX213" s="14" t="s">
        <v>86</v>
      </c>
      <c r="AY213" s="273" t="s">
        <v>159</v>
      </c>
    </row>
    <row r="214" s="2" customFormat="1" ht="16.5" customHeight="1">
      <c r="A214" s="39"/>
      <c r="B214" s="40"/>
      <c r="C214" s="237" t="s">
        <v>7</v>
      </c>
      <c r="D214" s="237" t="s">
        <v>161</v>
      </c>
      <c r="E214" s="238" t="s">
        <v>1859</v>
      </c>
      <c r="F214" s="239" t="s">
        <v>1860</v>
      </c>
      <c r="G214" s="240" t="s">
        <v>241</v>
      </c>
      <c r="H214" s="241">
        <v>170</v>
      </c>
      <c r="I214" s="242"/>
      <c r="J214" s="243">
        <f>ROUND(I214*H214,2)</f>
        <v>0</v>
      </c>
      <c r="K214" s="244"/>
      <c r="L214" s="45"/>
      <c r="M214" s="245" t="s">
        <v>1</v>
      </c>
      <c r="N214" s="246" t="s">
        <v>43</v>
      </c>
      <c r="O214" s="92"/>
      <c r="P214" s="247">
        <f>O214*H214</f>
        <v>0</v>
      </c>
      <c r="Q214" s="247">
        <v>0</v>
      </c>
      <c r="R214" s="247">
        <f>Q214*H214</f>
        <v>0</v>
      </c>
      <c r="S214" s="247">
        <v>0</v>
      </c>
      <c r="T214" s="248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9" t="s">
        <v>165</v>
      </c>
      <c r="AT214" s="249" t="s">
        <v>161</v>
      </c>
      <c r="AU214" s="249" t="s">
        <v>86</v>
      </c>
      <c r="AY214" s="18" t="s">
        <v>159</v>
      </c>
      <c r="BE214" s="250">
        <f>IF(N214="základní",J214,0)</f>
        <v>0</v>
      </c>
      <c r="BF214" s="250">
        <f>IF(N214="snížená",J214,0)</f>
        <v>0</v>
      </c>
      <c r="BG214" s="250">
        <f>IF(N214="zákl. přenesená",J214,0)</f>
        <v>0</v>
      </c>
      <c r="BH214" s="250">
        <f>IF(N214="sníž. přenesená",J214,0)</f>
        <v>0</v>
      </c>
      <c r="BI214" s="250">
        <f>IF(N214="nulová",J214,0)</f>
        <v>0</v>
      </c>
      <c r="BJ214" s="18" t="s">
        <v>86</v>
      </c>
      <c r="BK214" s="250">
        <f>ROUND(I214*H214,2)</f>
        <v>0</v>
      </c>
      <c r="BL214" s="18" t="s">
        <v>165</v>
      </c>
      <c r="BM214" s="249" t="s">
        <v>1861</v>
      </c>
    </row>
    <row r="215" s="2" customFormat="1" ht="16.5" customHeight="1">
      <c r="A215" s="39"/>
      <c r="B215" s="40"/>
      <c r="C215" s="237" t="s">
        <v>289</v>
      </c>
      <c r="D215" s="237" t="s">
        <v>161</v>
      </c>
      <c r="E215" s="238" t="s">
        <v>1862</v>
      </c>
      <c r="F215" s="239" t="s">
        <v>1863</v>
      </c>
      <c r="G215" s="240" t="s">
        <v>1864</v>
      </c>
      <c r="H215" s="241">
        <v>3</v>
      </c>
      <c r="I215" s="242"/>
      <c r="J215" s="243">
        <f>ROUND(I215*H215,2)</f>
        <v>0</v>
      </c>
      <c r="K215" s="244"/>
      <c r="L215" s="45"/>
      <c r="M215" s="245" t="s">
        <v>1</v>
      </c>
      <c r="N215" s="246" t="s">
        <v>43</v>
      </c>
      <c r="O215" s="92"/>
      <c r="P215" s="247">
        <f>O215*H215</f>
        <v>0</v>
      </c>
      <c r="Q215" s="247">
        <v>0</v>
      </c>
      <c r="R215" s="247">
        <f>Q215*H215</f>
        <v>0</v>
      </c>
      <c r="S215" s="247">
        <v>0</v>
      </c>
      <c r="T215" s="248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9" t="s">
        <v>165</v>
      </c>
      <c r="AT215" s="249" t="s">
        <v>161</v>
      </c>
      <c r="AU215" s="249" t="s">
        <v>86</v>
      </c>
      <c r="AY215" s="18" t="s">
        <v>159</v>
      </c>
      <c r="BE215" s="250">
        <f>IF(N215="základní",J215,0)</f>
        <v>0</v>
      </c>
      <c r="BF215" s="250">
        <f>IF(N215="snížená",J215,0)</f>
        <v>0</v>
      </c>
      <c r="BG215" s="250">
        <f>IF(N215="zákl. přenesená",J215,0)</f>
        <v>0</v>
      </c>
      <c r="BH215" s="250">
        <f>IF(N215="sníž. přenesená",J215,0)</f>
        <v>0</v>
      </c>
      <c r="BI215" s="250">
        <f>IF(N215="nulová",J215,0)</f>
        <v>0</v>
      </c>
      <c r="BJ215" s="18" t="s">
        <v>86</v>
      </c>
      <c r="BK215" s="250">
        <f>ROUND(I215*H215,2)</f>
        <v>0</v>
      </c>
      <c r="BL215" s="18" t="s">
        <v>165</v>
      </c>
      <c r="BM215" s="249" t="s">
        <v>1865</v>
      </c>
    </row>
    <row r="216" s="2" customFormat="1" ht="16.5" customHeight="1">
      <c r="A216" s="39"/>
      <c r="B216" s="40"/>
      <c r="C216" s="237" t="s">
        <v>294</v>
      </c>
      <c r="D216" s="237" t="s">
        <v>161</v>
      </c>
      <c r="E216" s="238" t="s">
        <v>1866</v>
      </c>
      <c r="F216" s="239" t="s">
        <v>1867</v>
      </c>
      <c r="G216" s="240" t="s">
        <v>777</v>
      </c>
      <c r="H216" s="241">
        <v>85</v>
      </c>
      <c r="I216" s="242"/>
      <c r="J216" s="243">
        <f>ROUND(I216*H216,2)</f>
        <v>0</v>
      </c>
      <c r="K216" s="244"/>
      <c r="L216" s="45"/>
      <c r="M216" s="245" t="s">
        <v>1</v>
      </c>
      <c r="N216" s="246" t="s">
        <v>43</v>
      </c>
      <c r="O216" s="92"/>
      <c r="P216" s="247">
        <f>O216*H216</f>
        <v>0</v>
      </c>
      <c r="Q216" s="247">
        <v>0</v>
      </c>
      <c r="R216" s="247">
        <f>Q216*H216</f>
        <v>0</v>
      </c>
      <c r="S216" s="247">
        <v>0</v>
      </c>
      <c r="T216" s="248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9" t="s">
        <v>165</v>
      </c>
      <c r="AT216" s="249" t="s">
        <v>161</v>
      </c>
      <c r="AU216" s="249" t="s">
        <v>86</v>
      </c>
      <c r="AY216" s="18" t="s">
        <v>159</v>
      </c>
      <c r="BE216" s="250">
        <f>IF(N216="základní",J216,0)</f>
        <v>0</v>
      </c>
      <c r="BF216" s="250">
        <f>IF(N216="snížená",J216,0)</f>
        <v>0</v>
      </c>
      <c r="BG216" s="250">
        <f>IF(N216="zákl. přenesená",J216,0)</f>
        <v>0</v>
      </c>
      <c r="BH216" s="250">
        <f>IF(N216="sníž. přenesená",J216,0)</f>
        <v>0</v>
      </c>
      <c r="BI216" s="250">
        <f>IF(N216="nulová",J216,0)</f>
        <v>0</v>
      </c>
      <c r="BJ216" s="18" t="s">
        <v>86</v>
      </c>
      <c r="BK216" s="250">
        <f>ROUND(I216*H216,2)</f>
        <v>0</v>
      </c>
      <c r="BL216" s="18" t="s">
        <v>165</v>
      </c>
      <c r="BM216" s="249" t="s">
        <v>1868</v>
      </c>
    </row>
    <row r="217" s="2" customFormat="1" ht="16.5" customHeight="1">
      <c r="A217" s="39"/>
      <c r="B217" s="40"/>
      <c r="C217" s="237" t="s">
        <v>299</v>
      </c>
      <c r="D217" s="237" t="s">
        <v>161</v>
      </c>
      <c r="E217" s="238" t="s">
        <v>1869</v>
      </c>
      <c r="F217" s="239" t="s">
        <v>1870</v>
      </c>
      <c r="G217" s="240" t="s">
        <v>777</v>
      </c>
      <c r="H217" s="241">
        <v>85</v>
      </c>
      <c r="I217" s="242"/>
      <c r="J217" s="243">
        <f>ROUND(I217*H217,2)</f>
        <v>0</v>
      </c>
      <c r="K217" s="244"/>
      <c r="L217" s="45"/>
      <c r="M217" s="245" t="s">
        <v>1</v>
      </c>
      <c r="N217" s="246" t="s">
        <v>43</v>
      </c>
      <c r="O217" s="92"/>
      <c r="P217" s="247">
        <f>O217*H217</f>
        <v>0</v>
      </c>
      <c r="Q217" s="247">
        <v>0</v>
      </c>
      <c r="R217" s="247">
        <f>Q217*H217</f>
        <v>0</v>
      </c>
      <c r="S217" s="247">
        <v>0</v>
      </c>
      <c r="T217" s="248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9" t="s">
        <v>165</v>
      </c>
      <c r="AT217" s="249" t="s">
        <v>161</v>
      </c>
      <c r="AU217" s="249" t="s">
        <v>86</v>
      </c>
      <c r="AY217" s="18" t="s">
        <v>159</v>
      </c>
      <c r="BE217" s="250">
        <f>IF(N217="základní",J217,0)</f>
        <v>0</v>
      </c>
      <c r="BF217" s="250">
        <f>IF(N217="snížená",J217,0)</f>
        <v>0</v>
      </c>
      <c r="BG217" s="250">
        <f>IF(N217="zákl. přenesená",J217,0)</f>
        <v>0</v>
      </c>
      <c r="BH217" s="250">
        <f>IF(N217="sníž. přenesená",J217,0)</f>
        <v>0</v>
      </c>
      <c r="BI217" s="250">
        <f>IF(N217="nulová",J217,0)</f>
        <v>0</v>
      </c>
      <c r="BJ217" s="18" t="s">
        <v>86</v>
      </c>
      <c r="BK217" s="250">
        <f>ROUND(I217*H217,2)</f>
        <v>0</v>
      </c>
      <c r="BL217" s="18" t="s">
        <v>165</v>
      </c>
      <c r="BM217" s="249" t="s">
        <v>1871</v>
      </c>
    </row>
    <row r="218" s="2" customFormat="1" ht="16.5" customHeight="1">
      <c r="A218" s="39"/>
      <c r="B218" s="40"/>
      <c r="C218" s="237" t="s">
        <v>303</v>
      </c>
      <c r="D218" s="237" t="s">
        <v>161</v>
      </c>
      <c r="E218" s="238" t="s">
        <v>1872</v>
      </c>
      <c r="F218" s="239" t="s">
        <v>1873</v>
      </c>
      <c r="G218" s="240" t="s">
        <v>777</v>
      </c>
      <c r="H218" s="241">
        <v>30</v>
      </c>
      <c r="I218" s="242"/>
      <c r="J218" s="243">
        <f>ROUND(I218*H218,2)</f>
        <v>0</v>
      </c>
      <c r="K218" s="244"/>
      <c r="L218" s="45"/>
      <c r="M218" s="245" t="s">
        <v>1</v>
      </c>
      <c r="N218" s="246" t="s">
        <v>43</v>
      </c>
      <c r="O218" s="92"/>
      <c r="P218" s="247">
        <f>O218*H218</f>
        <v>0</v>
      </c>
      <c r="Q218" s="247">
        <v>0</v>
      </c>
      <c r="R218" s="247">
        <f>Q218*H218</f>
        <v>0</v>
      </c>
      <c r="S218" s="247">
        <v>0</v>
      </c>
      <c r="T218" s="248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9" t="s">
        <v>165</v>
      </c>
      <c r="AT218" s="249" t="s">
        <v>161</v>
      </c>
      <c r="AU218" s="249" t="s">
        <v>86</v>
      </c>
      <c r="AY218" s="18" t="s">
        <v>159</v>
      </c>
      <c r="BE218" s="250">
        <f>IF(N218="základní",J218,0)</f>
        <v>0</v>
      </c>
      <c r="BF218" s="250">
        <f>IF(N218="snížená",J218,0)</f>
        <v>0</v>
      </c>
      <c r="BG218" s="250">
        <f>IF(N218="zákl. přenesená",J218,0)</f>
        <v>0</v>
      </c>
      <c r="BH218" s="250">
        <f>IF(N218="sníž. přenesená",J218,0)</f>
        <v>0</v>
      </c>
      <c r="BI218" s="250">
        <f>IF(N218="nulová",J218,0)</f>
        <v>0</v>
      </c>
      <c r="BJ218" s="18" t="s">
        <v>86</v>
      </c>
      <c r="BK218" s="250">
        <f>ROUND(I218*H218,2)</f>
        <v>0</v>
      </c>
      <c r="BL218" s="18" t="s">
        <v>165</v>
      </c>
      <c r="BM218" s="249" t="s">
        <v>1874</v>
      </c>
    </row>
    <row r="219" s="2" customFormat="1" ht="16.5" customHeight="1">
      <c r="A219" s="39"/>
      <c r="B219" s="40"/>
      <c r="C219" s="237" t="s">
        <v>307</v>
      </c>
      <c r="D219" s="237" t="s">
        <v>161</v>
      </c>
      <c r="E219" s="238" t="s">
        <v>1875</v>
      </c>
      <c r="F219" s="239" t="s">
        <v>1876</v>
      </c>
      <c r="G219" s="240" t="s">
        <v>777</v>
      </c>
      <c r="H219" s="241">
        <v>4</v>
      </c>
      <c r="I219" s="242"/>
      <c r="J219" s="243">
        <f>ROUND(I219*H219,2)</f>
        <v>0</v>
      </c>
      <c r="K219" s="244"/>
      <c r="L219" s="45"/>
      <c r="M219" s="245" t="s">
        <v>1</v>
      </c>
      <c r="N219" s="246" t="s">
        <v>43</v>
      </c>
      <c r="O219" s="92"/>
      <c r="P219" s="247">
        <f>O219*H219</f>
        <v>0</v>
      </c>
      <c r="Q219" s="247">
        <v>0</v>
      </c>
      <c r="R219" s="247">
        <f>Q219*H219</f>
        <v>0</v>
      </c>
      <c r="S219" s="247">
        <v>0</v>
      </c>
      <c r="T219" s="248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9" t="s">
        <v>165</v>
      </c>
      <c r="AT219" s="249" t="s">
        <v>161</v>
      </c>
      <c r="AU219" s="249" t="s">
        <v>86</v>
      </c>
      <c r="AY219" s="18" t="s">
        <v>159</v>
      </c>
      <c r="BE219" s="250">
        <f>IF(N219="základní",J219,0)</f>
        <v>0</v>
      </c>
      <c r="BF219" s="250">
        <f>IF(N219="snížená",J219,0)</f>
        <v>0</v>
      </c>
      <c r="BG219" s="250">
        <f>IF(N219="zákl. přenesená",J219,0)</f>
        <v>0</v>
      </c>
      <c r="BH219" s="250">
        <f>IF(N219="sníž. přenesená",J219,0)</f>
        <v>0</v>
      </c>
      <c r="BI219" s="250">
        <f>IF(N219="nulová",J219,0)</f>
        <v>0</v>
      </c>
      <c r="BJ219" s="18" t="s">
        <v>86</v>
      </c>
      <c r="BK219" s="250">
        <f>ROUND(I219*H219,2)</f>
        <v>0</v>
      </c>
      <c r="BL219" s="18" t="s">
        <v>165</v>
      </c>
      <c r="BM219" s="249" t="s">
        <v>1877</v>
      </c>
    </row>
    <row r="220" s="2" customFormat="1" ht="16.5" customHeight="1">
      <c r="A220" s="39"/>
      <c r="B220" s="40"/>
      <c r="C220" s="237" t="s">
        <v>311</v>
      </c>
      <c r="D220" s="237" t="s">
        <v>161</v>
      </c>
      <c r="E220" s="238" t="s">
        <v>1878</v>
      </c>
      <c r="F220" s="239" t="s">
        <v>1879</v>
      </c>
      <c r="G220" s="240" t="s">
        <v>241</v>
      </c>
      <c r="H220" s="241">
        <v>400</v>
      </c>
      <c r="I220" s="242"/>
      <c r="J220" s="243">
        <f>ROUND(I220*H220,2)</f>
        <v>0</v>
      </c>
      <c r="K220" s="244"/>
      <c r="L220" s="45"/>
      <c r="M220" s="245" t="s">
        <v>1</v>
      </c>
      <c r="N220" s="246" t="s">
        <v>43</v>
      </c>
      <c r="O220" s="92"/>
      <c r="P220" s="247">
        <f>O220*H220</f>
        <v>0</v>
      </c>
      <c r="Q220" s="247">
        <v>0</v>
      </c>
      <c r="R220" s="247">
        <f>Q220*H220</f>
        <v>0</v>
      </c>
      <c r="S220" s="247">
        <v>0</v>
      </c>
      <c r="T220" s="248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9" t="s">
        <v>165</v>
      </c>
      <c r="AT220" s="249" t="s">
        <v>161</v>
      </c>
      <c r="AU220" s="249" t="s">
        <v>86</v>
      </c>
      <c r="AY220" s="18" t="s">
        <v>159</v>
      </c>
      <c r="BE220" s="250">
        <f>IF(N220="základní",J220,0)</f>
        <v>0</v>
      </c>
      <c r="BF220" s="250">
        <f>IF(N220="snížená",J220,0)</f>
        <v>0</v>
      </c>
      <c r="BG220" s="250">
        <f>IF(N220="zákl. přenesená",J220,0)</f>
        <v>0</v>
      </c>
      <c r="BH220" s="250">
        <f>IF(N220="sníž. přenesená",J220,0)</f>
        <v>0</v>
      </c>
      <c r="BI220" s="250">
        <f>IF(N220="nulová",J220,0)</f>
        <v>0</v>
      </c>
      <c r="BJ220" s="18" t="s">
        <v>86</v>
      </c>
      <c r="BK220" s="250">
        <f>ROUND(I220*H220,2)</f>
        <v>0</v>
      </c>
      <c r="BL220" s="18" t="s">
        <v>165</v>
      </c>
      <c r="BM220" s="249" t="s">
        <v>1880</v>
      </c>
    </row>
    <row r="221" s="2" customFormat="1" ht="16.5" customHeight="1">
      <c r="A221" s="39"/>
      <c r="B221" s="40"/>
      <c r="C221" s="237" t="s">
        <v>315</v>
      </c>
      <c r="D221" s="237" t="s">
        <v>161</v>
      </c>
      <c r="E221" s="238" t="s">
        <v>1881</v>
      </c>
      <c r="F221" s="239" t="s">
        <v>1882</v>
      </c>
      <c r="G221" s="240" t="s">
        <v>241</v>
      </c>
      <c r="H221" s="241">
        <v>300</v>
      </c>
      <c r="I221" s="242"/>
      <c r="J221" s="243">
        <f>ROUND(I221*H221,2)</f>
        <v>0</v>
      </c>
      <c r="K221" s="244"/>
      <c r="L221" s="45"/>
      <c r="M221" s="245" t="s">
        <v>1</v>
      </c>
      <c r="N221" s="246" t="s">
        <v>43</v>
      </c>
      <c r="O221" s="92"/>
      <c r="P221" s="247">
        <f>O221*H221</f>
        <v>0</v>
      </c>
      <c r="Q221" s="247">
        <v>0</v>
      </c>
      <c r="R221" s="247">
        <f>Q221*H221</f>
        <v>0</v>
      </c>
      <c r="S221" s="247">
        <v>0</v>
      </c>
      <c r="T221" s="248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9" t="s">
        <v>165</v>
      </c>
      <c r="AT221" s="249" t="s">
        <v>161</v>
      </c>
      <c r="AU221" s="249" t="s">
        <v>86</v>
      </c>
      <c r="AY221" s="18" t="s">
        <v>159</v>
      </c>
      <c r="BE221" s="250">
        <f>IF(N221="základní",J221,0)</f>
        <v>0</v>
      </c>
      <c r="BF221" s="250">
        <f>IF(N221="snížená",J221,0)</f>
        <v>0</v>
      </c>
      <c r="BG221" s="250">
        <f>IF(N221="zákl. přenesená",J221,0)</f>
        <v>0</v>
      </c>
      <c r="BH221" s="250">
        <f>IF(N221="sníž. přenesená",J221,0)</f>
        <v>0</v>
      </c>
      <c r="BI221" s="250">
        <f>IF(N221="nulová",J221,0)</f>
        <v>0</v>
      </c>
      <c r="BJ221" s="18" t="s">
        <v>86</v>
      </c>
      <c r="BK221" s="250">
        <f>ROUND(I221*H221,2)</f>
        <v>0</v>
      </c>
      <c r="BL221" s="18" t="s">
        <v>165</v>
      </c>
      <c r="BM221" s="249" t="s">
        <v>1883</v>
      </c>
    </row>
    <row r="222" s="2" customFormat="1" ht="16.5" customHeight="1">
      <c r="A222" s="39"/>
      <c r="B222" s="40"/>
      <c r="C222" s="237" t="s">
        <v>323</v>
      </c>
      <c r="D222" s="237" t="s">
        <v>161</v>
      </c>
      <c r="E222" s="238" t="s">
        <v>1884</v>
      </c>
      <c r="F222" s="239" t="s">
        <v>1885</v>
      </c>
      <c r="G222" s="240" t="s">
        <v>777</v>
      </c>
      <c r="H222" s="241">
        <v>300</v>
      </c>
      <c r="I222" s="242"/>
      <c r="J222" s="243">
        <f>ROUND(I222*H222,2)</f>
        <v>0</v>
      </c>
      <c r="K222" s="244"/>
      <c r="L222" s="45"/>
      <c r="M222" s="245" t="s">
        <v>1</v>
      </c>
      <c r="N222" s="246" t="s">
        <v>43</v>
      </c>
      <c r="O222" s="92"/>
      <c r="P222" s="247">
        <f>O222*H222</f>
        <v>0</v>
      </c>
      <c r="Q222" s="247">
        <v>0</v>
      </c>
      <c r="R222" s="247">
        <f>Q222*H222</f>
        <v>0</v>
      </c>
      <c r="S222" s="247">
        <v>0</v>
      </c>
      <c r="T222" s="248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9" t="s">
        <v>165</v>
      </c>
      <c r="AT222" s="249" t="s">
        <v>161</v>
      </c>
      <c r="AU222" s="249" t="s">
        <v>86</v>
      </c>
      <c r="AY222" s="18" t="s">
        <v>159</v>
      </c>
      <c r="BE222" s="250">
        <f>IF(N222="základní",J222,0)</f>
        <v>0</v>
      </c>
      <c r="BF222" s="250">
        <f>IF(N222="snížená",J222,0)</f>
        <v>0</v>
      </c>
      <c r="BG222" s="250">
        <f>IF(N222="zákl. přenesená",J222,0)</f>
        <v>0</v>
      </c>
      <c r="BH222" s="250">
        <f>IF(N222="sníž. přenesená",J222,0)</f>
        <v>0</v>
      </c>
      <c r="BI222" s="250">
        <f>IF(N222="nulová",J222,0)</f>
        <v>0</v>
      </c>
      <c r="BJ222" s="18" t="s">
        <v>86</v>
      </c>
      <c r="BK222" s="250">
        <f>ROUND(I222*H222,2)</f>
        <v>0</v>
      </c>
      <c r="BL222" s="18" t="s">
        <v>165</v>
      </c>
      <c r="BM222" s="249" t="s">
        <v>1886</v>
      </c>
    </row>
    <row r="223" s="2" customFormat="1" ht="16.5" customHeight="1">
      <c r="A223" s="39"/>
      <c r="B223" s="40"/>
      <c r="C223" s="237" t="s">
        <v>329</v>
      </c>
      <c r="D223" s="237" t="s">
        <v>161</v>
      </c>
      <c r="E223" s="238" t="s">
        <v>1887</v>
      </c>
      <c r="F223" s="239" t="s">
        <v>1888</v>
      </c>
      <c r="G223" s="240" t="s">
        <v>777</v>
      </c>
      <c r="H223" s="241">
        <v>85</v>
      </c>
      <c r="I223" s="242"/>
      <c r="J223" s="243">
        <f>ROUND(I223*H223,2)</f>
        <v>0</v>
      </c>
      <c r="K223" s="244"/>
      <c r="L223" s="45"/>
      <c r="M223" s="245" t="s">
        <v>1</v>
      </c>
      <c r="N223" s="246" t="s">
        <v>43</v>
      </c>
      <c r="O223" s="92"/>
      <c r="P223" s="247">
        <f>O223*H223</f>
        <v>0</v>
      </c>
      <c r="Q223" s="247">
        <v>0</v>
      </c>
      <c r="R223" s="247">
        <f>Q223*H223</f>
        <v>0</v>
      </c>
      <c r="S223" s="247">
        <v>0</v>
      </c>
      <c r="T223" s="248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9" t="s">
        <v>165</v>
      </c>
      <c r="AT223" s="249" t="s">
        <v>161</v>
      </c>
      <c r="AU223" s="249" t="s">
        <v>86</v>
      </c>
      <c r="AY223" s="18" t="s">
        <v>159</v>
      </c>
      <c r="BE223" s="250">
        <f>IF(N223="základní",J223,0)</f>
        <v>0</v>
      </c>
      <c r="BF223" s="250">
        <f>IF(N223="snížená",J223,0)</f>
        <v>0</v>
      </c>
      <c r="BG223" s="250">
        <f>IF(N223="zákl. přenesená",J223,0)</f>
        <v>0</v>
      </c>
      <c r="BH223" s="250">
        <f>IF(N223="sníž. přenesená",J223,0)</f>
        <v>0</v>
      </c>
      <c r="BI223" s="250">
        <f>IF(N223="nulová",J223,0)</f>
        <v>0</v>
      </c>
      <c r="BJ223" s="18" t="s">
        <v>86</v>
      </c>
      <c r="BK223" s="250">
        <f>ROUND(I223*H223,2)</f>
        <v>0</v>
      </c>
      <c r="BL223" s="18" t="s">
        <v>165</v>
      </c>
      <c r="BM223" s="249" t="s">
        <v>1889</v>
      </c>
    </row>
    <row r="224" s="2" customFormat="1" ht="16.5" customHeight="1">
      <c r="A224" s="39"/>
      <c r="B224" s="40"/>
      <c r="C224" s="237" t="s">
        <v>333</v>
      </c>
      <c r="D224" s="237" t="s">
        <v>161</v>
      </c>
      <c r="E224" s="238" t="s">
        <v>771</v>
      </c>
      <c r="F224" s="239" t="s">
        <v>772</v>
      </c>
      <c r="G224" s="240" t="s">
        <v>777</v>
      </c>
      <c r="H224" s="241">
        <v>12</v>
      </c>
      <c r="I224" s="242"/>
      <c r="J224" s="243">
        <f>ROUND(I224*H224,2)</f>
        <v>0</v>
      </c>
      <c r="K224" s="244"/>
      <c r="L224" s="45"/>
      <c r="M224" s="245" t="s">
        <v>1</v>
      </c>
      <c r="N224" s="246" t="s">
        <v>43</v>
      </c>
      <c r="O224" s="92"/>
      <c r="P224" s="247">
        <f>O224*H224</f>
        <v>0</v>
      </c>
      <c r="Q224" s="247">
        <v>0</v>
      </c>
      <c r="R224" s="247">
        <f>Q224*H224</f>
        <v>0</v>
      </c>
      <c r="S224" s="247">
        <v>0</v>
      </c>
      <c r="T224" s="248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9" t="s">
        <v>165</v>
      </c>
      <c r="AT224" s="249" t="s">
        <v>161</v>
      </c>
      <c r="AU224" s="249" t="s">
        <v>86</v>
      </c>
      <c r="AY224" s="18" t="s">
        <v>159</v>
      </c>
      <c r="BE224" s="250">
        <f>IF(N224="základní",J224,0)</f>
        <v>0</v>
      </c>
      <c r="BF224" s="250">
        <f>IF(N224="snížená",J224,0)</f>
        <v>0</v>
      </c>
      <c r="BG224" s="250">
        <f>IF(N224="zákl. přenesená",J224,0)</f>
        <v>0</v>
      </c>
      <c r="BH224" s="250">
        <f>IF(N224="sníž. přenesená",J224,0)</f>
        <v>0</v>
      </c>
      <c r="BI224" s="250">
        <f>IF(N224="nulová",J224,0)</f>
        <v>0</v>
      </c>
      <c r="BJ224" s="18" t="s">
        <v>86</v>
      </c>
      <c r="BK224" s="250">
        <f>ROUND(I224*H224,2)</f>
        <v>0</v>
      </c>
      <c r="BL224" s="18" t="s">
        <v>165</v>
      </c>
      <c r="BM224" s="249" t="s">
        <v>1890</v>
      </c>
    </row>
    <row r="225" s="2" customFormat="1" ht="16.5" customHeight="1">
      <c r="A225" s="39"/>
      <c r="B225" s="40"/>
      <c r="C225" s="237" t="s">
        <v>337</v>
      </c>
      <c r="D225" s="237" t="s">
        <v>161</v>
      </c>
      <c r="E225" s="238" t="s">
        <v>775</v>
      </c>
      <c r="F225" s="239" t="s">
        <v>776</v>
      </c>
      <c r="G225" s="240" t="s">
        <v>777</v>
      </c>
      <c r="H225" s="241">
        <v>12</v>
      </c>
      <c r="I225" s="242"/>
      <c r="J225" s="243">
        <f>ROUND(I225*H225,2)</f>
        <v>0</v>
      </c>
      <c r="K225" s="244"/>
      <c r="L225" s="45"/>
      <c r="M225" s="245" t="s">
        <v>1</v>
      </c>
      <c r="N225" s="246" t="s">
        <v>43</v>
      </c>
      <c r="O225" s="92"/>
      <c r="P225" s="247">
        <f>O225*H225</f>
        <v>0</v>
      </c>
      <c r="Q225" s="247">
        <v>0</v>
      </c>
      <c r="R225" s="247">
        <f>Q225*H225</f>
        <v>0</v>
      </c>
      <c r="S225" s="247">
        <v>0</v>
      </c>
      <c r="T225" s="248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9" t="s">
        <v>165</v>
      </c>
      <c r="AT225" s="249" t="s">
        <v>161</v>
      </c>
      <c r="AU225" s="249" t="s">
        <v>86</v>
      </c>
      <c r="AY225" s="18" t="s">
        <v>159</v>
      </c>
      <c r="BE225" s="250">
        <f>IF(N225="základní",J225,0)</f>
        <v>0</v>
      </c>
      <c r="BF225" s="250">
        <f>IF(N225="snížená",J225,0)</f>
        <v>0</v>
      </c>
      <c r="BG225" s="250">
        <f>IF(N225="zákl. přenesená",J225,0)</f>
        <v>0</v>
      </c>
      <c r="BH225" s="250">
        <f>IF(N225="sníž. přenesená",J225,0)</f>
        <v>0</v>
      </c>
      <c r="BI225" s="250">
        <f>IF(N225="nulová",J225,0)</f>
        <v>0</v>
      </c>
      <c r="BJ225" s="18" t="s">
        <v>86</v>
      </c>
      <c r="BK225" s="250">
        <f>ROUND(I225*H225,2)</f>
        <v>0</v>
      </c>
      <c r="BL225" s="18" t="s">
        <v>165</v>
      </c>
      <c r="BM225" s="249" t="s">
        <v>1891</v>
      </c>
    </row>
    <row r="226" s="2" customFormat="1" ht="16.5" customHeight="1">
      <c r="A226" s="39"/>
      <c r="B226" s="40"/>
      <c r="C226" s="237" t="s">
        <v>341</v>
      </c>
      <c r="D226" s="237" t="s">
        <v>161</v>
      </c>
      <c r="E226" s="238" t="s">
        <v>1892</v>
      </c>
      <c r="F226" s="239" t="s">
        <v>1893</v>
      </c>
      <c r="G226" s="240" t="s">
        <v>777</v>
      </c>
      <c r="H226" s="241">
        <v>1</v>
      </c>
      <c r="I226" s="242"/>
      <c r="J226" s="243">
        <f>ROUND(I226*H226,2)</f>
        <v>0</v>
      </c>
      <c r="K226" s="244"/>
      <c r="L226" s="45"/>
      <c r="M226" s="245" t="s">
        <v>1</v>
      </c>
      <c r="N226" s="246" t="s">
        <v>43</v>
      </c>
      <c r="O226" s="92"/>
      <c r="P226" s="247">
        <f>O226*H226</f>
        <v>0</v>
      </c>
      <c r="Q226" s="247">
        <v>0</v>
      </c>
      <c r="R226" s="247">
        <f>Q226*H226</f>
        <v>0</v>
      </c>
      <c r="S226" s="247">
        <v>0</v>
      </c>
      <c r="T226" s="248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9" t="s">
        <v>165</v>
      </c>
      <c r="AT226" s="249" t="s">
        <v>161</v>
      </c>
      <c r="AU226" s="249" t="s">
        <v>86</v>
      </c>
      <c r="AY226" s="18" t="s">
        <v>159</v>
      </c>
      <c r="BE226" s="250">
        <f>IF(N226="základní",J226,0)</f>
        <v>0</v>
      </c>
      <c r="BF226" s="250">
        <f>IF(N226="snížená",J226,0)</f>
        <v>0</v>
      </c>
      <c r="BG226" s="250">
        <f>IF(N226="zákl. přenesená",J226,0)</f>
        <v>0</v>
      </c>
      <c r="BH226" s="250">
        <f>IF(N226="sníž. přenesená",J226,0)</f>
        <v>0</v>
      </c>
      <c r="BI226" s="250">
        <f>IF(N226="nulová",J226,0)</f>
        <v>0</v>
      </c>
      <c r="BJ226" s="18" t="s">
        <v>86</v>
      </c>
      <c r="BK226" s="250">
        <f>ROUND(I226*H226,2)</f>
        <v>0</v>
      </c>
      <c r="BL226" s="18" t="s">
        <v>165</v>
      </c>
      <c r="BM226" s="249" t="s">
        <v>1894</v>
      </c>
    </row>
    <row r="227" s="2" customFormat="1" ht="16.5" customHeight="1">
      <c r="A227" s="39"/>
      <c r="B227" s="40"/>
      <c r="C227" s="237" t="s">
        <v>343</v>
      </c>
      <c r="D227" s="237" t="s">
        <v>161</v>
      </c>
      <c r="E227" s="238" t="s">
        <v>1895</v>
      </c>
      <c r="F227" s="239" t="s">
        <v>1896</v>
      </c>
      <c r="G227" s="240" t="s">
        <v>777</v>
      </c>
      <c r="H227" s="241">
        <v>176</v>
      </c>
      <c r="I227" s="242"/>
      <c r="J227" s="243">
        <f>ROUND(I227*H227,2)</f>
        <v>0</v>
      </c>
      <c r="K227" s="244"/>
      <c r="L227" s="45"/>
      <c r="M227" s="245" t="s">
        <v>1</v>
      </c>
      <c r="N227" s="246" t="s">
        <v>43</v>
      </c>
      <c r="O227" s="92"/>
      <c r="P227" s="247">
        <f>O227*H227</f>
        <v>0</v>
      </c>
      <c r="Q227" s="247">
        <v>0</v>
      </c>
      <c r="R227" s="247">
        <f>Q227*H227</f>
        <v>0</v>
      </c>
      <c r="S227" s="247">
        <v>0</v>
      </c>
      <c r="T227" s="248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9" t="s">
        <v>165</v>
      </c>
      <c r="AT227" s="249" t="s">
        <v>161</v>
      </c>
      <c r="AU227" s="249" t="s">
        <v>86</v>
      </c>
      <c r="AY227" s="18" t="s">
        <v>159</v>
      </c>
      <c r="BE227" s="250">
        <f>IF(N227="základní",J227,0)</f>
        <v>0</v>
      </c>
      <c r="BF227" s="250">
        <f>IF(N227="snížená",J227,0)</f>
        <v>0</v>
      </c>
      <c r="BG227" s="250">
        <f>IF(N227="zákl. přenesená",J227,0)</f>
        <v>0</v>
      </c>
      <c r="BH227" s="250">
        <f>IF(N227="sníž. přenesená",J227,0)</f>
        <v>0</v>
      </c>
      <c r="BI227" s="250">
        <f>IF(N227="nulová",J227,0)</f>
        <v>0</v>
      </c>
      <c r="BJ227" s="18" t="s">
        <v>86</v>
      </c>
      <c r="BK227" s="250">
        <f>ROUND(I227*H227,2)</f>
        <v>0</v>
      </c>
      <c r="BL227" s="18" t="s">
        <v>165</v>
      </c>
      <c r="BM227" s="249" t="s">
        <v>1897</v>
      </c>
    </row>
    <row r="228" s="2" customFormat="1" ht="16.5" customHeight="1">
      <c r="A228" s="39"/>
      <c r="B228" s="40"/>
      <c r="C228" s="237" t="s">
        <v>347</v>
      </c>
      <c r="D228" s="237" t="s">
        <v>161</v>
      </c>
      <c r="E228" s="238" t="s">
        <v>1898</v>
      </c>
      <c r="F228" s="239" t="s">
        <v>1899</v>
      </c>
      <c r="G228" s="240" t="s">
        <v>777</v>
      </c>
      <c r="H228" s="241">
        <v>1</v>
      </c>
      <c r="I228" s="242"/>
      <c r="J228" s="243">
        <f>ROUND(I228*H228,2)</f>
        <v>0</v>
      </c>
      <c r="K228" s="244"/>
      <c r="L228" s="45"/>
      <c r="M228" s="245" t="s">
        <v>1</v>
      </c>
      <c r="N228" s="246" t="s">
        <v>43</v>
      </c>
      <c r="O228" s="92"/>
      <c r="P228" s="247">
        <f>O228*H228</f>
        <v>0</v>
      </c>
      <c r="Q228" s="247">
        <v>0</v>
      </c>
      <c r="R228" s="247">
        <f>Q228*H228</f>
        <v>0</v>
      </c>
      <c r="S228" s="247">
        <v>0</v>
      </c>
      <c r="T228" s="248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9" t="s">
        <v>165</v>
      </c>
      <c r="AT228" s="249" t="s">
        <v>161</v>
      </c>
      <c r="AU228" s="249" t="s">
        <v>86</v>
      </c>
      <c r="AY228" s="18" t="s">
        <v>159</v>
      </c>
      <c r="BE228" s="250">
        <f>IF(N228="základní",J228,0)</f>
        <v>0</v>
      </c>
      <c r="BF228" s="250">
        <f>IF(N228="snížená",J228,0)</f>
        <v>0</v>
      </c>
      <c r="BG228" s="250">
        <f>IF(N228="zákl. přenesená",J228,0)</f>
        <v>0</v>
      </c>
      <c r="BH228" s="250">
        <f>IF(N228="sníž. přenesená",J228,0)</f>
        <v>0</v>
      </c>
      <c r="BI228" s="250">
        <f>IF(N228="nulová",J228,0)</f>
        <v>0</v>
      </c>
      <c r="BJ228" s="18" t="s">
        <v>86</v>
      </c>
      <c r="BK228" s="250">
        <f>ROUND(I228*H228,2)</f>
        <v>0</v>
      </c>
      <c r="BL228" s="18" t="s">
        <v>165</v>
      </c>
      <c r="BM228" s="249" t="s">
        <v>1900</v>
      </c>
    </row>
    <row r="229" s="2" customFormat="1" ht="16.5" customHeight="1">
      <c r="A229" s="39"/>
      <c r="B229" s="40"/>
      <c r="C229" s="237" t="s">
        <v>351</v>
      </c>
      <c r="D229" s="237" t="s">
        <v>161</v>
      </c>
      <c r="E229" s="238" t="s">
        <v>1901</v>
      </c>
      <c r="F229" s="239" t="s">
        <v>1902</v>
      </c>
      <c r="G229" s="240" t="s">
        <v>777</v>
      </c>
      <c r="H229" s="241">
        <v>1</v>
      </c>
      <c r="I229" s="242"/>
      <c r="J229" s="243">
        <f>ROUND(I229*H229,2)</f>
        <v>0</v>
      </c>
      <c r="K229" s="244"/>
      <c r="L229" s="45"/>
      <c r="M229" s="245" t="s">
        <v>1</v>
      </c>
      <c r="N229" s="246" t="s">
        <v>43</v>
      </c>
      <c r="O229" s="92"/>
      <c r="P229" s="247">
        <f>O229*H229</f>
        <v>0</v>
      </c>
      <c r="Q229" s="247">
        <v>0</v>
      </c>
      <c r="R229" s="247">
        <f>Q229*H229</f>
        <v>0</v>
      </c>
      <c r="S229" s="247">
        <v>0</v>
      </c>
      <c r="T229" s="248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9" t="s">
        <v>165</v>
      </c>
      <c r="AT229" s="249" t="s">
        <v>161</v>
      </c>
      <c r="AU229" s="249" t="s">
        <v>86</v>
      </c>
      <c r="AY229" s="18" t="s">
        <v>159</v>
      </c>
      <c r="BE229" s="250">
        <f>IF(N229="základní",J229,0)</f>
        <v>0</v>
      </c>
      <c r="BF229" s="250">
        <f>IF(N229="snížená",J229,0)</f>
        <v>0</v>
      </c>
      <c r="BG229" s="250">
        <f>IF(N229="zákl. přenesená",J229,0)</f>
        <v>0</v>
      </c>
      <c r="BH229" s="250">
        <f>IF(N229="sníž. přenesená",J229,0)</f>
        <v>0</v>
      </c>
      <c r="BI229" s="250">
        <f>IF(N229="nulová",J229,0)</f>
        <v>0</v>
      </c>
      <c r="BJ229" s="18" t="s">
        <v>86</v>
      </c>
      <c r="BK229" s="250">
        <f>ROUND(I229*H229,2)</f>
        <v>0</v>
      </c>
      <c r="BL229" s="18" t="s">
        <v>165</v>
      </c>
      <c r="BM229" s="249" t="s">
        <v>1903</v>
      </c>
    </row>
    <row r="230" s="2" customFormat="1" ht="16.5" customHeight="1">
      <c r="A230" s="39"/>
      <c r="B230" s="40"/>
      <c r="C230" s="237" t="s">
        <v>354</v>
      </c>
      <c r="D230" s="237" t="s">
        <v>161</v>
      </c>
      <c r="E230" s="238" t="s">
        <v>1904</v>
      </c>
      <c r="F230" s="239" t="s">
        <v>1905</v>
      </c>
      <c r="G230" s="240" t="s">
        <v>777</v>
      </c>
      <c r="H230" s="241">
        <v>1</v>
      </c>
      <c r="I230" s="242"/>
      <c r="J230" s="243">
        <f>ROUND(I230*H230,2)</f>
        <v>0</v>
      </c>
      <c r="K230" s="244"/>
      <c r="L230" s="45"/>
      <c r="M230" s="245" t="s">
        <v>1</v>
      </c>
      <c r="N230" s="246" t="s">
        <v>43</v>
      </c>
      <c r="O230" s="92"/>
      <c r="P230" s="247">
        <f>O230*H230</f>
        <v>0</v>
      </c>
      <c r="Q230" s="247">
        <v>0</v>
      </c>
      <c r="R230" s="247">
        <f>Q230*H230</f>
        <v>0</v>
      </c>
      <c r="S230" s="247">
        <v>0</v>
      </c>
      <c r="T230" s="248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9" t="s">
        <v>165</v>
      </c>
      <c r="AT230" s="249" t="s">
        <v>161</v>
      </c>
      <c r="AU230" s="249" t="s">
        <v>86</v>
      </c>
      <c r="AY230" s="18" t="s">
        <v>159</v>
      </c>
      <c r="BE230" s="250">
        <f>IF(N230="základní",J230,0)</f>
        <v>0</v>
      </c>
      <c r="BF230" s="250">
        <f>IF(N230="snížená",J230,0)</f>
        <v>0</v>
      </c>
      <c r="BG230" s="250">
        <f>IF(N230="zákl. přenesená",J230,0)</f>
        <v>0</v>
      </c>
      <c r="BH230" s="250">
        <f>IF(N230="sníž. přenesená",J230,0)</f>
        <v>0</v>
      </c>
      <c r="BI230" s="250">
        <f>IF(N230="nulová",J230,0)</f>
        <v>0</v>
      </c>
      <c r="BJ230" s="18" t="s">
        <v>86</v>
      </c>
      <c r="BK230" s="250">
        <f>ROUND(I230*H230,2)</f>
        <v>0</v>
      </c>
      <c r="BL230" s="18" t="s">
        <v>165</v>
      </c>
      <c r="BM230" s="249" t="s">
        <v>1906</v>
      </c>
    </row>
    <row r="231" s="12" customFormat="1" ht="25.92" customHeight="1">
      <c r="A231" s="12"/>
      <c r="B231" s="221"/>
      <c r="C231" s="222"/>
      <c r="D231" s="223" t="s">
        <v>77</v>
      </c>
      <c r="E231" s="224" t="s">
        <v>1907</v>
      </c>
      <c r="F231" s="224" t="s">
        <v>1908</v>
      </c>
      <c r="G231" s="222"/>
      <c r="H231" s="222"/>
      <c r="I231" s="225"/>
      <c r="J231" s="226">
        <f>BK231</f>
        <v>0</v>
      </c>
      <c r="K231" s="222"/>
      <c r="L231" s="227"/>
      <c r="M231" s="228"/>
      <c r="N231" s="229"/>
      <c r="O231" s="229"/>
      <c r="P231" s="230">
        <f>SUM(P232:P272)</f>
        <v>0</v>
      </c>
      <c r="Q231" s="229"/>
      <c r="R231" s="230">
        <f>SUM(R232:R272)</f>
        <v>0</v>
      </c>
      <c r="S231" s="229"/>
      <c r="T231" s="231">
        <f>SUM(T232:T272)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32" t="s">
        <v>86</v>
      </c>
      <c r="AT231" s="233" t="s">
        <v>77</v>
      </c>
      <c r="AU231" s="233" t="s">
        <v>78</v>
      </c>
      <c r="AY231" s="232" t="s">
        <v>159</v>
      </c>
      <c r="BK231" s="234">
        <f>SUM(BK232:BK272)</f>
        <v>0</v>
      </c>
    </row>
    <row r="232" s="2" customFormat="1" ht="16.5" customHeight="1">
      <c r="A232" s="39"/>
      <c r="B232" s="40"/>
      <c r="C232" s="237" t="s">
        <v>359</v>
      </c>
      <c r="D232" s="237" t="s">
        <v>161</v>
      </c>
      <c r="E232" s="238" t="s">
        <v>1909</v>
      </c>
      <c r="F232" s="239" t="s">
        <v>1910</v>
      </c>
      <c r="G232" s="240" t="s">
        <v>241</v>
      </c>
      <c r="H232" s="241">
        <v>20</v>
      </c>
      <c r="I232" s="242"/>
      <c r="J232" s="243">
        <f>ROUND(I232*H232,2)</f>
        <v>0</v>
      </c>
      <c r="K232" s="244"/>
      <c r="L232" s="45"/>
      <c r="M232" s="245" t="s">
        <v>1</v>
      </c>
      <c r="N232" s="246" t="s">
        <v>43</v>
      </c>
      <c r="O232" s="92"/>
      <c r="P232" s="247">
        <f>O232*H232</f>
        <v>0</v>
      </c>
      <c r="Q232" s="247">
        <v>0</v>
      </c>
      <c r="R232" s="247">
        <f>Q232*H232</f>
        <v>0</v>
      </c>
      <c r="S232" s="247">
        <v>0</v>
      </c>
      <c r="T232" s="248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9" t="s">
        <v>165</v>
      </c>
      <c r="AT232" s="249" t="s">
        <v>161</v>
      </c>
      <c r="AU232" s="249" t="s">
        <v>86</v>
      </c>
      <c r="AY232" s="18" t="s">
        <v>159</v>
      </c>
      <c r="BE232" s="250">
        <f>IF(N232="základní",J232,0)</f>
        <v>0</v>
      </c>
      <c r="BF232" s="250">
        <f>IF(N232="snížená",J232,0)</f>
        <v>0</v>
      </c>
      <c r="BG232" s="250">
        <f>IF(N232="zákl. přenesená",J232,0)</f>
        <v>0</v>
      </c>
      <c r="BH232" s="250">
        <f>IF(N232="sníž. přenesená",J232,0)</f>
        <v>0</v>
      </c>
      <c r="BI232" s="250">
        <f>IF(N232="nulová",J232,0)</f>
        <v>0</v>
      </c>
      <c r="BJ232" s="18" t="s">
        <v>86</v>
      </c>
      <c r="BK232" s="250">
        <f>ROUND(I232*H232,2)</f>
        <v>0</v>
      </c>
      <c r="BL232" s="18" t="s">
        <v>165</v>
      </c>
      <c r="BM232" s="249" t="s">
        <v>1911</v>
      </c>
    </row>
    <row r="233" s="2" customFormat="1" ht="16.5" customHeight="1">
      <c r="A233" s="39"/>
      <c r="B233" s="40"/>
      <c r="C233" s="237" t="s">
        <v>364</v>
      </c>
      <c r="D233" s="237" t="s">
        <v>161</v>
      </c>
      <c r="E233" s="238" t="s">
        <v>1912</v>
      </c>
      <c r="F233" s="239" t="s">
        <v>1913</v>
      </c>
      <c r="G233" s="240" t="s">
        <v>241</v>
      </c>
      <c r="H233" s="241">
        <v>20</v>
      </c>
      <c r="I233" s="242"/>
      <c r="J233" s="243">
        <f>ROUND(I233*H233,2)</f>
        <v>0</v>
      </c>
      <c r="K233" s="244"/>
      <c r="L233" s="45"/>
      <c r="M233" s="245" t="s">
        <v>1</v>
      </c>
      <c r="N233" s="246" t="s">
        <v>43</v>
      </c>
      <c r="O233" s="92"/>
      <c r="P233" s="247">
        <f>O233*H233</f>
        <v>0</v>
      </c>
      <c r="Q233" s="247">
        <v>0</v>
      </c>
      <c r="R233" s="247">
        <f>Q233*H233</f>
        <v>0</v>
      </c>
      <c r="S233" s="247">
        <v>0</v>
      </c>
      <c r="T233" s="248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9" t="s">
        <v>165</v>
      </c>
      <c r="AT233" s="249" t="s">
        <v>161</v>
      </c>
      <c r="AU233" s="249" t="s">
        <v>86</v>
      </c>
      <c r="AY233" s="18" t="s">
        <v>159</v>
      </c>
      <c r="BE233" s="250">
        <f>IF(N233="základní",J233,0)</f>
        <v>0</v>
      </c>
      <c r="BF233" s="250">
        <f>IF(N233="snížená",J233,0)</f>
        <v>0</v>
      </c>
      <c r="BG233" s="250">
        <f>IF(N233="zákl. přenesená",J233,0)</f>
        <v>0</v>
      </c>
      <c r="BH233" s="250">
        <f>IF(N233="sníž. přenesená",J233,0)</f>
        <v>0</v>
      </c>
      <c r="BI233" s="250">
        <f>IF(N233="nulová",J233,0)</f>
        <v>0</v>
      </c>
      <c r="BJ233" s="18" t="s">
        <v>86</v>
      </c>
      <c r="BK233" s="250">
        <f>ROUND(I233*H233,2)</f>
        <v>0</v>
      </c>
      <c r="BL233" s="18" t="s">
        <v>165</v>
      </c>
      <c r="BM233" s="249" t="s">
        <v>1914</v>
      </c>
    </row>
    <row r="234" s="2" customFormat="1" ht="16.5" customHeight="1">
      <c r="A234" s="39"/>
      <c r="B234" s="40"/>
      <c r="C234" s="237" t="s">
        <v>391</v>
      </c>
      <c r="D234" s="237" t="s">
        <v>161</v>
      </c>
      <c r="E234" s="238" t="s">
        <v>1915</v>
      </c>
      <c r="F234" s="239" t="s">
        <v>1916</v>
      </c>
      <c r="G234" s="240" t="s">
        <v>777</v>
      </c>
      <c r="H234" s="241">
        <v>40</v>
      </c>
      <c r="I234" s="242"/>
      <c r="J234" s="243">
        <f>ROUND(I234*H234,2)</f>
        <v>0</v>
      </c>
      <c r="K234" s="244"/>
      <c r="L234" s="45"/>
      <c r="M234" s="245" t="s">
        <v>1</v>
      </c>
      <c r="N234" s="246" t="s">
        <v>43</v>
      </c>
      <c r="O234" s="92"/>
      <c r="P234" s="247">
        <f>O234*H234</f>
        <v>0</v>
      </c>
      <c r="Q234" s="247">
        <v>0</v>
      </c>
      <c r="R234" s="247">
        <f>Q234*H234</f>
        <v>0</v>
      </c>
      <c r="S234" s="247">
        <v>0</v>
      </c>
      <c r="T234" s="248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9" t="s">
        <v>165</v>
      </c>
      <c r="AT234" s="249" t="s">
        <v>161</v>
      </c>
      <c r="AU234" s="249" t="s">
        <v>86</v>
      </c>
      <c r="AY234" s="18" t="s">
        <v>159</v>
      </c>
      <c r="BE234" s="250">
        <f>IF(N234="základní",J234,0)</f>
        <v>0</v>
      </c>
      <c r="BF234" s="250">
        <f>IF(N234="snížená",J234,0)</f>
        <v>0</v>
      </c>
      <c r="BG234" s="250">
        <f>IF(N234="zákl. přenesená",J234,0)</f>
        <v>0</v>
      </c>
      <c r="BH234" s="250">
        <f>IF(N234="sníž. přenesená",J234,0)</f>
        <v>0</v>
      </c>
      <c r="BI234" s="250">
        <f>IF(N234="nulová",J234,0)</f>
        <v>0</v>
      </c>
      <c r="BJ234" s="18" t="s">
        <v>86</v>
      </c>
      <c r="BK234" s="250">
        <f>ROUND(I234*H234,2)</f>
        <v>0</v>
      </c>
      <c r="BL234" s="18" t="s">
        <v>165</v>
      </c>
      <c r="BM234" s="249" t="s">
        <v>1917</v>
      </c>
    </row>
    <row r="235" s="2" customFormat="1" ht="16.5" customHeight="1">
      <c r="A235" s="39"/>
      <c r="B235" s="40"/>
      <c r="C235" s="237" t="s">
        <v>395</v>
      </c>
      <c r="D235" s="237" t="s">
        <v>161</v>
      </c>
      <c r="E235" s="238" t="s">
        <v>1918</v>
      </c>
      <c r="F235" s="239" t="s">
        <v>1919</v>
      </c>
      <c r="G235" s="240" t="s">
        <v>777</v>
      </c>
      <c r="H235" s="241">
        <v>20</v>
      </c>
      <c r="I235" s="242"/>
      <c r="J235" s="243">
        <f>ROUND(I235*H235,2)</f>
        <v>0</v>
      </c>
      <c r="K235" s="244"/>
      <c r="L235" s="45"/>
      <c r="M235" s="245" t="s">
        <v>1</v>
      </c>
      <c r="N235" s="246" t="s">
        <v>43</v>
      </c>
      <c r="O235" s="92"/>
      <c r="P235" s="247">
        <f>O235*H235</f>
        <v>0</v>
      </c>
      <c r="Q235" s="247">
        <v>0</v>
      </c>
      <c r="R235" s="247">
        <f>Q235*H235</f>
        <v>0</v>
      </c>
      <c r="S235" s="247">
        <v>0</v>
      </c>
      <c r="T235" s="248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9" t="s">
        <v>165</v>
      </c>
      <c r="AT235" s="249" t="s">
        <v>161</v>
      </c>
      <c r="AU235" s="249" t="s">
        <v>86</v>
      </c>
      <c r="AY235" s="18" t="s">
        <v>159</v>
      </c>
      <c r="BE235" s="250">
        <f>IF(N235="základní",J235,0)</f>
        <v>0</v>
      </c>
      <c r="BF235" s="250">
        <f>IF(N235="snížená",J235,0)</f>
        <v>0</v>
      </c>
      <c r="BG235" s="250">
        <f>IF(N235="zákl. přenesená",J235,0)</f>
        <v>0</v>
      </c>
      <c r="BH235" s="250">
        <f>IF(N235="sníž. přenesená",J235,0)</f>
        <v>0</v>
      </c>
      <c r="BI235" s="250">
        <f>IF(N235="nulová",J235,0)</f>
        <v>0</v>
      </c>
      <c r="BJ235" s="18" t="s">
        <v>86</v>
      </c>
      <c r="BK235" s="250">
        <f>ROUND(I235*H235,2)</f>
        <v>0</v>
      </c>
      <c r="BL235" s="18" t="s">
        <v>165</v>
      </c>
      <c r="BM235" s="249" t="s">
        <v>1920</v>
      </c>
    </row>
    <row r="236" s="2" customFormat="1" ht="16.5" customHeight="1">
      <c r="A236" s="39"/>
      <c r="B236" s="40"/>
      <c r="C236" s="237" t="s">
        <v>401</v>
      </c>
      <c r="D236" s="237" t="s">
        <v>161</v>
      </c>
      <c r="E236" s="238" t="s">
        <v>1921</v>
      </c>
      <c r="F236" s="239" t="s">
        <v>1922</v>
      </c>
      <c r="G236" s="240" t="s">
        <v>777</v>
      </c>
      <c r="H236" s="241">
        <v>24</v>
      </c>
      <c r="I236" s="242"/>
      <c r="J236" s="243">
        <f>ROUND(I236*H236,2)</f>
        <v>0</v>
      </c>
      <c r="K236" s="244"/>
      <c r="L236" s="45"/>
      <c r="M236" s="245" t="s">
        <v>1</v>
      </c>
      <c r="N236" s="246" t="s">
        <v>43</v>
      </c>
      <c r="O236" s="92"/>
      <c r="P236" s="247">
        <f>O236*H236</f>
        <v>0</v>
      </c>
      <c r="Q236" s="247">
        <v>0</v>
      </c>
      <c r="R236" s="247">
        <f>Q236*H236</f>
        <v>0</v>
      </c>
      <c r="S236" s="247">
        <v>0</v>
      </c>
      <c r="T236" s="248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9" t="s">
        <v>165</v>
      </c>
      <c r="AT236" s="249" t="s">
        <v>161</v>
      </c>
      <c r="AU236" s="249" t="s">
        <v>86</v>
      </c>
      <c r="AY236" s="18" t="s">
        <v>159</v>
      </c>
      <c r="BE236" s="250">
        <f>IF(N236="základní",J236,0)</f>
        <v>0</v>
      </c>
      <c r="BF236" s="250">
        <f>IF(N236="snížená",J236,0)</f>
        <v>0</v>
      </c>
      <c r="BG236" s="250">
        <f>IF(N236="zákl. přenesená",J236,0)</f>
        <v>0</v>
      </c>
      <c r="BH236" s="250">
        <f>IF(N236="sníž. přenesená",J236,0)</f>
        <v>0</v>
      </c>
      <c r="BI236" s="250">
        <f>IF(N236="nulová",J236,0)</f>
        <v>0</v>
      </c>
      <c r="BJ236" s="18" t="s">
        <v>86</v>
      </c>
      <c r="BK236" s="250">
        <f>ROUND(I236*H236,2)</f>
        <v>0</v>
      </c>
      <c r="BL236" s="18" t="s">
        <v>165</v>
      </c>
      <c r="BM236" s="249" t="s">
        <v>1923</v>
      </c>
    </row>
    <row r="237" s="2" customFormat="1" ht="16.5" customHeight="1">
      <c r="A237" s="39"/>
      <c r="B237" s="40"/>
      <c r="C237" s="237" t="s">
        <v>406</v>
      </c>
      <c r="D237" s="237" t="s">
        <v>161</v>
      </c>
      <c r="E237" s="238" t="s">
        <v>1924</v>
      </c>
      <c r="F237" s="239" t="s">
        <v>1925</v>
      </c>
      <c r="G237" s="240" t="s">
        <v>777</v>
      </c>
      <c r="H237" s="241">
        <v>40</v>
      </c>
      <c r="I237" s="242"/>
      <c r="J237" s="243">
        <f>ROUND(I237*H237,2)</f>
        <v>0</v>
      </c>
      <c r="K237" s="244"/>
      <c r="L237" s="45"/>
      <c r="M237" s="245" t="s">
        <v>1</v>
      </c>
      <c r="N237" s="246" t="s">
        <v>43</v>
      </c>
      <c r="O237" s="92"/>
      <c r="P237" s="247">
        <f>O237*H237</f>
        <v>0</v>
      </c>
      <c r="Q237" s="247">
        <v>0</v>
      </c>
      <c r="R237" s="247">
        <f>Q237*H237</f>
        <v>0</v>
      </c>
      <c r="S237" s="247">
        <v>0</v>
      </c>
      <c r="T237" s="248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9" t="s">
        <v>165</v>
      </c>
      <c r="AT237" s="249" t="s">
        <v>161</v>
      </c>
      <c r="AU237" s="249" t="s">
        <v>86</v>
      </c>
      <c r="AY237" s="18" t="s">
        <v>159</v>
      </c>
      <c r="BE237" s="250">
        <f>IF(N237="základní",J237,0)</f>
        <v>0</v>
      </c>
      <c r="BF237" s="250">
        <f>IF(N237="snížená",J237,0)</f>
        <v>0</v>
      </c>
      <c r="BG237" s="250">
        <f>IF(N237="zákl. přenesená",J237,0)</f>
        <v>0</v>
      </c>
      <c r="BH237" s="250">
        <f>IF(N237="sníž. přenesená",J237,0)</f>
        <v>0</v>
      </c>
      <c r="BI237" s="250">
        <f>IF(N237="nulová",J237,0)</f>
        <v>0</v>
      </c>
      <c r="BJ237" s="18" t="s">
        <v>86</v>
      </c>
      <c r="BK237" s="250">
        <f>ROUND(I237*H237,2)</f>
        <v>0</v>
      </c>
      <c r="BL237" s="18" t="s">
        <v>165</v>
      </c>
      <c r="BM237" s="249" t="s">
        <v>1926</v>
      </c>
    </row>
    <row r="238" s="2" customFormat="1" ht="16.5" customHeight="1">
      <c r="A238" s="39"/>
      <c r="B238" s="40"/>
      <c r="C238" s="237" t="s">
        <v>414</v>
      </c>
      <c r="D238" s="237" t="s">
        <v>161</v>
      </c>
      <c r="E238" s="238" t="s">
        <v>1927</v>
      </c>
      <c r="F238" s="239" t="s">
        <v>1928</v>
      </c>
      <c r="G238" s="240" t="s">
        <v>777</v>
      </c>
      <c r="H238" s="241">
        <v>40</v>
      </c>
      <c r="I238" s="242"/>
      <c r="J238" s="243">
        <f>ROUND(I238*H238,2)</f>
        <v>0</v>
      </c>
      <c r="K238" s="244"/>
      <c r="L238" s="45"/>
      <c r="M238" s="245" t="s">
        <v>1</v>
      </c>
      <c r="N238" s="246" t="s">
        <v>43</v>
      </c>
      <c r="O238" s="92"/>
      <c r="P238" s="247">
        <f>O238*H238</f>
        <v>0</v>
      </c>
      <c r="Q238" s="247">
        <v>0</v>
      </c>
      <c r="R238" s="247">
        <f>Q238*H238</f>
        <v>0</v>
      </c>
      <c r="S238" s="247">
        <v>0</v>
      </c>
      <c r="T238" s="248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9" t="s">
        <v>165</v>
      </c>
      <c r="AT238" s="249" t="s">
        <v>161</v>
      </c>
      <c r="AU238" s="249" t="s">
        <v>86</v>
      </c>
      <c r="AY238" s="18" t="s">
        <v>159</v>
      </c>
      <c r="BE238" s="250">
        <f>IF(N238="základní",J238,0)</f>
        <v>0</v>
      </c>
      <c r="BF238" s="250">
        <f>IF(N238="snížená",J238,0)</f>
        <v>0</v>
      </c>
      <c r="BG238" s="250">
        <f>IF(N238="zákl. přenesená",J238,0)</f>
        <v>0</v>
      </c>
      <c r="BH238" s="250">
        <f>IF(N238="sníž. přenesená",J238,0)</f>
        <v>0</v>
      </c>
      <c r="BI238" s="250">
        <f>IF(N238="nulová",J238,0)</f>
        <v>0</v>
      </c>
      <c r="BJ238" s="18" t="s">
        <v>86</v>
      </c>
      <c r="BK238" s="250">
        <f>ROUND(I238*H238,2)</f>
        <v>0</v>
      </c>
      <c r="BL238" s="18" t="s">
        <v>165</v>
      </c>
      <c r="BM238" s="249" t="s">
        <v>1929</v>
      </c>
    </row>
    <row r="239" s="2" customFormat="1" ht="16.5" customHeight="1">
      <c r="A239" s="39"/>
      <c r="B239" s="40"/>
      <c r="C239" s="237" t="s">
        <v>418</v>
      </c>
      <c r="D239" s="237" t="s">
        <v>161</v>
      </c>
      <c r="E239" s="238" t="s">
        <v>1930</v>
      </c>
      <c r="F239" s="239" t="s">
        <v>1931</v>
      </c>
      <c r="G239" s="240" t="s">
        <v>777</v>
      </c>
      <c r="H239" s="241">
        <v>40</v>
      </c>
      <c r="I239" s="242"/>
      <c r="J239" s="243">
        <f>ROUND(I239*H239,2)</f>
        <v>0</v>
      </c>
      <c r="K239" s="244"/>
      <c r="L239" s="45"/>
      <c r="M239" s="245" t="s">
        <v>1</v>
      </c>
      <c r="N239" s="246" t="s">
        <v>43</v>
      </c>
      <c r="O239" s="92"/>
      <c r="P239" s="247">
        <f>O239*H239</f>
        <v>0</v>
      </c>
      <c r="Q239" s="247">
        <v>0</v>
      </c>
      <c r="R239" s="247">
        <f>Q239*H239</f>
        <v>0</v>
      </c>
      <c r="S239" s="247">
        <v>0</v>
      </c>
      <c r="T239" s="248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9" t="s">
        <v>165</v>
      </c>
      <c r="AT239" s="249" t="s">
        <v>161</v>
      </c>
      <c r="AU239" s="249" t="s">
        <v>86</v>
      </c>
      <c r="AY239" s="18" t="s">
        <v>159</v>
      </c>
      <c r="BE239" s="250">
        <f>IF(N239="základní",J239,0)</f>
        <v>0</v>
      </c>
      <c r="BF239" s="250">
        <f>IF(N239="snížená",J239,0)</f>
        <v>0</v>
      </c>
      <c r="BG239" s="250">
        <f>IF(N239="zákl. přenesená",J239,0)</f>
        <v>0</v>
      </c>
      <c r="BH239" s="250">
        <f>IF(N239="sníž. přenesená",J239,0)</f>
        <v>0</v>
      </c>
      <c r="BI239" s="250">
        <f>IF(N239="nulová",J239,0)</f>
        <v>0</v>
      </c>
      <c r="BJ239" s="18" t="s">
        <v>86</v>
      </c>
      <c r="BK239" s="250">
        <f>ROUND(I239*H239,2)</f>
        <v>0</v>
      </c>
      <c r="BL239" s="18" t="s">
        <v>165</v>
      </c>
      <c r="BM239" s="249" t="s">
        <v>1932</v>
      </c>
    </row>
    <row r="240" s="2" customFormat="1" ht="16.5" customHeight="1">
      <c r="A240" s="39"/>
      <c r="B240" s="40"/>
      <c r="C240" s="237" t="s">
        <v>423</v>
      </c>
      <c r="D240" s="237" t="s">
        <v>161</v>
      </c>
      <c r="E240" s="238" t="s">
        <v>1933</v>
      </c>
      <c r="F240" s="239" t="s">
        <v>1934</v>
      </c>
      <c r="G240" s="240" t="s">
        <v>777</v>
      </c>
      <c r="H240" s="241">
        <v>16</v>
      </c>
      <c r="I240" s="242"/>
      <c r="J240" s="243">
        <f>ROUND(I240*H240,2)</f>
        <v>0</v>
      </c>
      <c r="K240" s="244"/>
      <c r="L240" s="45"/>
      <c r="M240" s="245" t="s">
        <v>1</v>
      </c>
      <c r="N240" s="246" t="s">
        <v>43</v>
      </c>
      <c r="O240" s="92"/>
      <c r="P240" s="247">
        <f>O240*H240</f>
        <v>0</v>
      </c>
      <c r="Q240" s="247">
        <v>0</v>
      </c>
      <c r="R240" s="247">
        <f>Q240*H240</f>
        <v>0</v>
      </c>
      <c r="S240" s="247">
        <v>0</v>
      </c>
      <c r="T240" s="248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9" t="s">
        <v>165</v>
      </c>
      <c r="AT240" s="249" t="s">
        <v>161</v>
      </c>
      <c r="AU240" s="249" t="s">
        <v>86</v>
      </c>
      <c r="AY240" s="18" t="s">
        <v>159</v>
      </c>
      <c r="BE240" s="250">
        <f>IF(N240="základní",J240,0)</f>
        <v>0</v>
      </c>
      <c r="BF240" s="250">
        <f>IF(N240="snížená",J240,0)</f>
        <v>0</v>
      </c>
      <c r="BG240" s="250">
        <f>IF(N240="zákl. přenesená",J240,0)</f>
        <v>0</v>
      </c>
      <c r="BH240" s="250">
        <f>IF(N240="sníž. přenesená",J240,0)</f>
        <v>0</v>
      </c>
      <c r="BI240" s="250">
        <f>IF(N240="nulová",J240,0)</f>
        <v>0</v>
      </c>
      <c r="BJ240" s="18" t="s">
        <v>86</v>
      </c>
      <c r="BK240" s="250">
        <f>ROUND(I240*H240,2)</f>
        <v>0</v>
      </c>
      <c r="BL240" s="18" t="s">
        <v>165</v>
      </c>
      <c r="BM240" s="249" t="s">
        <v>1935</v>
      </c>
    </row>
    <row r="241" s="2" customFormat="1" ht="16.5" customHeight="1">
      <c r="A241" s="39"/>
      <c r="B241" s="40"/>
      <c r="C241" s="237" t="s">
        <v>430</v>
      </c>
      <c r="D241" s="237" t="s">
        <v>161</v>
      </c>
      <c r="E241" s="238" t="s">
        <v>1936</v>
      </c>
      <c r="F241" s="239" t="s">
        <v>1937</v>
      </c>
      <c r="G241" s="240" t="s">
        <v>1864</v>
      </c>
      <c r="H241" s="241">
        <v>2</v>
      </c>
      <c r="I241" s="242"/>
      <c r="J241" s="243">
        <f>ROUND(I241*H241,2)</f>
        <v>0</v>
      </c>
      <c r="K241" s="244"/>
      <c r="L241" s="45"/>
      <c r="M241" s="245" t="s">
        <v>1</v>
      </c>
      <c r="N241" s="246" t="s">
        <v>43</v>
      </c>
      <c r="O241" s="92"/>
      <c r="P241" s="247">
        <f>O241*H241</f>
        <v>0</v>
      </c>
      <c r="Q241" s="247">
        <v>0</v>
      </c>
      <c r="R241" s="247">
        <f>Q241*H241</f>
        <v>0</v>
      </c>
      <c r="S241" s="247">
        <v>0</v>
      </c>
      <c r="T241" s="248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9" t="s">
        <v>165</v>
      </c>
      <c r="AT241" s="249" t="s">
        <v>161</v>
      </c>
      <c r="AU241" s="249" t="s">
        <v>86</v>
      </c>
      <c r="AY241" s="18" t="s">
        <v>159</v>
      </c>
      <c r="BE241" s="250">
        <f>IF(N241="základní",J241,0)</f>
        <v>0</v>
      </c>
      <c r="BF241" s="250">
        <f>IF(N241="snížená",J241,0)</f>
        <v>0</v>
      </c>
      <c r="BG241" s="250">
        <f>IF(N241="zákl. přenesená",J241,0)</f>
        <v>0</v>
      </c>
      <c r="BH241" s="250">
        <f>IF(N241="sníž. přenesená",J241,0)</f>
        <v>0</v>
      </c>
      <c r="BI241" s="250">
        <f>IF(N241="nulová",J241,0)</f>
        <v>0</v>
      </c>
      <c r="BJ241" s="18" t="s">
        <v>86</v>
      </c>
      <c r="BK241" s="250">
        <f>ROUND(I241*H241,2)</f>
        <v>0</v>
      </c>
      <c r="BL241" s="18" t="s">
        <v>165</v>
      </c>
      <c r="BM241" s="249" t="s">
        <v>1938</v>
      </c>
    </row>
    <row r="242" s="2" customFormat="1" ht="16.5" customHeight="1">
      <c r="A242" s="39"/>
      <c r="B242" s="40"/>
      <c r="C242" s="237" t="s">
        <v>434</v>
      </c>
      <c r="D242" s="237" t="s">
        <v>161</v>
      </c>
      <c r="E242" s="238" t="s">
        <v>1939</v>
      </c>
      <c r="F242" s="239" t="s">
        <v>1940</v>
      </c>
      <c r="G242" s="240" t="s">
        <v>777</v>
      </c>
      <c r="H242" s="241">
        <v>4</v>
      </c>
      <c r="I242" s="242"/>
      <c r="J242" s="243">
        <f>ROUND(I242*H242,2)</f>
        <v>0</v>
      </c>
      <c r="K242" s="244"/>
      <c r="L242" s="45"/>
      <c r="M242" s="245" t="s">
        <v>1</v>
      </c>
      <c r="N242" s="246" t="s">
        <v>43</v>
      </c>
      <c r="O242" s="92"/>
      <c r="P242" s="247">
        <f>O242*H242</f>
        <v>0</v>
      </c>
      <c r="Q242" s="247">
        <v>0</v>
      </c>
      <c r="R242" s="247">
        <f>Q242*H242</f>
        <v>0</v>
      </c>
      <c r="S242" s="247">
        <v>0</v>
      </c>
      <c r="T242" s="248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9" t="s">
        <v>165</v>
      </c>
      <c r="AT242" s="249" t="s">
        <v>161</v>
      </c>
      <c r="AU242" s="249" t="s">
        <v>86</v>
      </c>
      <c r="AY242" s="18" t="s">
        <v>159</v>
      </c>
      <c r="BE242" s="250">
        <f>IF(N242="základní",J242,0)</f>
        <v>0</v>
      </c>
      <c r="BF242" s="250">
        <f>IF(N242="snížená",J242,0)</f>
        <v>0</v>
      </c>
      <c r="BG242" s="250">
        <f>IF(N242="zákl. přenesená",J242,0)</f>
        <v>0</v>
      </c>
      <c r="BH242" s="250">
        <f>IF(N242="sníž. přenesená",J242,0)</f>
        <v>0</v>
      </c>
      <c r="BI242" s="250">
        <f>IF(N242="nulová",J242,0)</f>
        <v>0</v>
      </c>
      <c r="BJ242" s="18" t="s">
        <v>86</v>
      </c>
      <c r="BK242" s="250">
        <f>ROUND(I242*H242,2)</f>
        <v>0</v>
      </c>
      <c r="BL242" s="18" t="s">
        <v>165</v>
      </c>
      <c r="BM242" s="249" t="s">
        <v>1941</v>
      </c>
    </row>
    <row r="243" s="2" customFormat="1" ht="16.5" customHeight="1">
      <c r="A243" s="39"/>
      <c r="B243" s="40"/>
      <c r="C243" s="237" t="s">
        <v>438</v>
      </c>
      <c r="D243" s="237" t="s">
        <v>161</v>
      </c>
      <c r="E243" s="238" t="s">
        <v>1942</v>
      </c>
      <c r="F243" s="239" t="s">
        <v>1943</v>
      </c>
      <c r="G243" s="240" t="s">
        <v>241</v>
      </c>
      <c r="H243" s="241">
        <v>80</v>
      </c>
      <c r="I243" s="242"/>
      <c r="J243" s="243">
        <f>ROUND(I243*H243,2)</f>
        <v>0</v>
      </c>
      <c r="K243" s="244"/>
      <c r="L243" s="45"/>
      <c r="M243" s="245" t="s">
        <v>1</v>
      </c>
      <c r="N243" s="246" t="s">
        <v>43</v>
      </c>
      <c r="O243" s="92"/>
      <c r="P243" s="247">
        <f>O243*H243</f>
        <v>0</v>
      </c>
      <c r="Q243" s="247">
        <v>0</v>
      </c>
      <c r="R243" s="247">
        <f>Q243*H243</f>
        <v>0</v>
      </c>
      <c r="S243" s="247">
        <v>0</v>
      </c>
      <c r="T243" s="248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9" t="s">
        <v>165</v>
      </c>
      <c r="AT243" s="249" t="s">
        <v>161</v>
      </c>
      <c r="AU243" s="249" t="s">
        <v>86</v>
      </c>
      <c r="AY243" s="18" t="s">
        <v>159</v>
      </c>
      <c r="BE243" s="250">
        <f>IF(N243="základní",J243,0)</f>
        <v>0</v>
      </c>
      <c r="BF243" s="250">
        <f>IF(N243="snížená",J243,0)</f>
        <v>0</v>
      </c>
      <c r="BG243" s="250">
        <f>IF(N243="zákl. přenesená",J243,0)</f>
        <v>0</v>
      </c>
      <c r="BH243" s="250">
        <f>IF(N243="sníž. přenesená",J243,0)</f>
        <v>0</v>
      </c>
      <c r="BI243" s="250">
        <f>IF(N243="nulová",J243,0)</f>
        <v>0</v>
      </c>
      <c r="BJ243" s="18" t="s">
        <v>86</v>
      </c>
      <c r="BK243" s="250">
        <f>ROUND(I243*H243,2)</f>
        <v>0</v>
      </c>
      <c r="BL243" s="18" t="s">
        <v>165</v>
      </c>
      <c r="BM243" s="249" t="s">
        <v>1944</v>
      </c>
    </row>
    <row r="244" s="13" customFormat="1">
      <c r="A244" s="13"/>
      <c r="B244" s="251"/>
      <c r="C244" s="252"/>
      <c r="D244" s="253" t="s">
        <v>167</v>
      </c>
      <c r="E244" s="254" t="s">
        <v>1</v>
      </c>
      <c r="F244" s="255" t="s">
        <v>1945</v>
      </c>
      <c r="G244" s="252"/>
      <c r="H244" s="256">
        <v>40</v>
      </c>
      <c r="I244" s="257"/>
      <c r="J244" s="252"/>
      <c r="K244" s="252"/>
      <c r="L244" s="258"/>
      <c r="M244" s="259"/>
      <c r="N244" s="260"/>
      <c r="O244" s="260"/>
      <c r="P244" s="260"/>
      <c r="Q244" s="260"/>
      <c r="R244" s="260"/>
      <c r="S244" s="260"/>
      <c r="T244" s="26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2" t="s">
        <v>167</v>
      </c>
      <c r="AU244" s="262" t="s">
        <v>86</v>
      </c>
      <c r="AV244" s="13" t="s">
        <v>88</v>
      </c>
      <c r="AW244" s="13" t="s">
        <v>34</v>
      </c>
      <c r="AX244" s="13" t="s">
        <v>78</v>
      </c>
      <c r="AY244" s="262" t="s">
        <v>159</v>
      </c>
    </row>
    <row r="245" s="13" customFormat="1">
      <c r="A245" s="13"/>
      <c r="B245" s="251"/>
      <c r="C245" s="252"/>
      <c r="D245" s="253" t="s">
        <v>167</v>
      </c>
      <c r="E245" s="254" t="s">
        <v>1</v>
      </c>
      <c r="F245" s="255" t="s">
        <v>1946</v>
      </c>
      <c r="G245" s="252"/>
      <c r="H245" s="256">
        <v>40</v>
      </c>
      <c r="I245" s="257"/>
      <c r="J245" s="252"/>
      <c r="K245" s="252"/>
      <c r="L245" s="258"/>
      <c r="M245" s="259"/>
      <c r="N245" s="260"/>
      <c r="O245" s="260"/>
      <c r="P245" s="260"/>
      <c r="Q245" s="260"/>
      <c r="R245" s="260"/>
      <c r="S245" s="260"/>
      <c r="T245" s="26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2" t="s">
        <v>167</v>
      </c>
      <c r="AU245" s="262" t="s">
        <v>86</v>
      </c>
      <c r="AV245" s="13" t="s">
        <v>88</v>
      </c>
      <c r="AW245" s="13" t="s">
        <v>34</v>
      </c>
      <c r="AX245" s="13" t="s">
        <v>78</v>
      </c>
      <c r="AY245" s="262" t="s">
        <v>159</v>
      </c>
    </row>
    <row r="246" s="14" customFormat="1">
      <c r="A246" s="14"/>
      <c r="B246" s="263"/>
      <c r="C246" s="264"/>
      <c r="D246" s="253" t="s">
        <v>167</v>
      </c>
      <c r="E246" s="265" t="s">
        <v>1</v>
      </c>
      <c r="F246" s="266" t="s">
        <v>170</v>
      </c>
      <c r="G246" s="264"/>
      <c r="H246" s="267">
        <v>80</v>
      </c>
      <c r="I246" s="268"/>
      <c r="J246" s="264"/>
      <c r="K246" s="264"/>
      <c r="L246" s="269"/>
      <c r="M246" s="270"/>
      <c r="N246" s="271"/>
      <c r="O246" s="271"/>
      <c r="P246" s="271"/>
      <c r="Q246" s="271"/>
      <c r="R246" s="271"/>
      <c r="S246" s="271"/>
      <c r="T246" s="27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73" t="s">
        <v>167</v>
      </c>
      <c r="AU246" s="273" t="s">
        <v>86</v>
      </c>
      <c r="AV246" s="14" t="s">
        <v>165</v>
      </c>
      <c r="AW246" s="14" t="s">
        <v>34</v>
      </c>
      <c r="AX246" s="14" t="s">
        <v>86</v>
      </c>
      <c r="AY246" s="273" t="s">
        <v>159</v>
      </c>
    </row>
    <row r="247" s="2" customFormat="1" ht="16.5" customHeight="1">
      <c r="A247" s="39"/>
      <c r="B247" s="40"/>
      <c r="C247" s="237" t="s">
        <v>444</v>
      </c>
      <c r="D247" s="237" t="s">
        <v>161</v>
      </c>
      <c r="E247" s="238" t="s">
        <v>1947</v>
      </c>
      <c r="F247" s="239" t="s">
        <v>1948</v>
      </c>
      <c r="G247" s="240" t="s">
        <v>777</v>
      </c>
      <c r="H247" s="241">
        <v>74</v>
      </c>
      <c r="I247" s="242"/>
      <c r="J247" s="243">
        <f>ROUND(I247*H247,2)</f>
        <v>0</v>
      </c>
      <c r="K247" s="244"/>
      <c r="L247" s="45"/>
      <c r="M247" s="245" t="s">
        <v>1</v>
      </c>
      <c r="N247" s="246" t="s">
        <v>43</v>
      </c>
      <c r="O247" s="92"/>
      <c r="P247" s="247">
        <f>O247*H247</f>
        <v>0</v>
      </c>
      <c r="Q247" s="247">
        <v>0</v>
      </c>
      <c r="R247" s="247">
        <f>Q247*H247</f>
        <v>0</v>
      </c>
      <c r="S247" s="247">
        <v>0</v>
      </c>
      <c r="T247" s="248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9" t="s">
        <v>165</v>
      </c>
      <c r="AT247" s="249" t="s">
        <v>161</v>
      </c>
      <c r="AU247" s="249" t="s">
        <v>86</v>
      </c>
      <c r="AY247" s="18" t="s">
        <v>159</v>
      </c>
      <c r="BE247" s="250">
        <f>IF(N247="základní",J247,0)</f>
        <v>0</v>
      </c>
      <c r="BF247" s="250">
        <f>IF(N247="snížená",J247,0)</f>
        <v>0</v>
      </c>
      <c r="BG247" s="250">
        <f>IF(N247="zákl. přenesená",J247,0)</f>
        <v>0</v>
      </c>
      <c r="BH247" s="250">
        <f>IF(N247="sníž. přenesená",J247,0)</f>
        <v>0</v>
      </c>
      <c r="BI247" s="250">
        <f>IF(N247="nulová",J247,0)</f>
        <v>0</v>
      </c>
      <c r="BJ247" s="18" t="s">
        <v>86</v>
      </c>
      <c r="BK247" s="250">
        <f>ROUND(I247*H247,2)</f>
        <v>0</v>
      </c>
      <c r="BL247" s="18" t="s">
        <v>165</v>
      </c>
      <c r="BM247" s="249" t="s">
        <v>1949</v>
      </c>
    </row>
    <row r="248" s="13" customFormat="1">
      <c r="A248" s="13"/>
      <c r="B248" s="251"/>
      <c r="C248" s="252"/>
      <c r="D248" s="253" t="s">
        <v>167</v>
      </c>
      <c r="E248" s="254" t="s">
        <v>1</v>
      </c>
      <c r="F248" s="255" t="s">
        <v>1950</v>
      </c>
      <c r="G248" s="252"/>
      <c r="H248" s="256">
        <v>74</v>
      </c>
      <c r="I248" s="257"/>
      <c r="J248" s="252"/>
      <c r="K248" s="252"/>
      <c r="L248" s="258"/>
      <c r="M248" s="259"/>
      <c r="N248" s="260"/>
      <c r="O248" s="260"/>
      <c r="P248" s="260"/>
      <c r="Q248" s="260"/>
      <c r="R248" s="260"/>
      <c r="S248" s="260"/>
      <c r="T248" s="26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2" t="s">
        <v>167</v>
      </c>
      <c r="AU248" s="262" t="s">
        <v>86</v>
      </c>
      <c r="AV248" s="13" t="s">
        <v>88</v>
      </c>
      <c r="AW248" s="13" t="s">
        <v>34</v>
      </c>
      <c r="AX248" s="13" t="s">
        <v>86</v>
      </c>
      <c r="AY248" s="262" t="s">
        <v>159</v>
      </c>
    </row>
    <row r="249" s="2" customFormat="1" ht="16.5" customHeight="1">
      <c r="A249" s="39"/>
      <c r="B249" s="40"/>
      <c r="C249" s="237" t="s">
        <v>449</v>
      </c>
      <c r="D249" s="237" t="s">
        <v>161</v>
      </c>
      <c r="E249" s="238" t="s">
        <v>1921</v>
      </c>
      <c r="F249" s="239" t="s">
        <v>1922</v>
      </c>
      <c r="G249" s="240" t="s">
        <v>777</v>
      </c>
      <c r="H249" s="241">
        <v>146</v>
      </c>
      <c r="I249" s="242"/>
      <c r="J249" s="243">
        <f>ROUND(I249*H249,2)</f>
        <v>0</v>
      </c>
      <c r="K249" s="244"/>
      <c r="L249" s="45"/>
      <c r="M249" s="245" t="s">
        <v>1</v>
      </c>
      <c r="N249" s="246" t="s">
        <v>43</v>
      </c>
      <c r="O249" s="92"/>
      <c r="P249" s="247">
        <f>O249*H249</f>
        <v>0</v>
      </c>
      <c r="Q249" s="247">
        <v>0</v>
      </c>
      <c r="R249" s="247">
        <f>Q249*H249</f>
        <v>0</v>
      </c>
      <c r="S249" s="247">
        <v>0</v>
      </c>
      <c r="T249" s="248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9" t="s">
        <v>165</v>
      </c>
      <c r="AT249" s="249" t="s">
        <v>161</v>
      </c>
      <c r="AU249" s="249" t="s">
        <v>86</v>
      </c>
      <c r="AY249" s="18" t="s">
        <v>159</v>
      </c>
      <c r="BE249" s="250">
        <f>IF(N249="základní",J249,0)</f>
        <v>0</v>
      </c>
      <c r="BF249" s="250">
        <f>IF(N249="snížená",J249,0)</f>
        <v>0</v>
      </c>
      <c r="BG249" s="250">
        <f>IF(N249="zákl. přenesená",J249,0)</f>
        <v>0</v>
      </c>
      <c r="BH249" s="250">
        <f>IF(N249="sníž. přenesená",J249,0)</f>
        <v>0</v>
      </c>
      <c r="BI249" s="250">
        <f>IF(N249="nulová",J249,0)</f>
        <v>0</v>
      </c>
      <c r="BJ249" s="18" t="s">
        <v>86</v>
      </c>
      <c r="BK249" s="250">
        <f>ROUND(I249*H249,2)</f>
        <v>0</v>
      </c>
      <c r="BL249" s="18" t="s">
        <v>165</v>
      </c>
      <c r="BM249" s="249" t="s">
        <v>1951</v>
      </c>
    </row>
    <row r="250" s="13" customFormat="1">
      <c r="A250" s="13"/>
      <c r="B250" s="251"/>
      <c r="C250" s="252"/>
      <c r="D250" s="253" t="s">
        <v>167</v>
      </c>
      <c r="E250" s="254" t="s">
        <v>1</v>
      </c>
      <c r="F250" s="255" t="s">
        <v>1952</v>
      </c>
      <c r="G250" s="252"/>
      <c r="H250" s="256">
        <v>146</v>
      </c>
      <c r="I250" s="257"/>
      <c r="J250" s="252"/>
      <c r="K250" s="252"/>
      <c r="L250" s="258"/>
      <c r="M250" s="259"/>
      <c r="N250" s="260"/>
      <c r="O250" s="260"/>
      <c r="P250" s="260"/>
      <c r="Q250" s="260"/>
      <c r="R250" s="260"/>
      <c r="S250" s="260"/>
      <c r="T250" s="26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2" t="s">
        <v>167</v>
      </c>
      <c r="AU250" s="262" t="s">
        <v>86</v>
      </c>
      <c r="AV250" s="13" t="s">
        <v>88</v>
      </c>
      <c r="AW250" s="13" t="s">
        <v>34</v>
      </c>
      <c r="AX250" s="13" t="s">
        <v>86</v>
      </c>
      <c r="AY250" s="262" t="s">
        <v>159</v>
      </c>
    </row>
    <row r="251" s="2" customFormat="1" ht="16.5" customHeight="1">
      <c r="A251" s="39"/>
      <c r="B251" s="40"/>
      <c r="C251" s="237" t="s">
        <v>453</v>
      </c>
      <c r="D251" s="237" t="s">
        <v>161</v>
      </c>
      <c r="E251" s="238" t="s">
        <v>1924</v>
      </c>
      <c r="F251" s="239" t="s">
        <v>1925</v>
      </c>
      <c r="G251" s="240" t="s">
        <v>777</v>
      </c>
      <c r="H251" s="241">
        <v>146</v>
      </c>
      <c r="I251" s="242"/>
      <c r="J251" s="243">
        <f>ROUND(I251*H251,2)</f>
        <v>0</v>
      </c>
      <c r="K251" s="244"/>
      <c r="L251" s="45"/>
      <c r="M251" s="245" t="s">
        <v>1</v>
      </c>
      <c r="N251" s="246" t="s">
        <v>43</v>
      </c>
      <c r="O251" s="92"/>
      <c r="P251" s="247">
        <f>O251*H251</f>
        <v>0</v>
      </c>
      <c r="Q251" s="247">
        <v>0</v>
      </c>
      <c r="R251" s="247">
        <f>Q251*H251</f>
        <v>0</v>
      </c>
      <c r="S251" s="247">
        <v>0</v>
      </c>
      <c r="T251" s="248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9" t="s">
        <v>165</v>
      </c>
      <c r="AT251" s="249" t="s">
        <v>161</v>
      </c>
      <c r="AU251" s="249" t="s">
        <v>86</v>
      </c>
      <c r="AY251" s="18" t="s">
        <v>159</v>
      </c>
      <c r="BE251" s="250">
        <f>IF(N251="základní",J251,0)</f>
        <v>0</v>
      </c>
      <c r="BF251" s="250">
        <f>IF(N251="snížená",J251,0)</f>
        <v>0</v>
      </c>
      <c r="BG251" s="250">
        <f>IF(N251="zákl. přenesená",J251,0)</f>
        <v>0</v>
      </c>
      <c r="BH251" s="250">
        <f>IF(N251="sníž. přenesená",J251,0)</f>
        <v>0</v>
      </c>
      <c r="BI251" s="250">
        <f>IF(N251="nulová",J251,0)</f>
        <v>0</v>
      </c>
      <c r="BJ251" s="18" t="s">
        <v>86</v>
      </c>
      <c r="BK251" s="250">
        <f>ROUND(I251*H251,2)</f>
        <v>0</v>
      </c>
      <c r="BL251" s="18" t="s">
        <v>165</v>
      </c>
      <c r="BM251" s="249" t="s">
        <v>1953</v>
      </c>
    </row>
    <row r="252" s="2" customFormat="1" ht="16.5" customHeight="1">
      <c r="A252" s="39"/>
      <c r="B252" s="40"/>
      <c r="C252" s="237" t="s">
        <v>458</v>
      </c>
      <c r="D252" s="237" t="s">
        <v>161</v>
      </c>
      <c r="E252" s="238" t="s">
        <v>1927</v>
      </c>
      <c r="F252" s="239" t="s">
        <v>1928</v>
      </c>
      <c r="G252" s="240" t="s">
        <v>777</v>
      </c>
      <c r="H252" s="241">
        <v>146</v>
      </c>
      <c r="I252" s="242"/>
      <c r="J252" s="243">
        <f>ROUND(I252*H252,2)</f>
        <v>0</v>
      </c>
      <c r="K252" s="244"/>
      <c r="L252" s="45"/>
      <c r="M252" s="245" t="s">
        <v>1</v>
      </c>
      <c r="N252" s="246" t="s">
        <v>43</v>
      </c>
      <c r="O252" s="92"/>
      <c r="P252" s="247">
        <f>O252*H252</f>
        <v>0</v>
      </c>
      <c r="Q252" s="247">
        <v>0</v>
      </c>
      <c r="R252" s="247">
        <f>Q252*H252</f>
        <v>0</v>
      </c>
      <c r="S252" s="247">
        <v>0</v>
      </c>
      <c r="T252" s="248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9" t="s">
        <v>165</v>
      </c>
      <c r="AT252" s="249" t="s">
        <v>161</v>
      </c>
      <c r="AU252" s="249" t="s">
        <v>86</v>
      </c>
      <c r="AY252" s="18" t="s">
        <v>159</v>
      </c>
      <c r="BE252" s="250">
        <f>IF(N252="základní",J252,0)</f>
        <v>0</v>
      </c>
      <c r="BF252" s="250">
        <f>IF(N252="snížená",J252,0)</f>
        <v>0</v>
      </c>
      <c r="BG252" s="250">
        <f>IF(N252="zákl. přenesená",J252,0)</f>
        <v>0</v>
      </c>
      <c r="BH252" s="250">
        <f>IF(N252="sníž. přenesená",J252,0)</f>
        <v>0</v>
      </c>
      <c r="BI252" s="250">
        <f>IF(N252="nulová",J252,0)</f>
        <v>0</v>
      </c>
      <c r="BJ252" s="18" t="s">
        <v>86</v>
      </c>
      <c r="BK252" s="250">
        <f>ROUND(I252*H252,2)</f>
        <v>0</v>
      </c>
      <c r="BL252" s="18" t="s">
        <v>165</v>
      </c>
      <c r="BM252" s="249" t="s">
        <v>1954</v>
      </c>
    </row>
    <row r="253" s="2" customFormat="1" ht="16.5" customHeight="1">
      <c r="A253" s="39"/>
      <c r="B253" s="40"/>
      <c r="C253" s="237" t="s">
        <v>463</v>
      </c>
      <c r="D253" s="237" t="s">
        <v>161</v>
      </c>
      <c r="E253" s="238" t="s">
        <v>1955</v>
      </c>
      <c r="F253" s="239" t="s">
        <v>1956</v>
      </c>
      <c r="G253" s="240" t="s">
        <v>777</v>
      </c>
      <c r="H253" s="241">
        <v>146</v>
      </c>
      <c r="I253" s="242"/>
      <c r="J253" s="243">
        <f>ROUND(I253*H253,2)</f>
        <v>0</v>
      </c>
      <c r="K253" s="244"/>
      <c r="L253" s="45"/>
      <c r="M253" s="245" t="s">
        <v>1</v>
      </c>
      <c r="N253" s="246" t="s">
        <v>43</v>
      </c>
      <c r="O253" s="92"/>
      <c r="P253" s="247">
        <f>O253*H253</f>
        <v>0</v>
      </c>
      <c r="Q253" s="247">
        <v>0</v>
      </c>
      <c r="R253" s="247">
        <f>Q253*H253</f>
        <v>0</v>
      </c>
      <c r="S253" s="247">
        <v>0</v>
      </c>
      <c r="T253" s="248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9" t="s">
        <v>165</v>
      </c>
      <c r="AT253" s="249" t="s">
        <v>161</v>
      </c>
      <c r="AU253" s="249" t="s">
        <v>86</v>
      </c>
      <c r="AY253" s="18" t="s">
        <v>159</v>
      </c>
      <c r="BE253" s="250">
        <f>IF(N253="základní",J253,0)</f>
        <v>0</v>
      </c>
      <c r="BF253" s="250">
        <f>IF(N253="snížená",J253,0)</f>
        <v>0</v>
      </c>
      <c r="BG253" s="250">
        <f>IF(N253="zákl. přenesená",J253,0)</f>
        <v>0</v>
      </c>
      <c r="BH253" s="250">
        <f>IF(N253="sníž. přenesená",J253,0)</f>
        <v>0</v>
      </c>
      <c r="BI253" s="250">
        <f>IF(N253="nulová",J253,0)</f>
        <v>0</v>
      </c>
      <c r="BJ253" s="18" t="s">
        <v>86</v>
      </c>
      <c r="BK253" s="250">
        <f>ROUND(I253*H253,2)</f>
        <v>0</v>
      </c>
      <c r="BL253" s="18" t="s">
        <v>165</v>
      </c>
      <c r="BM253" s="249" t="s">
        <v>1957</v>
      </c>
    </row>
    <row r="254" s="2" customFormat="1" ht="16.5" customHeight="1">
      <c r="A254" s="39"/>
      <c r="B254" s="40"/>
      <c r="C254" s="237" t="s">
        <v>467</v>
      </c>
      <c r="D254" s="237" t="s">
        <v>161</v>
      </c>
      <c r="E254" s="238" t="s">
        <v>1958</v>
      </c>
      <c r="F254" s="239" t="s">
        <v>1959</v>
      </c>
      <c r="G254" s="240" t="s">
        <v>777</v>
      </c>
      <c r="H254" s="241">
        <v>154</v>
      </c>
      <c r="I254" s="242"/>
      <c r="J254" s="243">
        <f>ROUND(I254*H254,2)</f>
        <v>0</v>
      </c>
      <c r="K254" s="244"/>
      <c r="L254" s="45"/>
      <c r="M254" s="245" t="s">
        <v>1</v>
      </c>
      <c r="N254" s="246" t="s">
        <v>43</v>
      </c>
      <c r="O254" s="92"/>
      <c r="P254" s="247">
        <f>O254*H254</f>
        <v>0</v>
      </c>
      <c r="Q254" s="247">
        <v>0</v>
      </c>
      <c r="R254" s="247">
        <f>Q254*H254</f>
        <v>0</v>
      </c>
      <c r="S254" s="247">
        <v>0</v>
      </c>
      <c r="T254" s="248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9" t="s">
        <v>165</v>
      </c>
      <c r="AT254" s="249" t="s">
        <v>161</v>
      </c>
      <c r="AU254" s="249" t="s">
        <v>86</v>
      </c>
      <c r="AY254" s="18" t="s">
        <v>159</v>
      </c>
      <c r="BE254" s="250">
        <f>IF(N254="základní",J254,0)</f>
        <v>0</v>
      </c>
      <c r="BF254" s="250">
        <f>IF(N254="snížená",J254,0)</f>
        <v>0</v>
      </c>
      <c r="BG254" s="250">
        <f>IF(N254="zákl. přenesená",J254,0)</f>
        <v>0</v>
      </c>
      <c r="BH254" s="250">
        <f>IF(N254="sníž. přenesená",J254,0)</f>
        <v>0</v>
      </c>
      <c r="BI254" s="250">
        <f>IF(N254="nulová",J254,0)</f>
        <v>0</v>
      </c>
      <c r="BJ254" s="18" t="s">
        <v>86</v>
      </c>
      <c r="BK254" s="250">
        <f>ROUND(I254*H254,2)</f>
        <v>0</v>
      </c>
      <c r="BL254" s="18" t="s">
        <v>165</v>
      </c>
      <c r="BM254" s="249" t="s">
        <v>1960</v>
      </c>
    </row>
    <row r="255" s="13" customFormat="1">
      <c r="A255" s="13"/>
      <c r="B255" s="251"/>
      <c r="C255" s="252"/>
      <c r="D255" s="253" t="s">
        <v>167</v>
      </c>
      <c r="E255" s="254" t="s">
        <v>1</v>
      </c>
      <c r="F255" s="255" t="s">
        <v>1961</v>
      </c>
      <c r="G255" s="252"/>
      <c r="H255" s="256">
        <v>154</v>
      </c>
      <c r="I255" s="257"/>
      <c r="J255" s="252"/>
      <c r="K255" s="252"/>
      <c r="L255" s="258"/>
      <c r="M255" s="259"/>
      <c r="N255" s="260"/>
      <c r="O255" s="260"/>
      <c r="P255" s="260"/>
      <c r="Q255" s="260"/>
      <c r="R255" s="260"/>
      <c r="S255" s="260"/>
      <c r="T255" s="26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2" t="s">
        <v>167</v>
      </c>
      <c r="AU255" s="262" t="s">
        <v>86</v>
      </c>
      <c r="AV255" s="13" t="s">
        <v>88</v>
      </c>
      <c r="AW255" s="13" t="s">
        <v>34</v>
      </c>
      <c r="AX255" s="13" t="s">
        <v>86</v>
      </c>
      <c r="AY255" s="262" t="s">
        <v>159</v>
      </c>
    </row>
    <row r="256" s="2" customFormat="1" ht="16.5" customHeight="1">
      <c r="A256" s="39"/>
      <c r="B256" s="40"/>
      <c r="C256" s="237" t="s">
        <v>472</v>
      </c>
      <c r="D256" s="237" t="s">
        <v>161</v>
      </c>
      <c r="E256" s="238" t="s">
        <v>1962</v>
      </c>
      <c r="F256" s="239" t="s">
        <v>1963</v>
      </c>
      <c r="G256" s="240" t="s">
        <v>241</v>
      </c>
      <c r="H256" s="241">
        <v>84</v>
      </c>
      <c r="I256" s="242"/>
      <c r="J256" s="243">
        <f>ROUND(I256*H256,2)</f>
        <v>0</v>
      </c>
      <c r="K256" s="244"/>
      <c r="L256" s="45"/>
      <c r="M256" s="245" t="s">
        <v>1</v>
      </c>
      <c r="N256" s="246" t="s">
        <v>43</v>
      </c>
      <c r="O256" s="92"/>
      <c r="P256" s="247">
        <f>O256*H256</f>
        <v>0</v>
      </c>
      <c r="Q256" s="247">
        <v>0</v>
      </c>
      <c r="R256" s="247">
        <f>Q256*H256</f>
        <v>0</v>
      </c>
      <c r="S256" s="247">
        <v>0</v>
      </c>
      <c r="T256" s="248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9" t="s">
        <v>165</v>
      </c>
      <c r="AT256" s="249" t="s">
        <v>161</v>
      </c>
      <c r="AU256" s="249" t="s">
        <v>86</v>
      </c>
      <c r="AY256" s="18" t="s">
        <v>159</v>
      </c>
      <c r="BE256" s="250">
        <f>IF(N256="základní",J256,0)</f>
        <v>0</v>
      </c>
      <c r="BF256" s="250">
        <f>IF(N256="snížená",J256,0)</f>
        <v>0</v>
      </c>
      <c r="BG256" s="250">
        <f>IF(N256="zákl. přenesená",J256,0)</f>
        <v>0</v>
      </c>
      <c r="BH256" s="250">
        <f>IF(N256="sníž. přenesená",J256,0)</f>
        <v>0</v>
      </c>
      <c r="BI256" s="250">
        <f>IF(N256="nulová",J256,0)</f>
        <v>0</v>
      </c>
      <c r="BJ256" s="18" t="s">
        <v>86</v>
      </c>
      <c r="BK256" s="250">
        <f>ROUND(I256*H256,2)</f>
        <v>0</v>
      </c>
      <c r="BL256" s="18" t="s">
        <v>165</v>
      </c>
      <c r="BM256" s="249" t="s">
        <v>1964</v>
      </c>
    </row>
    <row r="257" s="13" customFormat="1">
      <c r="A257" s="13"/>
      <c r="B257" s="251"/>
      <c r="C257" s="252"/>
      <c r="D257" s="253" t="s">
        <v>167</v>
      </c>
      <c r="E257" s="254" t="s">
        <v>1</v>
      </c>
      <c r="F257" s="255" t="s">
        <v>1965</v>
      </c>
      <c r="G257" s="252"/>
      <c r="H257" s="256">
        <v>84</v>
      </c>
      <c r="I257" s="257"/>
      <c r="J257" s="252"/>
      <c r="K257" s="252"/>
      <c r="L257" s="258"/>
      <c r="M257" s="259"/>
      <c r="N257" s="260"/>
      <c r="O257" s="260"/>
      <c r="P257" s="260"/>
      <c r="Q257" s="260"/>
      <c r="R257" s="260"/>
      <c r="S257" s="260"/>
      <c r="T257" s="26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2" t="s">
        <v>167</v>
      </c>
      <c r="AU257" s="262" t="s">
        <v>86</v>
      </c>
      <c r="AV257" s="13" t="s">
        <v>88</v>
      </c>
      <c r="AW257" s="13" t="s">
        <v>34</v>
      </c>
      <c r="AX257" s="13" t="s">
        <v>86</v>
      </c>
      <c r="AY257" s="262" t="s">
        <v>159</v>
      </c>
    </row>
    <row r="258" s="2" customFormat="1" ht="16.5" customHeight="1">
      <c r="A258" s="39"/>
      <c r="B258" s="40"/>
      <c r="C258" s="237" t="s">
        <v>478</v>
      </c>
      <c r="D258" s="237" t="s">
        <v>161</v>
      </c>
      <c r="E258" s="238" t="s">
        <v>1966</v>
      </c>
      <c r="F258" s="239" t="s">
        <v>1967</v>
      </c>
      <c r="G258" s="240" t="s">
        <v>241</v>
      </c>
      <c r="H258" s="241">
        <v>300</v>
      </c>
      <c r="I258" s="242"/>
      <c r="J258" s="243">
        <f>ROUND(I258*H258,2)</f>
        <v>0</v>
      </c>
      <c r="K258" s="244"/>
      <c r="L258" s="45"/>
      <c r="M258" s="245" t="s">
        <v>1</v>
      </c>
      <c r="N258" s="246" t="s">
        <v>43</v>
      </c>
      <c r="O258" s="92"/>
      <c r="P258" s="247">
        <f>O258*H258</f>
        <v>0</v>
      </c>
      <c r="Q258" s="247">
        <v>0</v>
      </c>
      <c r="R258" s="247">
        <f>Q258*H258</f>
        <v>0</v>
      </c>
      <c r="S258" s="247">
        <v>0</v>
      </c>
      <c r="T258" s="248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9" t="s">
        <v>165</v>
      </c>
      <c r="AT258" s="249" t="s">
        <v>161</v>
      </c>
      <c r="AU258" s="249" t="s">
        <v>86</v>
      </c>
      <c r="AY258" s="18" t="s">
        <v>159</v>
      </c>
      <c r="BE258" s="250">
        <f>IF(N258="základní",J258,0)</f>
        <v>0</v>
      </c>
      <c r="BF258" s="250">
        <f>IF(N258="snížená",J258,0)</f>
        <v>0</v>
      </c>
      <c r="BG258" s="250">
        <f>IF(N258="zákl. přenesená",J258,0)</f>
        <v>0</v>
      </c>
      <c r="BH258" s="250">
        <f>IF(N258="sníž. přenesená",J258,0)</f>
        <v>0</v>
      </c>
      <c r="BI258" s="250">
        <f>IF(N258="nulová",J258,0)</f>
        <v>0</v>
      </c>
      <c r="BJ258" s="18" t="s">
        <v>86</v>
      </c>
      <c r="BK258" s="250">
        <f>ROUND(I258*H258,2)</f>
        <v>0</v>
      </c>
      <c r="BL258" s="18" t="s">
        <v>165</v>
      </c>
      <c r="BM258" s="249" t="s">
        <v>1968</v>
      </c>
    </row>
    <row r="259" s="2" customFormat="1" ht="16.5" customHeight="1">
      <c r="A259" s="39"/>
      <c r="B259" s="40"/>
      <c r="C259" s="237" t="s">
        <v>486</v>
      </c>
      <c r="D259" s="237" t="s">
        <v>161</v>
      </c>
      <c r="E259" s="238" t="s">
        <v>1969</v>
      </c>
      <c r="F259" s="239" t="s">
        <v>1970</v>
      </c>
      <c r="G259" s="240" t="s">
        <v>777</v>
      </c>
      <c r="H259" s="241">
        <v>258</v>
      </c>
      <c r="I259" s="242"/>
      <c r="J259" s="243">
        <f>ROUND(I259*H259,2)</f>
        <v>0</v>
      </c>
      <c r="K259" s="244"/>
      <c r="L259" s="45"/>
      <c r="M259" s="245" t="s">
        <v>1</v>
      </c>
      <c r="N259" s="246" t="s">
        <v>43</v>
      </c>
      <c r="O259" s="92"/>
      <c r="P259" s="247">
        <f>O259*H259</f>
        <v>0</v>
      </c>
      <c r="Q259" s="247">
        <v>0</v>
      </c>
      <c r="R259" s="247">
        <f>Q259*H259</f>
        <v>0</v>
      </c>
      <c r="S259" s="247">
        <v>0</v>
      </c>
      <c r="T259" s="248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9" t="s">
        <v>165</v>
      </c>
      <c r="AT259" s="249" t="s">
        <v>161</v>
      </c>
      <c r="AU259" s="249" t="s">
        <v>86</v>
      </c>
      <c r="AY259" s="18" t="s">
        <v>159</v>
      </c>
      <c r="BE259" s="250">
        <f>IF(N259="základní",J259,0)</f>
        <v>0</v>
      </c>
      <c r="BF259" s="250">
        <f>IF(N259="snížená",J259,0)</f>
        <v>0</v>
      </c>
      <c r="BG259" s="250">
        <f>IF(N259="zákl. přenesená",J259,0)</f>
        <v>0</v>
      </c>
      <c r="BH259" s="250">
        <f>IF(N259="sníž. přenesená",J259,0)</f>
        <v>0</v>
      </c>
      <c r="BI259" s="250">
        <f>IF(N259="nulová",J259,0)</f>
        <v>0</v>
      </c>
      <c r="BJ259" s="18" t="s">
        <v>86</v>
      </c>
      <c r="BK259" s="250">
        <f>ROUND(I259*H259,2)</f>
        <v>0</v>
      </c>
      <c r="BL259" s="18" t="s">
        <v>165</v>
      </c>
      <c r="BM259" s="249" t="s">
        <v>1971</v>
      </c>
    </row>
    <row r="260" s="2" customFormat="1" ht="16.5" customHeight="1">
      <c r="A260" s="39"/>
      <c r="B260" s="40"/>
      <c r="C260" s="237" t="s">
        <v>490</v>
      </c>
      <c r="D260" s="237" t="s">
        <v>161</v>
      </c>
      <c r="E260" s="238" t="s">
        <v>1921</v>
      </c>
      <c r="F260" s="239" t="s">
        <v>1922</v>
      </c>
      <c r="G260" s="240" t="s">
        <v>777</v>
      </c>
      <c r="H260" s="241">
        <v>516</v>
      </c>
      <c r="I260" s="242"/>
      <c r="J260" s="243">
        <f>ROUND(I260*H260,2)</f>
        <v>0</v>
      </c>
      <c r="K260" s="244"/>
      <c r="L260" s="45"/>
      <c r="M260" s="245" t="s">
        <v>1</v>
      </c>
      <c r="N260" s="246" t="s">
        <v>43</v>
      </c>
      <c r="O260" s="92"/>
      <c r="P260" s="247">
        <f>O260*H260</f>
        <v>0</v>
      </c>
      <c r="Q260" s="247">
        <v>0</v>
      </c>
      <c r="R260" s="247">
        <f>Q260*H260</f>
        <v>0</v>
      </c>
      <c r="S260" s="247">
        <v>0</v>
      </c>
      <c r="T260" s="248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9" t="s">
        <v>165</v>
      </c>
      <c r="AT260" s="249" t="s">
        <v>161</v>
      </c>
      <c r="AU260" s="249" t="s">
        <v>86</v>
      </c>
      <c r="AY260" s="18" t="s">
        <v>159</v>
      </c>
      <c r="BE260" s="250">
        <f>IF(N260="základní",J260,0)</f>
        <v>0</v>
      </c>
      <c r="BF260" s="250">
        <f>IF(N260="snížená",J260,0)</f>
        <v>0</v>
      </c>
      <c r="BG260" s="250">
        <f>IF(N260="zákl. přenesená",J260,0)</f>
        <v>0</v>
      </c>
      <c r="BH260" s="250">
        <f>IF(N260="sníž. přenesená",J260,0)</f>
        <v>0</v>
      </c>
      <c r="BI260" s="250">
        <f>IF(N260="nulová",J260,0)</f>
        <v>0</v>
      </c>
      <c r="BJ260" s="18" t="s">
        <v>86</v>
      </c>
      <c r="BK260" s="250">
        <f>ROUND(I260*H260,2)</f>
        <v>0</v>
      </c>
      <c r="BL260" s="18" t="s">
        <v>165</v>
      </c>
      <c r="BM260" s="249" t="s">
        <v>1972</v>
      </c>
    </row>
    <row r="261" s="2" customFormat="1" ht="16.5" customHeight="1">
      <c r="A261" s="39"/>
      <c r="B261" s="40"/>
      <c r="C261" s="237" t="s">
        <v>496</v>
      </c>
      <c r="D261" s="237" t="s">
        <v>161</v>
      </c>
      <c r="E261" s="238" t="s">
        <v>1924</v>
      </c>
      <c r="F261" s="239" t="s">
        <v>1925</v>
      </c>
      <c r="G261" s="240" t="s">
        <v>777</v>
      </c>
      <c r="H261" s="241">
        <v>516</v>
      </c>
      <c r="I261" s="242"/>
      <c r="J261" s="243">
        <f>ROUND(I261*H261,2)</f>
        <v>0</v>
      </c>
      <c r="K261" s="244"/>
      <c r="L261" s="45"/>
      <c r="M261" s="245" t="s">
        <v>1</v>
      </c>
      <c r="N261" s="246" t="s">
        <v>43</v>
      </c>
      <c r="O261" s="92"/>
      <c r="P261" s="247">
        <f>O261*H261</f>
        <v>0</v>
      </c>
      <c r="Q261" s="247">
        <v>0</v>
      </c>
      <c r="R261" s="247">
        <f>Q261*H261</f>
        <v>0</v>
      </c>
      <c r="S261" s="247">
        <v>0</v>
      </c>
      <c r="T261" s="248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9" t="s">
        <v>165</v>
      </c>
      <c r="AT261" s="249" t="s">
        <v>161</v>
      </c>
      <c r="AU261" s="249" t="s">
        <v>86</v>
      </c>
      <c r="AY261" s="18" t="s">
        <v>159</v>
      </c>
      <c r="BE261" s="250">
        <f>IF(N261="základní",J261,0)</f>
        <v>0</v>
      </c>
      <c r="BF261" s="250">
        <f>IF(N261="snížená",J261,0)</f>
        <v>0</v>
      </c>
      <c r="BG261" s="250">
        <f>IF(N261="zákl. přenesená",J261,0)</f>
        <v>0</v>
      </c>
      <c r="BH261" s="250">
        <f>IF(N261="sníž. přenesená",J261,0)</f>
        <v>0</v>
      </c>
      <c r="BI261" s="250">
        <f>IF(N261="nulová",J261,0)</f>
        <v>0</v>
      </c>
      <c r="BJ261" s="18" t="s">
        <v>86</v>
      </c>
      <c r="BK261" s="250">
        <f>ROUND(I261*H261,2)</f>
        <v>0</v>
      </c>
      <c r="BL261" s="18" t="s">
        <v>165</v>
      </c>
      <c r="BM261" s="249" t="s">
        <v>1973</v>
      </c>
    </row>
    <row r="262" s="2" customFormat="1" ht="16.5" customHeight="1">
      <c r="A262" s="39"/>
      <c r="B262" s="40"/>
      <c r="C262" s="237" t="s">
        <v>500</v>
      </c>
      <c r="D262" s="237" t="s">
        <v>161</v>
      </c>
      <c r="E262" s="238" t="s">
        <v>1927</v>
      </c>
      <c r="F262" s="239" t="s">
        <v>1928</v>
      </c>
      <c r="G262" s="240" t="s">
        <v>777</v>
      </c>
      <c r="H262" s="241">
        <v>516</v>
      </c>
      <c r="I262" s="242"/>
      <c r="J262" s="243">
        <f>ROUND(I262*H262,2)</f>
        <v>0</v>
      </c>
      <c r="K262" s="244"/>
      <c r="L262" s="45"/>
      <c r="M262" s="245" t="s">
        <v>1</v>
      </c>
      <c r="N262" s="246" t="s">
        <v>43</v>
      </c>
      <c r="O262" s="92"/>
      <c r="P262" s="247">
        <f>O262*H262</f>
        <v>0</v>
      </c>
      <c r="Q262" s="247">
        <v>0</v>
      </c>
      <c r="R262" s="247">
        <f>Q262*H262</f>
        <v>0</v>
      </c>
      <c r="S262" s="247">
        <v>0</v>
      </c>
      <c r="T262" s="248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9" t="s">
        <v>165</v>
      </c>
      <c r="AT262" s="249" t="s">
        <v>161</v>
      </c>
      <c r="AU262" s="249" t="s">
        <v>86</v>
      </c>
      <c r="AY262" s="18" t="s">
        <v>159</v>
      </c>
      <c r="BE262" s="250">
        <f>IF(N262="základní",J262,0)</f>
        <v>0</v>
      </c>
      <c r="BF262" s="250">
        <f>IF(N262="snížená",J262,0)</f>
        <v>0</v>
      </c>
      <c r="BG262" s="250">
        <f>IF(N262="zákl. přenesená",J262,0)</f>
        <v>0</v>
      </c>
      <c r="BH262" s="250">
        <f>IF(N262="sníž. přenesená",J262,0)</f>
        <v>0</v>
      </c>
      <c r="BI262" s="250">
        <f>IF(N262="nulová",J262,0)</f>
        <v>0</v>
      </c>
      <c r="BJ262" s="18" t="s">
        <v>86</v>
      </c>
      <c r="BK262" s="250">
        <f>ROUND(I262*H262,2)</f>
        <v>0</v>
      </c>
      <c r="BL262" s="18" t="s">
        <v>165</v>
      </c>
      <c r="BM262" s="249" t="s">
        <v>1974</v>
      </c>
    </row>
    <row r="263" s="2" customFormat="1" ht="16.5" customHeight="1">
      <c r="A263" s="39"/>
      <c r="B263" s="40"/>
      <c r="C263" s="237" t="s">
        <v>507</v>
      </c>
      <c r="D263" s="237" t="s">
        <v>161</v>
      </c>
      <c r="E263" s="238" t="s">
        <v>1955</v>
      </c>
      <c r="F263" s="239" t="s">
        <v>1956</v>
      </c>
      <c r="G263" s="240" t="s">
        <v>777</v>
      </c>
      <c r="H263" s="241">
        <v>516</v>
      </c>
      <c r="I263" s="242"/>
      <c r="J263" s="243">
        <f>ROUND(I263*H263,2)</f>
        <v>0</v>
      </c>
      <c r="K263" s="244"/>
      <c r="L263" s="45"/>
      <c r="M263" s="245" t="s">
        <v>1</v>
      </c>
      <c r="N263" s="246" t="s">
        <v>43</v>
      </c>
      <c r="O263" s="92"/>
      <c r="P263" s="247">
        <f>O263*H263</f>
        <v>0</v>
      </c>
      <c r="Q263" s="247">
        <v>0</v>
      </c>
      <c r="R263" s="247">
        <f>Q263*H263</f>
        <v>0</v>
      </c>
      <c r="S263" s="247">
        <v>0</v>
      </c>
      <c r="T263" s="248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9" t="s">
        <v>165</v>
      </c>
      <c r="AT263" s="249" t="s">
        <v>161</v>
      </c>
      <c r="AU263" s="249" t="s">
        <v>86</v>
      </c>
      <c r="AY263" s="18" t="s">
        <v>159</v>
      </c>
      <c r="BE263" s="250">
        <f>IF(N263="základní",J263,0)</f>
        <v>0</v>
      </c>
      <c r="BF263" s="250">
        <f>IF(N263="snížená",J263,0)</f>
        <v>0</v>
      </c>
      <c r="BG263" s="250">
        <f>IF(N263="zákl. přenesená",J263,0)</f>
        <v>0</v>
      </c>
      <c r="BH263" s="250">
        <f>IF(N263="sníž. přenesená",J263,0)</f>
        <v>0</v>
      </c>
      <c r="BI263" s="250">
        <f>IF(N263="nulová",J263,0)</f>
        <v>0</v>
      </c>
      <c r="BJ263" s="18" t="s">
        <v>86</v>
      </c>
      <c r="BK263" s="250">
        <f>ROUND(I263*H263,2)</f>
        <v>0</v>
      </c>
      <c r="BL263" s="18" t="s">
        <v>165</v>
      </c>
      <c r="BM263" s="249" t="s">
        <v>1975</v>
      </c>
    </row>
    <row r="264" s="2" customFormat="1" ht="16.5" customHeight="1">
      <c r="A264" s="39"/>
      <c r="B264" s="40"/>
      <c r="C264" s="237" t="s">
        <v>518</v>
      </c>
      <c r="D264" s="237" t="s">
        <v>161</v>
      </c>
      <c r="E264" s="238" t="s">
        <v>1958</v>
      </c>
      <c r="F264" s="239" t="s">
        <v>1959</v>
      </c>
      <c r="G264" s="240" t="s">
        <v>777</v>
      </c>
      <c r="H264" s="241">
        <v>350</v>
      </c>
      <c r="I264" s="242"/>
      <c r="J264" s="243">
        <f>ROUND(I264*H264,2)</f>
        <v>0</v>
      </c>
      <c r="K264" s="244"/>
      <c r="L264" s="45"/>
      <c r="M264" s="245" t="s">
        <v>1</v>
      </c>
      <c r="N264" s="246" t="s">
        <v>43</v>
      </c>
      <c r="O264" s="92"/>
      <c r="P264" s="247">
        <f>O264*H264</f>
        <v>0</v>
      </c>
      <c r="Q264" s="247">
        <v>0</v>
      </c>
      <c r="R264" s="247">
        <f>Q264*H264</f>
        <v>0</v>
      </c>
      <c r="S264" s="247">
        <v>0</v>
      </c>
      <c r="T264" s="248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9" t="s">
        <v>165</v>
      </c>
      <c r="AT264" s="249" t="s">
        <v>161</v>
      </c>
      <c r="AU264" s="249" t="s">
        <v>86</v>
      </c>
      <c r="AY264" s="18" t="s">
        <v>159</v>
      </c>
      <c r="BE264" s="250">
        <f>IF(N264="základní",J264,0)</f>
        <v>0</v>
      </c>
      <c r="BF264" s="250">
        <f>IF(N264="snížená",J264,0)</f>
        <v>0</v>
      </c>
      <c r="BG264" s="250">
        <f>IF(N264="zákl. přenesená",J264,0)</f>
        <v>0</v>
      </c>
      <c r="BH264" s="250">
        <f>IF(N264="sníž. přenesená",J264,0)</f>
        <v>0</v>
      </c>
      <c r="BI264" s="250">
        <f>IF(N264="nulová",J264,0)</f>
        <v>0</v>
      </c>
      <c r="BJ264" s="18" t="s">
        <v>86</v>
      </c>
      <c r="BK264" s="250">
        <f>ROUND(I264*H264,2)</f>
        <v>0</v>
      </c>
      <c r="BL264" s="18" t="s">
        <v>165</v>
      </c>
      <c r="BM264" s="249" t="s">
        <v>1976</v>
      </c>
    </row>
    <row r="265" s="2" customFormat="1" ht="16.5" customHeight="1">
      <c r="A265" s="39"/>
      <c r="B265" s="40"/>
      <c r="C265" s="237" t="s">
        <v>362</v>
      </c>
      <c r="D265" s="237" t="s">
        <v>161</v>
      </c>
      <c r="E265" s="238" t="s">
        <v>1962</v>
      </c>
      <c r="F265" s="239" t="s">
        <v>1963</v>
      </c>
      <c r="G265" s="240" t="s">
        <v>241</v>
      </c>
      <c r="H265" s="241">
        <v>300</v>
      </c>
      <c r="I265" s="242"/>
      <c r="J265" s="243">
        <f>ROUND(I265*H265,2)</f>
        <v>0</v>
      </c>
      <c r="K265" s="244"/>
      <c r="L265" s="45"/>
      <c r="M265" s="245" t="s">
        <v>1</v>
      </c>
      <c r="N265" s="246" t="s">
        <v>43</v>
      </c>
      <c r="O265" s="92"/>
      <c r="P265" s="247">
        <f>O265*H265</f>
        <v>0</v>
      </c>
      <c r="Q265" s="247">
        <v>0</v>
      </c>
      <c r="R265" s="247">
        <f>Q265*H265</f>
        <v>0</v>
      </c>
      <c r="S265" s="247">
        <v>0</v>
      </c>
      <c r="T265" s="248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9" t="s">
        <v>165</v>
      </c>
      <c r="AT265" s="249" t="s">
        <v>161</v>
      </c>
      <c r="AU265" s="249" t="s">
        <v>86</v>
      </c>
      <c r="AY265" s="18" t="s">
        <v>159</v>
      </c>
      <c r="BE265" s="250">
        <f>IF(N265="základní",J265,0)</f>
        <v>0</v>
      </c>
      <c r="BF265" s="250">
        <f>IF(N265="snížená",J265,0)</f>
        <v>0</v>
      </c>
      <c r="BG265" s="250">
        <f>IF(N265="zákl. přenesená",J265,0)</f>
        <v>0</v>
      </c>
      <c r="BH265" s="250">
        <f>IF(N265="sníž. přenesená",J265,0)</f>
        <v>0</v>
      </c>
      <c r="BI265" s="250">
        <f>IF(N265="nulová",J265,0)</f>
        <v>0</v>
      </c>
      <c r="BJ265" s="18" t="s">
        <v>86</v>
      </c>
      <c r="BK265" s="250">
        <f>ROUND(I265*H265,2)</f>
        <v>0</v>
      </c>
      <c r="BL265" s="18" t="s">
        <v>165</v>
      </c>
      <c r="BM265" s="249" t="s">
        <v>1977</v>
      </c>
    </row>
    <row r="266" s="2" customFormat="1" ht="16.5" customHeight="1">
      <c r="A266" s="39"/>
      <c r="B266" s="40"/>
      <c r="C266" s="237" t="s">
        <v>524</v>
      </c>
      <c r="D266" s="237" t="s">
        <v>161</v>
      </c>
      <c r="E266" s="238" t="s">
        <v>1978</v>
      </c>
      <c r="F266" s="239" t="s">
        <v>1979</v>
      </c>
      <c r="G266" s="240" t="s">
        <v>241</v>
      </c>
      <c r="H266" s="241">
        <v>26</v>
      </c>
      <c r="I266" s="242"/>
      <c r="J266" s="243">
        <f>ROUND(I266*H266,2)</f>
        <v>0</v>
      </c>
      <c r="K266" s="244"/>
      <c r="L266" s="45"/>
      <c r="M266" s="245" t="s">
        <v>1</v>
      </c>
      <c r="N266" s="246" t="s">
        <v>43</v>
      </c>
      <c r="O266" s="92"/>
      <c r="P266" s="247">
        <f>O266*H266</f>
        <v>0</v>
      </c>
      <c r="Q266" s="247">
        <v>0</v>
      </c>
      <c r="R266" s="247">
        <f>Q266*H266</f>
        <v>0</v>
      </c>
      <c r="S266" s="247">
        <v>0</v>
      </c>
      <c r="T266" s="248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9" t="s">
        <v>165</v>
      </c>
      <c r="AT266" s="249" t="s">
        <v>161</v>
      </c>
      <c r="AU266" s="249" t="s">
        <v>86</v>
      </c>
      <c r="AY266" s="18" t="s">
        <v>159</v>
      </c>
      <c r="BE266" s="250">
        <f>IF(N266="základní",J266,0)</f>
        <v>0</v>
      </c>
      <c r="BF266" s="250">
        <f>IF(N266="snížená",J266,0)</f>
        <v>0</v>
      </c>
      <c r="BG266" s="250">
        <f>IF(N266="zákl. přenesená",J266,0)</f>
        <v>0</v>
      </c>
      <c r="BH266" s="250">
        <f>IF(N266="sníž. přenesená",J266,0)</f>
        <v>0</v>
      </c>
      <c r="BI266" s="250">
        <f>IF(N266="nulová",J266,0)</f>
        <v>0</v>
      </c>
      <c r="BJ266" s="18" t="s">
        <v>86</v>
      </c>
      <c r="BK266" s="250">
        <f>ROUND(I266*H266,2)</f>
        <v>0</v>
      </c>
      <c r="BL266" s="18" t="s">
        <v>165</v>
      </c>
      <c r="BM266" s="249" t="s">
        <v>1980</v>
      </c>
    </row>
    <row r="267" s="2" customFormat="1" ht="16.5" customHeight="1">
      <c r="A267" s="39"/>
      <c r="B267" s="40"/>
      <c r="C267" s="237" t="s">
        <v>527</v>
      </c>
      <c r="D267" s="237" t="s">
        <v>161</v>
      </c>
      <c r="E267" s="238" t="s">
        <v>1981</v>
      </c>
      <c r="F267" s="239" t="s">
        <v>1982</v>
      </c>
      <c r="G267" s="240" t="s">
        <v>777</v>
      </c>
      <c r="H267" s="241">
        <v>77</v>
      </c>
      <c r="I267" s="242"/>
      <c r="J267" s="243">
        <f>ROUND(I267*H267,2)</f>
        <v>0</v>
      </c>
      <c r="K267" s="244"/>
      <c r="L267" s="45"/>
      <c r="M267" s="245" t="s">
        <v>1</v>
      </c>
      <c r="N267" s="246" t="s">
        <v>43</v>
      </c>
      <c r="O267" s="92"/>
      <c r="P267" s="247">
        <f>O267*H267</f>
        <v>0</v>
      </c>
      <c r="Q267" s="247">
        <v>0</v>
      </c>
      <c r="R267" s="247">
        <f>Q267*H267</f>
        <v>0</v>
      </c>
      <c r="S267" s="247">
        <v>0</v>
      </c>
      <c r="T267" s="248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9" t="s">
        <v>165</v>
      </c>
      <c r="AT267" s="249" t="s">
        <v>161</v>
      </c>
      <c r="AU267" s="249" t="s">
        <v>86</v>
      </c>
      <c r="AY267" s="18" t="s">
        <v>159</v>
      </c>
      <c r="BE267" s="250">
        <f>IF(N267="základní",J267,0)</f>
        <v>0</v>
      </c>
      <c r="BF267" s="250">
        <f>IF(N267="snížená",J267,0)</f>
        <v>0</v>
      </c>
      <c r="BG267" s="250">
        <f>IF(N267="zákl. přenesená",J267,0)</f>
        <v>0</v>
      </c>
      <c r="BH267" s="250">
        <f>IF(N267="sníž. přenesená",J267,0)</f>
        <v>0</v>
      </c>
      <c r="BI267" s="250">
        <f>IF(N267="nulová",J267,0)</f>
        <v>0</v>
      </c>
      <c r="BJ267" s="18" t="s">
        <v>86</v>
      </c>
      <c r="BK267" s="250">
        <f>ROUND(I267*H267,2)</f>
        <v>0</v>
      </c>
      <c r="BL267" s="18" t="s">
        <v>165</v>
      </c>
      <c r="BM267" s="249" t="s">
        <v>1983</v>
      </c>
    </row>
    <row r="268" s="2" customFormat="1" ht="16.5" customHeight="1">
      <c r="A268" s="39"/>
      <c r="B268" s="40"/>
      <c r="C268" s="237" t="s">
        <v>534</v>
      </c>
      <c r="D268" s="237" t="s">
        <v>161</v>
      </c>
      <c r="E268" s="238" t="s">
        <v>1984</v>
      </c>
      <c r="F268" s="239" t="s">
        <v>1985</v>
      </c>
      <c r="G268" s="240" t="s">
        <v>777</v>
      </c>
      <c r="H268" s="241">
        <v>8</v>
      </c>
      <c r="I268" s="242"/>
      <c r="J268" s="243">
        <f>ROUND(I268*H268,2)</f>
        <v>0</v>
      </c>
      <c r="K268" s="244"/>
      <c r="L268" s="45"/>
      <c r="M268" s="245" t="s">
        <v>1</v>
      </c>
      <c r="N268" s="246" t="s">
        <v>43</v>
      </c>
      <c r="O268" s="92"/>
      <c r="P268" s="247">
        <f>O268*H268</f>
        <v>0</v>
      </c>
      <c r="Q268" s="247">
        <v>0</v>
      </c>
      <c r="R268" s="247">
        <f>Q268*H268</f>
        <v>0</v>
      </c>
      <c r="S268" s="247">
        <v>0</v>
      </c>
      <c r="T268" s="248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9" t="s">
        <v>165</v>
      </c>
      <c r="AT268" s="249" t="s">
        <v>161</v>
      </c>
      <c r="AU268" s="249" t="s">
        <v>86</v>
      </c>
      <c r="AY268" s="18" t="s">
        <v>159</v>
      </c>
      <c r="BE268" s="250">
        <f>IF(N268="základní",J268,0)</f>
        <v>0</v>
      </c>
      <c r="BF268" s="250">
        <f>IF(N268="snížená",J268,0)</f>
        <v>0</v>
      </c>
      <c r="BG268" s="250">
        <f>IF(N268="zákl. přenesená",J268,0)</f>
        <v>0</v>
      </c>
      <c r="BH268" s="250">
        <f>IF(N268="sníž. přenesená",J268,0)</f>
        <v>0</v>
      </c>
      <c r="BI268" s="250">
        <f>IF(N268="nulová",J268,0)</f>
        <v>0</v>
      </c>
      <c r="BJ268" s="18" t="s">
        <v>86</v>
      </c>
      <c r="BK268" s="250">
        <f>ROUND(I268*H268,2)</f>
        <v>0</v>
      </c>
      <c r="BL268" s="18" t="s">
        <v>165</v>
      </c>
      <c r="BM268" s="249" t="s">
        <v>1986</v>
      </c>
    </row>
    <row r="269" s="2" customFormat="1" ht="16.5" customHeight="1">
      <c r="A269" s="39"/>
      <c r="B269" s="40"/>
      <c r="C269" s="237" t="s">
        <v>541</v>
      </c>
      <c r="D269" s="237" t="s">
        <v>161</v>
      </c>
      <c r="E269" s="238" t="s">
        <v>1987</v>
      </c>
      <c r="F269" s="239" t="s">
        <v>1988</v>
      </c>
      <c r="G269" s="240" t="s">
        <v>1864</v>
      </c>
      <c r="H269" s="241">
        <v>4</v>
      </c>
      <c r="I269" s="242"/>
      <c r="J269" s="243">
        <f>ROUND(I269*H269,2)</f>
        <v>0</v>
      </c>
      <c r="K269" s="244"/>
      <c r="L269" s="45"/>
      <c r="M269" s="245" t="s">
        <v>1</v>
      </c>
      <c r="N269" s="246" t="s">
        <v>43</v>
      </c>
      <c r="O269" s="92"/>
      <c r="P269" s="247">
        <f>O269*H269</f>
        <v>0</v>
      </c>
      <c r="Q269" s="247">
        <v>0</v>
      </c>
      <c r="R269" s="247">
        <f>Q269*H269</f>
        <v>0</v>
      </c>
      <c r="S269" s="247">
        <v>0</v>
      </c>
      <c r="T269" s="248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9" t="s">
        <v>165</v>
      </c>
      <c r="AT269" s="249" t="s">
        <v>161</v>
      </c>
      <c r="AU269" s="249" t="s">
        <v>86</v>
      </c>
      <c r="AY269" s="18" t="s">
        <v>159</v>
      </c>
      <c r="BE269" s="250">
        <f>IF(N269="základní",J269,0)</f>
        <v>0</v>
      </c>
      <c r="BF269" s="250">
        <f>IF(N269="snížená",J269,0)</f>
        <v>0</v>
      </c>
      <c r="BG269" s="250">
        <f>IF(N269="zákl. přenesená",J269,0)</f>
        <v>0</v>
      </c>
      <c r="BH269" s="250">
        <f>IF(N269="sníž. přenesená",J269,0)</f>
        <v>0</v>
      </c>
      <c r="BI269" s="250">
        <f>IF(N269="nulová",J269,0)</f>
        <v>0</v>
      </c>
      <c r="BJ269" s="18" t="s">
        <v>86</v>
      </c>
      <c r="BK269" s="250">
        <f>ROUND(I269*H269,2)</f>
        <v>0</v>
      </c>
      <c r="BL269" s="18" t="s">
        <v>165</v>
      </c>
      <c r="BM269" s="249" t="s">
        <v>1989</v>
      </c>
    </row>
    <row r="270" s="2" customFormat="1" ht="16.5" customHeight="1">
      <c r="A270" s="39"/>
      <c r="B270" s="40"/>
      <c r="C270" s="237" t="s">
        <v>548</v>
      </c>
      <c r="D270" s="237" t="s">
        <v>161</v>
      </c>
      <c r="E270" s="238" t="s">
        <v>1990</v>
      </c>
      <c r="F270" s="239" t="s">
        <v>1991</v>
      </c>
      <c r="G270" s="240" t="s">
        <v>777</v>
      </c>
      <c r="H270" s="241">
        <v>4</v>
      </c>
      <c r="I270" s="242"/>
      <c r="J270" s="243">
        <f>ROUND(I270*H270,2)</f>
        <v>0</v>
      </c>
      <c r="K270" s="244"/>
      <c r="L270" s="45"/>
      <c r="M270" s="245" t="s">
        <v>1</v>
      </c>
      <c r="N270" s="246" t="s">
        <v>43</v>
      </c>
      <c r="O270" s="92"/>
      <c r="P270" s="247">
        <f>O270*H270</f>
        <v>0</v>
      </c>
      <c r="Q270" s="247">
        <v>0</v>
      </c>
      <c r="R270" s="247">
        <f>Q270*H270</f>
        <v>0</v>
      </c>
      <c r="S270" s="247">
        <v>0</v>
      </c>
      <c r="T270" s="248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9" t="s">
        <v>165</v>
      </c>
      <c r="AT270" s="249" t="s">
        <v>161</v>
      </c>
      <c r="AU270" s="249" t="s">
        <v>86</v>
      </c>
      <c r="AY270" s="18" t="s">
        <v>159</v>
      </c>
      <c r="BE270" s="250">
        <f>IF(N270="základní",J270,0)</f>
        <v>0</v>
      </c>
      <c r="BF270" s="250">
        <f>IF(N270="snížená",J270,0)</f>
        <v>0</v>
      </c>
      <c r="BG270" s="250">
        <f>IF(N270="zákl. přenesená",J270,0)</f>
        <v>0</v>
      </c>
      <c r="BH270" s="250">
        <f>IF(N270="sníž. přenesená",J270,0)</f>
        <v>0</v>
      </c>
      <c r="BI270" s="250">
        <f>IF(N270="nulová",J270,0)</f>
        <v>0</v>
      </c>
      <c r="BJ270" s="18" t="s">
        <v>86</v>
      </c>
      <c r="BK270" s="250">
        <f>ROUND(I270*H270,2)</f>
        <v>0</v>
      </c>
      <c r="BL270" s="18" t="s">
        <v>165</v>
      </c>
      <c r="BM270" s="249" t="s">
        <v>1992</v>
      </c>
    </row>
    <row r="271" s="2" customFormat="1" ht="16.5" customHeight="1">
      <c r="A271" s="39"/>
      <c r="B271" s="40"/>
      <c r="C271" s="237" t="s">
        <v>553</v>
      </c>
      <c r="D271" s="237" t="s">
        <v>161</v>
      </c>
      <c r="E271" s="238" t="s">
        <v>1993</v>
      </c>
      <c r="F271" s="239" t="s">
        <v>1994</v>
      </c>
      <c r="G271" s="240" t="s">
        <v>777</v>
      </c>
      <c r="H271" s="241">
        <v>2</v>
      </c>
      <c r="I271" s="242"/>
      <c r="J271" s="243">
        <f>ROUND(I271*H271,2)</f>
        <v>0</v>
      </c>
      <c r="K271" s="244"/>
      <c r="L271" s="45"/>
      <c r="M271" s="245" t="s">
        <v>1</v>
      </c>
      <c r="N271" s="246" t="s">
        <v>43</v>
      </c>
      <c r="O271" s="92"/>
      <c r="P271" s="247">
        <f>O271*H271</f>
        <v>0</v>
      </c>
      <c r="Q271" s="247">
        <v>0</v>
      </c>
      <c r="R271" s="247">
        <f>Q271*H271</f>
        <v>0</v>
      </c>
      <c r="S271" s="247">
        <v>0</v>
      </c>
      <c r="T271" s="248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9" t="s">
        <v>165</v>
      </c>
      <c r="AT271" s="249" t="s">
        <v>161</v>
      </c>
      <c r="AU271" s="249" t="s">
        <v>86</v>
      </c>
      <c r="AY271" s="18" t="s">
        <v>159</v>
      </c>
      <c r="BE271" s="250">
        <f>IF(N271="základní",J271,0)</f>
        <v>0</v>
      </c>
      <c r="BF271" s="250">
        <f>IF(N271="snížená",J271,0)</f>
        <v>0</v>
      </c>
      <c r="BG271" s="250">
        <f>IF(N271="zákl. přenesená",J271,0)</f>
        <v>0</v>
      </c>
      <c r="BH271" s="250">
        <f>IF(N271="sníž. přenesená",J271,0)</f>
        <v>0</v>
      </c>
      <c r="BI271" s="250">
        <f>IF(N271="nulová",J271,0)</f>
        <v>0</v>
      </c>
      <c r="BJ271" s="18" t="s">
        <v>86</v>
      </c>
      <c r="BK271" s="250">
        <f>ROUND(I271*H271,2)</f>
        <v>0</v>
      </c>
      <c r="BL271" s="18" t="s">
        <v>165</v>
      </c>
      <c r="BM271" s="249" t="s">
        <v>1995</v>
      </c>
    </row>
    <row r="272" s="2" customFormat="1" ht="16.5" customHeight="1">
      <c r="A272" s="39"/>
      <c r="B272" s="40"/>
      <c r="C272" s="237" t="s">
        <v>558</v>
      </c>
      <c r="D272" s="237" t="s">
        <v>161</v>
      </c>
      <c r="E272" s="238" t="s">
        <v>775</v>
      </c>
      <c r="F272" s="239" t="s">
        <v>776</v>
      </c>
      <c r="G272" s="240" t="s">
        <v>777</v>
      </c>
      <c r="H272" s="241">
        <v>2</v>
      </c>
      <c r="I272" s="242"/>
      <c r="J272" s="243">
        <f>ROUND(I272*H272,2)</f>
        <v>0</v>
      </c>
      <c r="K272" s="244"/>
      <c r="L272" s="45"/>
      <c r="M272" s="289" t="s">
        <v>1</v>
      </c>
      <c r="N272" s="290" t="s">
        <v>43</v>
      </c>
      <c r="O272" s="291"/>
      <c r="P272" s="292">
        <f>O272*H272</f>
        <v>0</v>
      </c>
      <c r="Q272" s="292">
        <v>0</v>
      </c>
      <c r="R272" s="292">
        <f>Q272*H272</f>
        <v>0</v>
      </c>
      <c r="S272" s="292">
        <v>0</v>
      </c>
      <c r="T272" s="293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9" t="s">
        <v>165</v>
      </c>
      <c r="AT272" s="249" t="s">
        <v>161</v>
      </c>
      <c r="AU272" s="249" t="s">
        <v>86</v>
      </c>
      <c r="AY272" s="18" t="s">
        <v>159</v>
      </c>
      <c r="BE272" s="250">
        <f>IF(N272="základní",J272,0)</f>
        <v>0</v>
      </c>
      <c r="BF272" s="250">
        <f>IF(N272="snížená",J272,0)</f>
        <v>0</v>
      </c>
      <c r="BG272" s="250">
        <f>IF(N272="zákl. přenesená",J272,0)</f>
        <v>0</v>
      </c>
      <c r="BH272" s="250">
        <f>IF(N272="sníž. přenesená",J272,0)</f>
        <v>0</v>
      </c>
      <c r="BI272" s="250">
        <f>IF(N272="nulová",J272,0)</f>
        <v>0</v>
      </c>
      <c r="BJ272" s="18" t="s">
        <v>86</v>
      </c>
      <c r="BK272" s="250">
        <f>ROUND(I272*H272,2)</f>
        <v>0</v>
      </c>
      <c r="BL272" s="18" t="s">
        <v>165</v>
      </c>
      <c r="BM272" s="249" t="s">
        <v>1996</v>
      </c>
    </row>
    <row r="273" s="2" customFormat="1" ht="6.96" customHeight="1">
      <c r="A273" s="39"/>
      <c r="B273" s="67"/>
      <c r="C273" s="68"/>
      <c r="D273" s="68"/>
      <c r="E273" s="68"/>
      <c r="F273" s="68"/>
      <c r="G273" s="68"/>
      <c r="H273" s="68"/>
      <c r="I273" s="184"/>
      <c r="J273" s="68"/>
      <c r="K273" s="68"/>
      <c r="L273" s="45"/>
      <c r="M273" s="39"/>
      <c r="O273" s="39"/>
      <c r="P273" s="39"/>
      <c r="Q273" s="39"/>
      <c r="R273" s="39"/>
      <c r="S273" s="39"/>
      <c r="T273" s="39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</row>
  </sheetData>
  <sheetProtection sheet="1" autoFilter="0" formatColumns="0" formatRows="0" objects="1" scenarios="1" spinCount="100000" saltValue="Lf84uFAicIeayC3mMt9wl7KAFzxNsjborDbO7LmMDyyQHd5/zETsFYVWLrCKEMnJLyras3X7gD48I+mSSjQVJg==" hashValue="DyT2uNMuegs5+NTMRpgugOxbnyQMQej+aih9GNxpPnK421wWMSZbzE/qpBAh972fguKYAh5CWFVxN56IuoWh+g==" algorithmName="SHA-512" password="C1E4"/>
  <autoFilter ref="C117:K27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88</v>
      </c>
    </row>
    <row r="4" s="1" customFormat="1" ht="24.96" customHeight="1">
      <c r="B4" s="21"/>
      <c r="D4" s="141" t="s">
        <v>108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zakázky'!K6</f>
        <v>Praha Vršovice st. č. 6 - oprava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109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1997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zakázky'!AN8</f>
        <v>26. 3. 2020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48" t="s">
        <v>28</v>
      </c>
      <c r="J15" s="147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25</v>
      </c>
      <c r="J17" s="34" t="str">
        <f>'Rekapitulace zakázky'!AN13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47"/>
      <c r="G18" s="147"/>
      <c r="H18" s="147"/>
      <c r="I18" s="148" t="s">
        <v>28</v>
      </c>
      <c r="J18" s="34" t="str">
        <f>'Rekapitulace zakázky'!AN14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25</v>
      </c>
      <c r="J20" s="147" t="str">
        <f>IF('Rekapitulace zakázky'!AN16="","",'Rekapitulace zakázky'!AN16)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zakázky'!E17="","",'Rekapitulace zakázky'!E17)</f>
        <v xml:space="preserve"> </v>
      </c>
      <c r="F21" s="39"/>
      <c r="G21" s="39"/>
      <c r="H21" s="39"/>
      <c r="I21" s="148" t="s">
        <v>28</v>
      </c>
      <c r="J21" s="147" t="str">
        <f>IF('Rekapitulace zakázky'!AN17="","",'Rekapitulace zakázky'!AN17)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25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28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38</v>
      </c>
      <c r="E30" s="39"/>
      <c r="F30" s="39"/>
      <c r="G30" s="39"/>
      <c r="H30" s="39"/>
      <c r="I30" s="145"/>
      <c r="J30" s="158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40</v>
      </c>
      <c r="G32" s="39"/>
      <c r="H32" s="39"/>
      <c r="I32" s="160" t="s">
        <v>39</v>
      </c>
      <c r="J32" s="159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42</v>
      </c>
      <c r="E33" s="143" t="s">
        <v>43</v>
      </c>
      <c r="F33" s="162">
        <f>ROUND((SUM(BE120:BE150)),  2)</f>
        <v>0</v>
      </c>
      <c r="G33" s="39"/>
      <c r="H33" s="39"/>
      <c r="I33" s="163">
        <v>0.20999999999999999</v>
      </c>
      <c r="J33" s="162">
        <f>ROUND(((SUM(BE120:BE150))*I33),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62">
        <f>ROUND((SUM(BF120:BF150)),  2)</f>
        <v>0</v>
      </c>
      <c r="G34" s="39"/>
      <c r="H34" s="39"/>
      <c r="I34" s="163">
        <v>0.14999999999999999</v>
      </c>
      <c r="J34" s="162">
        <f>ROUND(((SUM(BF120:BF150))*I34),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62">
        <f>ROUND((SUM(BG120:BG150)),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62">
        <f>ROUND((SUM(BH120:BH150)),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62">
        <f>ROUND((SUM(BI120:BI150)),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48</v>
      </c>
      <c r="E39" s="166"/>
      <c r="F39" s="166"/>
      <c r="G39" s="167" t="s">
        <v>49</v>
      </c>
      <c r="H39" s="168" t="s">
        <v>50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51</v>
      </c>
      <c r="E50" s="173"/>
      <c r="F50" s="173"/>
      <c r="G50" s="172" t="s">
        <v>52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8"/>
      <c r="J61" s="179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55</v>
      </c>
      <c r="E65" s="180"/>
      <c r="F65" s="180"/>
      <c r="G65" s="172" t="s">
        <v>56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8"/>
      <c r="J76" s="179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111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Praha Vršovice st. č. 6 - oprava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005 - Slaboproud - napojení na infrastrukturu ve 2NP(1P25) a 1PP (1S05)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Praha Vršovice</v>
      </c>
      <c r="G89" s="41"/>
      <c r="H89" s="41"/>
      <c r="I89" s="148" t="s">
        <v>22</v>
      </c>
      <c r="J89" s="80" t="str">
        <f>IF(J12="","",J12)</f>
        <v>26. 3. 2020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148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L. Ulrich, DiS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112</v>
      </c>
      <c r="D94" s="190"/>
      <c r="E94" s="190"/>
      <c r="F94" s="190"/>
      <c r="G94" s="190"/>
      <c r="H94" s="190"/>
      <c r="I94" s="191"/>
      <c r="J94" s="192" t="s">
        <v>113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114</v>
      </c>
      <c r="D96" s="41"/>
      <c r="E96" s="41"/>
      <c r="F96" s="41"/>
      <c r="G96" s="41"/>
      <c r="H96" s="41"/>
      <c r="I96" s="145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115</v>
      </c>
    </row>
    <row r="97" s="9" customFormat="1" ht="24.96" customHeight="1">
      <c r="A97" s="9"/>
      <c r="B97" s="194"/>
      <c r="C97" s="195"/>
      <c r="D97" s="196" t="s">
        <v>1998</v>
      </c>
      <c r="E97" s="197"/>
      <c r="F97" s="197"/>
      <c r="G97" s="197"/>
      <c r="H97" s="197"/>
      <c r="I97" s="198"/>
      <c r="J97" s="199">
        <f>J121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4"/>
      <c r="C98" s="195"/>
      <c r="D98" s="196" t="s">
        <v>1999</v>
      </c>
      <c r="E98" s="197"/>
      <c r="F98" s="197"/>
      <c r="G98" s="197"/>
      <c r="H98" s="197"/>
      <c r="I98" s="198"/>
      <c r="J98" s="199">
        <f>J138</f>
        <v>0</v>
      </c>
      <c r="K98" s="195"/>
      <c r="L98" s="20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94"/>
      <c r="C99" s="195"/>
      <c r="D99" s="196" t="s">
        <v>2000</v>
      </c>
      <c r="E99" s="197"/>
      <c r="F99" s="197"/>
      <c r="G99" s="197"/>
      <c r="H99" s="197"/>
      <c r="I99" s="198"/>
      <c r="J99" s="199">
        <f>J142</f>
        <v>0</v>
      </c>
      <c r="K99" s="195"/>
      <c r="L99" s="20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4"/>
      <c r="C100" s="195"/>
      <c r="D100" s="196" t="s">
        <v>2001</v>
      </c>
      <c r="E100" s="197"/>
      <c r="F100" s="197"/>
      <c r="G100" s="197"/>
      <c r="H100" s="197"/>
      <c r="I100" s="198"/>
      <c r="J100" s="199">
        <f>J147</f>
        <v>0</v>
      </c>
      <c r="K100" s="195"/>
      <c r="L100" s="20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145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184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187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144</v>
      </c>
      <c r="D107" s="41"/>
      <c r="E107" s="41"/>
      <c r="F107" s="41"/>
      <c r="G107" s="41"/>
      <c r="H107" s="41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88" t="str">
        <f>E7</f>
        <v>Praha Vršovice st. č. 6 - oprava</v>
      </c>
      <c r="F110" s="33"/>
      <c r="G110" s="33"/>
      <c r="H110" s="33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109</v>
      </c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005 - Slaboproud - napojení na infrastrukturu ve 2NP(1P25) a 1PP (1S05)</v>
      </c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>Praha Vršovice</v>
      </c>
      <c r="G114" s="41"/>
      <c r="H114" s="41"/>
      <c r="I114" s="148" t="s">
        <v>22</v>
      </c>
      <c r="J114" s="80" t="str">
        <f>IF(J12="","",J12)</f>
        <v>26. 3. 2020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>Správa železnic, státní organizace</v>
      </c>
      <c r="G116" s="41"/>
      <c r="H116" s="41"/>
      <c r="I116" s="148" t="s">
        <v>32</v>
      </c>
      <c r="J116" s="37" t="str">
        <f>E21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30</v>
      </c>
      <c r="D117" s="41"/>
      <c r="E117" s="41"/>
      <c r="F117" s="28" t="str">
        <f>IF(E18="","",E18)</f>
        <v>Vyplň údaj</v>
      </c>
      <c r="G117" s="41"/>
      <c r="H117" s="41"/>
      <c r="I117" s="148" t="s">
        <v>35</v>
      </c>
      <c r="J117" s="37" t="str">
        <f>E24</f>
        <v>L. Ulrich, DiS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208"/>
      <c r="B119" s="209"/>
      <c r="C119" s="210" t="s">
        <v>145</v>
      </c>
      <c r="D119" s="211" t="s">
        <v>63</v>
      </c>
      <c r="E119" s="211" t="s">
        <v>59</v>
      </c>
      <c r="F119" s="211" t="s">
        <v>60</v>
      </c>
      <c r="G119" s="211" t="s">
        <v>146</v>
      </c>
      <c r="H119" s="211" t="s">
        <v>147</v>
      </c>
      <c r="I119" s="212" t="s">
        <v>148</v>
      </c>
      <c r="J119" s="213" t="s">
        <v>113</v>
      </c>
      <c r="K119" s="214" t="s">
        <v>149</v>
      </c>
      <c r="L119" s="215"/>
      <c r="M119" s="101" t="s">
        <v>1</v>
      </c>
      <c r="N119" s="102" t="s">
        <v>42</v>
      </c>
      <c r="O119" s="102" t="s">
        <v>150</v>
      </c>
      <c r="P119" s="102" t="s">
        <v>151</v>
      </c>
      <c r="Q119" s="102" t="s">
        <v>152</v>
      </c>
      <c r="R119" s="102" t="s">
        <v>153</v>
      </c>
      <c r="S119" s="102" t="s">
        <v>154</v>
      </c>
      <c r="T119" s="103" t="s">
        <v>155</v>
      </c>
      <c r="U119" s="208"/>
      <c r="V119" s="208"/>
      <c r="W119" s="208"/>
      <c r="X119" s="208"/>
      <c r="Y119" s="208"/>
      <c r="Z119" s="208"/>
      <c r="AA119" s="208"/>
      <c r="AB119" s="208"/>
      <c r="AC119" s="208"/>
      <c r="AD119" s="208"/>
      <c r="AE119" s="208"/>
    </row>
    <row r="120" s="2" customFormat="1" ht="22.8" customHeight="1">
      <c r="A120" s="39"/>
      <c r="B120" s="40"/>
      <c r="C120" s="108" t="s">
        <v>156</v>
      </c>
      <c r="D120" s="41"/>
      <c r="E120" s="41"/>
      <c r="F120" s="41"/>
      <c r="G120" s="41"/>
      <c r="H120" s="41"/>
      <c r="I120" s="145"/>
      <c r="J120" s="216">
        <f>BK120</f>
        <v>0</v>
      </c>
      <c r="K120" s="41"/>
      <c r="L120" s="45"/>
      <c r="M120" s="104"/>
      <c r="N120" s="217"/>
      <c r="O120" s="105"/>
      <c r="P120" s="218">
        <f>P121+P138+P142+P147</f>
        <v>0</v>
      </c>
      <c r="Q120" s="105"/>
      <c r="R120" s="218">
        <f>R121+R138+R142+R147</f>
        <v>0</v>
      </c>
      <c r="S120" s="105"/>
      <c r="T120" s="219">
        <f>T121+T138+T142+T147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77</v>
      </c>
      <c r="AU120" s="18" t="s">
        <v>115</v>
      </c>
      <c r="BK120" s="220">
        <f>BK121+BK138+BK142+BK147</f>
        <v>0</v>
      </c>
    </row>
    <row r="121" s="12" customFormat="1" ht="25.92" customHeight="1">
      <c r="A121" s="12"/>
      <c r="B121" s="221"/>
      <c r="C121" s="222"/>
      <c r="D121" s="223" t="s">
        <v>77</v>
      </c>
      <c r="E121" s="224" t="s">
        <v>1735</v>
      </c>
      <c r="F121" s="224" t="s">
        <v>2002</v>
      </c>
      <c r="G121" s="222"/>
      <c r="H121" s="222"/>
      <c r="I121" s="225"/>
      <c r="J121" s="226">
        <f>BK121</f>
        <v>0</v>
      </c>
      <c r="K121" s="222"/>
      <c r="L121" s="227"/>
      <c r="M121" s="228"/>
      <c r="N121" s="229"/>
      <c r="O121" s="229"/>
      <c r="P121" s="230">
        <f>SUM(P122:P137)</f>
        <v>0</v>
      </c>
      <c r="Q121" s="229"/>
      <c r="R121" s="230">
        <f>SUM(R122:R137)</f>
        <v>0</v>
      </c>
      <c r="S121" s="229"/>
      <c r="T121" s="231">
        <f>SUM(T122:T137)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2" t="s">
        <v>86</v>
      </c>
      <c r="AT121" s="233" t="s">
        <v>77</v>
      </c>
      <c r="AU121" s="233" t="s">
        <v>78</v>
      </c>
      <c r="AY121" s="232" t="s">
        <v>159</v>
      </c>
      <c r="BK121" s="234">
        <f>SUM(BK122:BK137)</f>
        <v>0</v>
      </c>
    </row>
    <row r="122" s="2" customFormat="1" ht="16.5" customHeight="1">
      <c r="A122" s="39"/>
      <c r="B122" s="40"/>
      <c r="C122" s="237" t="s">
        <v>86</v>
      </c>
      <c r="D122" s="237" t="s">
        <v>161</v>
      </c>
      <c r="E122" s="238" t="s">
        <v>1737</v>
      </c>
      <c r="F122" s="239" t="s">
        <v>1738</v>
      </c>
      <c r="G122" s="240" t="s">
        <v>777</v>
      </c>
      <c r="H122" s="241">
        <v>1</v>
      </c>
      <c r="I122" s="242"/>
      <c r="J122" s="243">
        <f>ROUND(I122*H122,2)</f>
        <v>0</v>
      </c>
      <c r="K122" s="244"/>
      <c r="L122" s="45"/>
      <c r="M122" s="245" t="s">
        <v>1</v>
      </c>
      <c r="N122" s="246" t="s">
        <v>43</v>
      </c>
      <c r="O122" s="92"/>
      <c r="P122" s="247">
        <f>O122*H122</f>
        <v>0</v>
      </c>
      <c r="Q122" s="247">
        <v>0</v>
      </c>
      <c r="R122" s="247">
        <f>Q122*H122</f>
        <v>0</v>
      </c>
      <c r="S122" s="247">
        <v>0</v>
      </c>
      <c r="T122" s="248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9" t="s">
        <v>165</v>
      </c>
      <c r="AT122" s="249" t="s">
        <v>161</v>
      </c>
      <c r="AU122" s="249" t="s">
        <v>86</v>
      </c>
      <c r="AY122" s="18" t="s">
        <v>159</v>
      </c>
      <c r="BE122" s="250">
        <f>IF(N122="základní",J122,0)</f>
        <v>0</v>
      </c>
      <c r="BF122" s="250">
        <f>IF(N122="snížená",J122,0)</f>
        <v>0</v>
      </c>
      <c r="BG122" s="250">
        <f>IF(N122="zákl. přenesená",J122,0)</f>
        <v>0</v>
      </c>
      <c r="BH122" s="250">
        <f>IF(N122="sníž. přenesená",J122,0)</f>
        <v>0</v>
      </c>
      <c r="BI122" s="250">
        <f>IF(N122="nulová",J122,0)</f>
        <v>0</v>
      </c>
      <c r="BJ122" s="18" t="s">
        <v>86</v>
      </c>
      <c r="BK122" s="250">
        <f>ROUND(I122*H122,2)</f>
        <v>0</v>
      </c>
      <c r="BL122" s="18" t="s">
        <v>165</v>
      </c>
      <c r="BM122" s="249" t="s">
        <v>2003</v>
      </c>
    </row>
    <row r="123" s="2" customFormat="1">
      <c r="A123" s="39"/>
      <c r="B123" s="40"/>
      <c r="C123" s="41"/>
      <c r="D123" s="253" t="s">
        <v>399</v>
      </c>
      <c r="E123" s="41"/>
      <c r="F123" s="285" t="s">
        <v>1740</v>
      </c>
      <c r="G123" s="41"/>
      <c r="H123" s="41"/>
      <c r="I123" s="145"/>
      <c r="J123" s="41"/>
      <c r="K123" s="41"/>
      <c r="L123" s="45"/>
      <c r="M123" s="286"/>
      <c r="N123" s="287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399</v>
      </c>
      <c r="AU123" s="18" t="s">
        <v>86</v>
      </c>
    </row>
    <row r="124" s="2" customFormat="1" ht="16.5" customHeight="1">
      <c r="A124" s="39"/>
      <c r="B124" s="40"/>
      <c r="C124" s="237" t="s">
        <v>88</v>
      </c>
      <c r="D124" s="237" t="s">
        <v>161</v>
      </c>
      <c r="E124" s="238" t="s">
        <v>1741</v>
      </c>
      <c r="F124" s="239" t="s">
        <v>1742</v>
      </c>
      <c r="G124" s="240" t="s">
        <v>777</v>
      </c>
      <c r="H124" s="241">
        <v>2</v>
      </c>
      <c r="I124" s="242"/>
      <c r="J124" s="243">
        <f>ROUND(I124*H124,2)</f>
        <v>0</v>
      </c>
      <c r="K124" s="244"/>
      <c r="L124" s="45"/>
      <c r="M124" s="245" t="s">
        <v>1</v>
      </c>
      <c r="N124" s="246" t="s">
        <v>43</v>
      </c>
      <c r="O124" s="92"/>
      <c r="P124" s="247">
        <f>O124*H124</f>
        <v>0</v>
      </c>
      <c r="Q124" s="247">
        <v>0</v>
      </c>
      <c r="R124" s="247">
        <f>Q124*H124</f>
        <v>0</v>
      </c>
      <c r="S124" s="247">
        <v>0</v>
      </c>
      <c r="T124" s="248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9" t="s">
        <v>165</v>
      </c>
      <c r="AT124" s="249" t="s">
        <v>161</v>
      </c>
      <c r="AU124" s="249" t="s">
        <v>86</v>
      </c>
      <c r="AY124" s="18" t="s">
        <v>159</v>
      </c>
      <c r="BE124" s="250">
        <f>IF(N124="základní",J124,0)</f>
        <v>0</v>
      </c>
      <c r="BF124" s="250">
        <f>IF(N124="snížená",J124,0)</f>
        <v>0</v>
      </c>
      <c r="BG124" s="250">
        <f>IF(N124="zákl. přenesená",J124,0)</f>
        <v>0</v>
      </c>
      <c r="BH124" s="250">
        <f>IF(N124="sníž. přenesená",J124,0)</f>
        <v>0</v>
      </c>
      <c r="BI124" s="250">
        <f>IF(N124="nulová",J124,0)</f>
        <v>0</v>
      </c>
      <c r="BJ124" s="18" t="s">
        <v>86</v>
      </c>
      <c r="BK124" s="250">
        <f>ROUND(I124*H124,2)</f>
        <v>0</v>
      </c>
      <c r="BL124" s="18" t="s">
        <v>165</v>
      </c>
      <c r="BM124" s="249" t="s">
        <v>2004</v>
      </c>
    </row>
    <row r="125" s="2" customFormat="1" ht="21.75" customHeight="1">
      <c r="A125" s="39"/>
      <c r="B125" s="40"/>
      <c r="C125" s="237" t="s">
        <v>175</v>
      </c>
      <c r="D125" s="237" t="s">
        <v>161</v>
      </c>
      <c r="E125" s="238" t="s">
        <v>1744</v>
      </c>
      <c r="F125" s="239" t="s">
        <v>1745</v>
      </c>
      <c r="G125" s="240" t="s">
        <v>777</v>
      </c>
      <c r="H125" s="241">
        <v>1</v>
      </c>
      <c r="I125" s="242"/>
      <c r="J125" s="243">
        <f>ROUND(I125*H125,2)</f>
        <v>0</v>
      </c>
      <c r="K125" s="244"/>
      <c r="L125" s="45"/>
      <c r="M125" s="245" t="s">
        <v>1</v>
      </c>
      <c r="N125" s="246" t="s">
        <v>43</v>
      </c>
      <c r="O125" s="92"/>
      <c r="P125" s="247">
        <f>O125*H125</f>
        <v>0</v>
      </c>
      <c r="Q125" s="247">
        <v>0</v>
      </c>
      <c r="R125" s="247">
        <f>Q125*H125</f>
        <v>0</v>
      </c>
      <c r="S125" s="247">
        <v>0</v>
      </c>
      <c r="T125" s="248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9" t="s">
        <v>165</v>
      </c>
      <c r="AT125" s="249" t="s">
        <v>161</v>
      </c>
      <c r="AU125" s="249" t="s">
        <v>86</v>
      </c>
      <c r="AY125" s="18" t="s">
        <v>159</v>
      </c>
      <c r="BE125" s="250">
        <f>IF(N125="základní",J125,0)</f>
        <v>0</v>
      </c>
      <c r="BF125" s="250">
        <f>IF(N125="snížená",J125,0)</f>
        <v>0</v>
      </c>
      <c r="BG125" s="250">
        <f>IF(N125="zákl. přenesená",J125,0)</f>
        <v>0</v>
      </c>
      <c r="BH125" s="250">
        <f>IF(N125="sníž. přenesená",J125,0)</f>
        <v>0</v>
      </c>
      <c r="BI125" s="250">
        <f>IF(N125="nulová",J125,0)</f>
        <v>0</v>
      </c>
      <c r="BJ125" s="18" t="s">
        <v>86</v>
      </c>
      <c r="BK125" s="250">
        <f>ROUND(I125*H125,2)</f>
        <v>0</v>
      </c>
      <c r="BL125" s="18" t="s">
        <v>165</v>
      </c>
      <c r="BM125" s="249" t="s">
        <v>2005</v>
      </c>
    </row>
    <row r="126" s="2" customFormat="1" ht="16.5" customHeight="1">
      <c r="A126" s="39"/>
      <c r="B126" s="40"/>
      <c r="C126" s="237" t="s">
        <v>165</v>
      </c>
      <c r="D126" s="237" t="s">
        <v>161</v>
      </c>
      <c r="E126" s="238" t="s">
        <v>1747</v>
      </c>
      <c r="F126" s="239" t="s">
        <v>1748</v>
      </c>
      <c r="G126" s="240" t="s">
        <v>777</v>
      </c>
      <c r="H126" s="241">
        <v>1</v>
      </c>
      <c r="I126" s="242"/>
      <c r="J126" s="243">
        <f>ROUND(I126*H126,2)</f>
        <v>0</v>
      </c>
      <c r="K126" s="244"/>
      <c r="L126" s="45"/>
      <c r="M126" s="245" t="s">
        <v>1</v>
      </c>
      <c r="N126" s="246" t="s">
        <v>43</v>
      </c>
      <c r="O126" s="92"/>
      <c r="P126" s="247">
        <f>O126*H126</f>
        <v>0</v>
      </c>
      <c r="Q126" s="247">
        <v>0</v>
      </c>
      <c r="R126" s="247">
        <f>Q126*H126</f>
        <v>0</v>
      </c>
      <c r="S126" s="247">
        <v>0</v>
      </c>
      <c r="T126" s="24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9" t="s">
        <v>165</v>
      </c>
      <c r="AT126" s="249" t="s">
        <v>161</v>
      </c>
      <c r="AU126" s="249" t="s">
        <v>86</v>
      </c>
      <c r="AY126" s="18" t="s">
        <v>159</v>
      </c>
      <c r="BE126" s="250">
        <f>IF(N126="základní",J126,0)</f>
        <v>0</v>
      </c>
      <c r="BF126" s="250">
        <f>IF(N126="snížená",J126,0)</f>
        <v>0</v>
      </c>
      <c r="BG126" s="250">
        <f>IF(N126="zákl. přenesená",J126,0)</f>
        <v>0</v>
      </c>
      <c r="BH126" s="250">
        <f>IF(N126="sníž. přenesená",J126,0)</f>
        <v>0</v>
      </c>
      <c r="BI126" s="250">
        <f>IF(N126="nulová",J126,0)</f>
        <v>0</v>
      </c>
      <c r="BJ126" s="18" t="s">
        <v>86</v>
      </c>
      <c r="BK126" s="250">
        <f>ROUND(I126*H126,2)</f>
        <v>0</v>
      </c>
      <c r="BL126" s="18" t="s">
        <v>165</v>
      </c>
      <c r="BM126" s="249" t="s">
        <v>2006</v>
      </c>
    </row>
    <row r="127" s="2" customFormat="1" ht="16.5" customHeight="1">
      <c r="A127" s="39"/>
      <c r="B127" s="40"/>
      <c r="C127" s="237" t="s">
        <v>183</v>
      </c>
      <c r="D127" s="237" t="s">
        <v>161</v>
      </c>
      <c r="E127" s="238" t="s">
        <v>1750</v>
      </c>
      <c r="F127" s="239" t="s">
        <v>1751</v>
      </c>
      <c r="G127" s="240" t="s">
        <v>777</v>
      </c>
      <c r="H127" s="241">
        <v>1</v>
      </c>
      <c r="I127" s="242"/>
      <c r="J127" s="243">
        <f>ROUND(I127*H127,2)</f>
        <v>0</v>
      </c>
      <c r="K127" s="244"/>
      <c r="L127" s="45"/>
      <c r="M127" s="245" t="s">
        <v>1</v>
      </c>
      <c r="N127" s="246" t="s">
        <v>43</v>
      </c>
      <c r="O127" s="92"/>
      <c r="P127" s="247">
        <f>O127*H127</f>
        <v>0</v>
      </c>
      <c r="Q127" s="247">
        <v>0</v>
      </c>
      <c r="R127" s="247">
        <f>Q127*H127</f>
        <v>0</v>
      </c>
      <c r="S127" s="247">
        <v>0</v>
      </c>
      <c r="T127" s="248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9" t="s">
        <v>165</v>
      </c>
      <c r="AT127" s="249" t="s">
        <v>161</v>
      </c>
      <c r="AU127" s="249" t="s">
        <v>86</v>
      </c>
      <c r="AY127" s="18" t="s">
        <v>159</v>
      </c>
      <c r="BE127" s="250">
        <f>IF(N127="základní",J127,0)</f>
        <v>0</v>
      </c>
      <c r="BF127" s="250">
        <f>IF(N127="snížená",J127,0)</f>
        <v>0</v>
      </c>
      <c r="BG127" s="250">
        <f>IF(N127="zákl. přenesená",J127,0)</f>
        <v>0</v>
      </c>
      <c r="BH127" s="250">
        <f>IF(N127="sníž. přenesená",J127,0)</f>
        <v>0</v>
      </c>
      <c r="BI127" s="250">
        <f>IF(N127="nulová",J127,0)</f>
        <v>0</v>
      </c>
      <c r="BJ127" s="18" t="s">
        <v>86</v>
      </c>
      <c r="BK127" s="250">
        <f>ROUND(I127*H127,2)</f>
        <v>0</v>
      </c>
      <c r="BL127" s="18" t="s">
        <v>165</v>
      </c>
      <c r="BM127" s="249" t="s">
        <v>2007</v>
      </c>
    </row>
    <row r="128" s="2" customFormat="1" ht="16.5" customHeight="1">
      <c r="A128" s="39"/>
      <c r="B128" s="40"/>
      <c r="C128" s="237" t="s">
        <v>187</v>
      </c>
      <c r="D128" s="237" t="s">
        <v>161</v>
      </c>
      <c r="E128" s="238" t="s">
        <v>1753</v>
      </c>
      <c r="F128" s="239" t="s">
        <v>1754</v>
      </c>
      <c r="G128" s="240" t="s">
        <v>777</v>
      </c>
      <c r="H128" s="241">
        <v>1</v>
      </c>
      <c r="I128" s="242"/>
      <c r="J128" s="243">
        <f>ROUND(I128*H128,2)</f>
        <v>0</v>
      </c>
      <c r="K128" s="244"/>
      <c r="L128" s="45"/>
      <c r="M128" s="245" t="s">
        <v>1</v>
      </c>
      <c r="N128" s="246" t="s">
        <v>43</v>
      </c>
      <c r="O128" s="92"/>
      <c r="P128" s="247">
        <f>O128*H128</f>
        <v>0</v>
      </c>
      <c r="Q128" s="247">
        <v>0</v>
      </c>
      <c r="R128" s="247">
        <f>Q128*H128</f>
        <v>0</v>
      </c>
      <c r="S128" s="247">
        <v>0</v>
      </c>
      <c r="T128" s="248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9" t="s">
        <v>165</v>
      </c>
      <c r="AT128" s="249" t="s">
        <v>161</v>
      </c>
      <c r="AU128" s="249" t="s">
        <v>86</v>
      </c>
      <c r="AY128" s="18" t="s">
        <v>159</v>
      </c>
      <c r="BE128" s="250">
        <f>IF(N128="základní",J128,0)</f>
        <v>0</v>
      </c>
      <c r="BF128" s="250">
        <f>IF(N128="snížená",J128,0)</f>
        <v>0</v>
      </c>
      <c r="BG128" s="250">
        <f>IF(N128="zákl. přenesená",J128,0)</f>
        <v>0</v>
      </c>
      <c r="BH128" s="250">
        <f>IF(N128="sníž. přenesená",J128,0)</f>
        <v>0</v>
      </c>
      <c r="BI128" s="250">
        <f>IF(N128="nulová",J128,0)</f>
        <v>0</v>
      </c>
      <c r="BJ128" s="18" t="s">
        <v>86</v>
      </c>
      <c r="BK128" s="250">
        <f>ROUND(I128*H128,2)</f>
        <v>0</v>
      </c>
      <c r="BL128" s="18" t="s">
        <v>165</v>
      </c>
      <c r="BM128" s="249" t="s">
        <v>2008</v>
      </c>
    </row>
    <row r="129" s="2" customFormat="1" ht="16.5" customHeight="1">
      <c r="A129" s="39"/>
      <c r="B129" s="40"/>
      <c r="C129" s="237" t="s">
        <v>194</v>
      </c>
      <c r="D129" s="237" t="s">
        <v>161</v>
      </c>
      <c r="E129" s="238" t="s">
        <v>1761</v>
      </c>
      <c r="F129" s="239" t="s">
        <v>1762</v>
      </c>
      <c r="G129" s="240" t="s">
        <v>777</v>
      </c>
      <c r="H129" s="241">
        <v>2</v>
      </c>
      <c r="I129" s="242"/>
      <c r="J129" s="243">
        <f>ROUND(I129*H129,2)</f>
        <v>0</v>
      </c>
      <c r="K129" s="244"/>
      <c r="L129" s="45"/>
      <c r="M129" s="245" t="s">
        <v>1</v>
      </c>
      <c r="N129" s="246" t="s">
        <v>43</v>
      </c>
      <c r="O129" s="92"/>
      <c r="P129" s="247">
        <f>O129*H129</f>
        <v>0</v>
      </c>
      <c r="Q129" s="247">
        <v>0</v>
      </c>
      <c r="R129" s="247">
        <f>Q129*H129</f>
        <v>0</v>
      </c>
      <c r="S129" s="247">
        <v>0</v>
      </c>
      <c r="T129" s="24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9" t="s">
        <v>165</v>
      </c>
      <c r="AT129" s="249" t="s">
        <v>161</v>
      </c>
      <c r="AU129" s="249" t="s">
        <v>86</v>
      </c>
      <c r="AY129" s="18" t="s">
        <v>159</v>
      </c>
      <c r="BE129" s="250">
        <f>IF(N129="základní",J129,0)</f>
        <v>0</v>
      </c>
      <c r="BF129" s="250">
        <f>IF(N129="snížená",J129,0)</f>
        <v>0</v>
      </c>
      <c r="BG129" s="250">
        <f>IF(N129="zákl. přenesená",J129,0)</f>
        <v>0</v>
      </c>
      <c r="BH129" s="250">
        <f>IF(N129="sníž. přenesená",J129,0)</f>
        <v>0</v>
      </c>
      <c r="BI129" s="250">
        <f>IF(N129="nulová",J129,0)</f>
        <v>0</v>
      </c>
      <c r="BJ129" s="18" t="s">
        <v>86</v>
      </c>
      <c r="BK129" s="250">
        <f>ROUND(I129*H129,2)</f>
        <v>0</v>
      </c>
      <c r="BL129" s="18" t="s">
        <v>165</v>
      </c>
      <c r="BM129" s="249" t="s">
        <v>2009</v>
      </c>
    </row>
    <row r="130" s="2" customFormat="1" ht="16.5" customHeight="1">
      <c r="A130" s="39"/>
      <c r="B130" s="40"/>
      <c r="C130" s="237" t="s">
        <v>191</v>
      </c>
      <c r="D130" s="237" t="s">
        <v>161</v>
      </c>
      <c r="E130" s="238" t="s">
        <v>1764</v>
      </c>
      <c r="F130" s="239" t="s">
        <v>1765</v>
      </c>
      <c r="G130" s="240" t="s">
        <v>777</v>
      </c>
      <c r="H130" s="241">
        <v>1</v>
      </c>
      <c r="I130" s="242"/>
      <c r="J130" s="243">
        <f>ROUND(I130*H130,2)</f>
        <v>0</v>
      </c>
      <c r="K130" s="244"/>
      <c r="L130" s="45"/>
      <c r="M130" s="245" t="s">
        <v>1</v>
      </c>
      <c r="N130" s="246" t="s">
        <v>43</v>
      </c>
      <c r="O130" s="92"/>
      <c r="P130" s="247">
        <f>O130*H130</f>
        <v>0</v>
      </c>
      <c r="Q130" s="247">
        <v>0</v>
      </c>
      <c r="R130" s="247">
        <f>Q130*H130</f>
        <v>0</v>
      </c>
      <c r="S130" s="247">
        <v>0</v>
      </c>
      <c r="T130" s="24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9" t="s">
        <v>165</v>
      </c>
      <c r="AT130" s="249" t="s">
        <v>161</v>
      </c>
      <c r="AU130" s="249" t="s">
        <v>86</v>
      </c>
      <c r="AY130" s="18" t="s">
        <v>159</v>
      </c>
      <c r="BE130" s="250">
        <f>IF(N130="základní",J130,0)</f>
        <v>0</v>
      </c>
      <c r="BF130" s="250">
        <f>IF(N130="snížená",J130,0)</f>
        <v>0</v>
      </c>
      <c r="BG130" s="250">
        <f>IF(N130="zákl. přenesená",J130,0)</f>
        <v>0</v>
      </c>
      <c r="BH130" s="250">
        <f>IF(N130="sníž. přenesená",J130,0)</f>
        <v>0</v>
      </c>
      <c r="BI130" s="250">
        <f>IF(N130="nulová",J130,0)</f>
        <v>0</v>
      </c>
      <c r="BJ130" s="18" t="s">
        <v>86</v>
      </c>
      <c r="BK130" s="250">
        <f>ROUND(I130*H130,2)</f>
        <v>0</v>
      </c>
      <c r="BL130" s="18" t="s">
        <v>165</v>
      </c>
      <c r="BM130" s="249" t="s">
        <v>2010</v>
      </c>
    </row>
    <row r="131" s="2" customFormat="1" ht="16.5" customHeight="1">
      <c r="A131" s="39"/>
      <c r="B131" s="40"/>
      <c r="C131" s="237" t="s">
        <v>203</v>
      </c>
      <c r="D131" s="237" t="s">
        <v>161</v>
      </c>
      <c r="E131" s="238" t="s">
        <v>1767</v>
      </c>
      <c r="F131" s="239" t="s">
        <v>1768</v>
      </c>
      <c r="G131" s="240" t="s">
        <v>777</v>
      </c>
      <c r="H131" s="241">
        <v>1</v>
      </c>
      <c r="I131" s="242"/>
      <c r="J131" s="243">
        <f>ROUND(I131*H131,2)</f>
        <v>0</v>
      </c>
      <c r="K131" s="244"/>
      <c r="L131" s="45"/>
      <c r="M131" s="245" t="s">
        <v>1</v>
      </c>
      <c r="N131" s="246" t="s">
        <v>43</v>
      </c>
      <c r="O131" s="92"/>
      <c r="P131" s="247">
        <f>O131*H131</f>
        <v>0</v>
      </c>
      <c r="Q131" s="247">
        <v>0</v>
      </c>
      <c r="R131" s="247">
        <f>Q131*H131</f>
        <v>0</v>
      </c>
      <c r="S131" s="247">
        <v>0</v>
      </c>
      <c r="T131" s="24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9" t="s">
        <v>165</v>
      </c>
      <c r="AT131" s="249" t="s">
        <v>161</v>
      </c>
      <c r="AU131" s="249" t="s">
        <v>86</v>
      </c>
      <c r="AY131" s="18" t="s">
        <v>159</v>
      </c>
      <c r="BE131" s="250">
        <f>IF(N131="základní",J131,0)</f>
        <v>0</v>
      </c>
      <c r="BF131" s="250">
        <f>IF(N131="snížená",J131,0)</f>
        <v>0</v>
      </c>
      <c r="BG131" s="250">
        <f>IF(N131="zákl. přenesená",J131,0)</f>
        <v>0</v>
      </c>
      <c r="BH131" s="250">
        <f>IF(N131="sníž. přenesená",J131,0)</f>
        <v>0</v>
      </c>
      <c r="BI131" s="250">
        <f>IF(N131="nulová",J131,0)</f>
        <v>0</v>
      </c>
      <c r="BJ131" s="18" t="s">
        <v>86</v>
      </c>
      <c r="BK131" s="250">
        <f>ROUND(I131*H131,2)</f>
        <v>0</v>
      </c>
      <c r="BL131" s="18" t="s">
        <v>165</v>
      </c>
      <c r="BM131" s="249" t="s">
        <v>2011</v>
      </c>
    </row>
    <row r="132" s="2" customFormat="1" ht="21.75" customHeight="1">
      <c r="A132" s="39"/>
      <c r="B132" s="40"/>
      <c r="C132" s="237" t="s">
        <v>212</v>
      </c>
      <c r="D132" s="237" t="s">
        <v>161</v>
      </c>
      <c r="E132" s="238" t="s">
        <v>1770</v>
      </c>
      <c r="F132" s="239" t="s">
        <v>1771</v>
      </c>
      <c r="G132" s="240" t="s">
        <v>777</v>
      </c>
      <c r="H132" s="241">
        <v>1</v>
      </c>
      <c r="I132" s="242"/>
      <c r="J132" s="243">
        <f>ROUND(I132*H132,2)</f>
        <v>0</v>
      </c>
      <c r="K132" s="244"/>
      <c r="L132" s="45"/>
      <c r="M132" s="245" t="s">
        <v>1</v>
      </c>
      <c r="N132" s="246" t="s">
        <v>43</v>
      </c>
      <c r="O132" s="92"/>
      <c r="P132" s="247">
        <f>O132*H132</f>
        <v>0</v>
      </c>
      <c r="Q132" s="247">
        <v>0</v>
      </c>
      <c r="R132" s="247">
        <f>Q132*H132</f>
        <v>0</v>
      </c>
      <c r="S132" s="247">
        <v>0</v>
      </c>
      <c r="T132" s="24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9" t="s">
        <v>165</v>
      </c>
      <c r="AT132" s="249" t="s">
        <v>161</v>
      </c>
      <c r="AU132" s="249" t="s">
        <v>86</v>
      </c>
      <c r="AY132" s="18" t="s">
        <v>159</v>
      </c>
      <c r="BE132" s="250">
        <f>IF(N132="základní",J132,0)</f>
        <v>0</v>
      </c>
      <c r="BF132" s="250">
        <f>IF(N132="snížená",J132,0)</f>
        <v>0</v>
      </c>
      <c r="BG132" s="250">
        <f>IF(N132="zákl. přenesená",J132,0)</f>
        <v>0</v>
      </c>
      <c r="BH132" s="250">
        <f>IF(N132="sníž. přenesená",J132,0)</f>
        <v>0</v>
      </c>
      <c r="BI132" s="250">
        <f>IF(N132="nulová",J132,0)</f>
        <v>0</v>
      </c>
      <c r="BJ132" s="18" t="s">
        <v>86</v>
      </c>
      <c r="BK132" s="250">
        <f>ROUND(I132*H132,2)</f>
        <v>0</v>
      </c>
      <c r="BL132" s="18" t="s">
        <v>165</v>
      </c>
      <c r="BM132" s="249" t="s">
        <v>2012</v>
      </c>
    </row>
    <row r="133" s="2" customFormat="1" ht="16.5" customHeight="1">
      <c r="A133" s="39"/>
      <c r="B133" s="40"/>
      <c r="C133" s="237" t="s">
        <v>217</v>
      </c>
      <c r="D133" s="237" t="s">
        <v>161</v>
      </c>
      <c r="E133" s="238" t="s">
        <v>1773</v>
      </c>
      <c r="F133" s="239" t="s">
        <v>1774</v>
      </c>
      <c r="G133" s="240" t="s">
        <v>777</v>
      </c>
      <c r="H133" s="241">
        <v>12</v>
      </c>
      <c r="I133" s="242"/>
      <c r="J133" s="243">
        <f>ROUND(I133*H133,2)</f>
        <v>0</v>
      </c>
      <c r="K133" s="244"/>
      <c r="L133" s="45"/>
      <c r="M133" s="245" t="s">
        <v>1</v>
      </c>
      <c r="N133" s="246" t="s">
        <v>43</v>
      </c>
      <c r="O133" s="92"/>
      <c r="P133" s="247">
        <f>O133*H133</f>
        <v>0</v>
      </c>
      <c r="Q133" s="247">
        <v>0</v>
      </c>
      <c r="R133" s="247">
        <f>Q133*H133</f>
        <v>0</v>
      </c>
      <c r="S133" s="247">
        <v>0</v>
      </c>
      <c r="T133" s="24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9" t="s">
        <v>165</v>
      </c>
      <c r="AT133" s="249" t="s">
        <v>161</v>
      </c>
      <c r="AU133" s="249" t="s">
        <v>86</v>
      </c>
      <c r="AY133" s="18" t="s">
        <v>159</v>
      </c>
      <c r="BE133" s="250">
        <f>IF(N133="základní",J133,0)</f>
        <v>0</v>
      </c>
      <c r="BF133" s="250">
        <f>IF(N133="snížená",J133,0)</f>
        <v>0</v>
      </c>
      <c r="BG133" s="250">
        <f>IF(N133="zákl. přenesená",J133,0)</f>
        <v>0</v>
      </c>
      <c r="BH133" s="250">
        <f>IF(N133="sníž. přenesená",J133,0)</f>
        <v>0</v>
      </c>
      <c r="BI133" s="250">
        <f>IF(N133="nulová",J133,0)</f>
        <v>0</v>
      </c>
      <c r="BJ133" s="18" t="s">
        <v>86</v>
      </c>
      <c r="BK133" s="250">
        <f>ROUND(I133*H133,2)</f>
        <v>0</v>
      </c>
      <c r="BL133" s="18" t="s">
        <v>165</v>
      </c>
      <c r="BM133" s="249" t="s">
        <v>2013</v>
      </c>
    </row>
    <row r="134" s="2" customFormat="1" ht="16.5" customHeight="1">
      <c r="A134" s="39"/>
      <c r="B134" s="40"/>
      <c r="C134" s="237" t="s">
        <v>222</v>
      </c>
      <c r="D134" s="237" t="s">
        <v>161</v>
      </c>
      <c r="E134" s="238" t="s">
        <v>1776</v>
      </c>
      <c r="F134" s="239" t="s">
        <v>2014</v>
      </c>
      <c r="G134" s="240" t="s">
        <v>777</v>
      </c>
      <c r="H134" s="241">
        <v>2</v>
      </c>
      <c r="I134" s="242"/>
      <c r="J134" s="243">
        <f>ROUND(I134*H134,2)</f>
        <v>0</v>
      </c>
      <c r="K134" s="244"/>
      <c r="L134" s="45"/>
      <c r="M134" s="245" t="s">
        <v>1</v>
      </c>
      <c r="N134" s="246" t="s">
        <v>43</v>
      </c>
      <c r="O134" s="92"/>
      <c r="P134" s="247">
        <f>O134*H134</f>
        <v>0</v>
      </c>
      <c r="Q134" s="247">
        <v>0</v>
      </c>
      <c r="R134" s="247">
        <f>Q134*H134</f>
        <v>0</v>
      </c>
      <c r="S134" s="247">
        <v>0</v>
      </c>
      <c r="T134" s="24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9" t="s">
        <v>165</v>
      </c>
      <c r="AT134" s="249" t="s">
        <v>161</v>
      </c>
      <c r="AU134" s="249" t="s">
        <v>86</v>
      </c>
      <c r="AY134" s="18" t="s">
        <v>159</v>
      </c>
      <c r="BE134" s="250">
        <f>IF(N134="základní",J134,0)</f>
        <v>0</v>
      </c>
      <c r="BF134" s="250">
        <f>IF(N134="snížená",J134,0)</f>
        <v>0</v>
      </c>
      <c r="BG134" s="250">
        <f>IF(N134="zákl. přenesená",J134,0)</f>
        <v>0</v>
      </c>
      <c r="BH134" s="250">
        <f>IF(N134="sníž. přenesená",J134,0)</f>
        <v>0</v>
      </c>
      <c r="BI134" s="250">
        <f>IF(N134="nulová",J134,0)</f>
        <v>0</v>
      </c>
      <c r="BJ134" s="18" t="s">
        <v>86</v>
      </c>
      <c r="BK134" s="250">
        <f>ROUND(I134*H134,2)</f>
        <v>0</v>
      </c>
      <c r="BL134" s="18" t="s">
        <v>165</v>
      </c>
      <c r="BM134" s="249" t="s">
        <v>2015</v>
      </c>
    </row>
    <row r="135" s="2" customFormat="1" ht="16.5" customHeight="1">
      <c r="A135" s="39"/>
      <c r="B135" s="40"/>
      <c r="C135" s="237" t="s">
        <v>233</v>
      </c>
      <c r="D135" s="237" t="s">
        <v>161</v>
      </c>
      <c r="E135" s="238" t="s">
        <v>1875</v>
      </c>
      <c r="F135" s="239" t="s">
        <v>1876</v>
      </c>
      <c r="G135" s="240" t="s">
        <v>777</v>
      </c>
      <c r="H135" s="241">
        <v>4</v>
      </c>
      <c r="I135" s="242"/>
      <c r="J135" s="243">
        <f>ROUND(I135*H135,2)</f>
        <v>0</v>
      </c>
      <c r="K135" s="244"/>
      <c r="L135" s="45"/>
      <c r="M135" s="245" t="s">
        <v>1</v>
      </c>
      <c r="N135" s="246" t="s">
        <v>43</v>
      </c>
      <c r="O135" s="92"/>
      <c r="P135" s="247">
        <f>O135*H135</f>
        <v>0</v>
      </c>
      <c r="Q135" s="247">
        <v>0</v>
      </c>
      <c r="R135" s="247">
        <f>Q135*H135</f>
        <v>0</v>
      </c>
      <c r="S135" s="247">
        <v>0</v>
      </c>
      <c r="T135" s="24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9" t="s">
        <v>165</v>
      </c>
      <c r="AT135" s="249" t="s">
        <v>161</v>
      </c>
      <c r="AU135" s="249" t="s">
        <v>86</v>
      </c>
      <c r="AY135" s="18" t="s">
        <v>159</v>
      </c>
      <c r="BE135" s="250">
        <f>IF(N135="základní",J135,0)</f>
        <v>0</v>
      </c>
      <c r="BF135" s="250">
        <f>IF(N135="snížená",J135,0)</f>
        <v>0</v>
      </c>
      <c r="BG135" s="250">
        <f>IF(N135="zákl. přenesená",J135,0)</f>
        <v>0</v>
      </c>
      <c r="BH135" s="250">
        <f>IF(N135="sníž. přenesená",J135,0)</f>
        <v>0</v>
      </c>
      <c r="BI135" s="250">
        <f>IF(N135="nulová",J135,0)</f>
        <v>0</v>
      </c>
      <c r="BJ135" s="18" t="s">
        <v>86</v>
      </c>
      <c r="BK135" s="250">
        <f>ROUND(I135*H135,2)</f>
        <v>0</v>
      </c>
      <c r="BL135" s="18" t="s">
        <v>165</v>
      </c>
      <c r="BM135" s="249" t="s">
        <v>2016</v>
      </c>
    </row>
    <row r="136" s="2" customFormat="1" ht="16.5" customHeight="1">
      <c r="A136" s="39"/>
      <c r="B136" s="40"/>
      <c r="C136" s="237" t="s">
        <v>238</v>
      </c>
      <c r="D136" s="237" t="s">
        <v>161</v>
      </c>
      <c r="E136" s="238" t="s">
        <v>2017</v>
      </c>
      <c r="F136" s="239" t="s">
        <v>2018</v>
      </c>
      <c r="G136" s="240" t="s">
        <v>357</v>
      </c>
      <c r="H136" s="241">
        <v>1</v>
      </c>
      <c r="I136" s="242"/>
      <c r="J136" s="243">
        <f>ROUND(I136*H136,2)</f>
        <v>0</v>
      </c>
      <c r="K136" s="244"/>
      <c r="L136" s="45"/>
      <c r="M136" s="245" t="s">
        <v>1</v>
      </c>
      <c r="N136" s="246" t="s">
        <v>43</v>
      </c>
      <c r="O136" s="92"/>
      <c r="P136" s="247">
        <f>O136*H136</f>
        <v>0</v>
      </c>
      <c r="Q136" s="247">
        <v>0</v>
      </c>
      <c r="R136" s="247">
        <f>Q136*H136</f>
        <v>0</v>
      </c>
      <c r="S136" s="247">
        <v>0</v>
      </c>
      <c r="T136" s="24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9" t="s">
        <v>165</v>
      </c>
      <c r="AT136" s="249" t="s">
        <v>161</v>
      </c>
      <c r="AU136" s="249" t="s">
        <v>86</v>
      </c>
      <c r="AY136" s="18" t="s">
        <v>159</v>
      </c>
      <c r="BE136" s="250">
        <f>IF(N136="základní",J136,0)</f>
        <v>0</v>
      </c>
      <c r="BF136" s="250">
        <f>IF(N136="snížená",J136,0)</f>
        <v>0</v>
      </c>
      <c r="BG136" s="250">
        <f>IF(N136="zákl. přenesená",J136,0)</f>
        <v>0</v>
      </c>
      <c r="BH136" s="250">
        <f>IF(N136="sníž. přenesená",J136,0)</f>
        <v>0</v>
      </c>
      <c r="BI136" s="250">
        <f>IF(N136="nulová",J136,0)</f>
        <v>0</v>
      </c>
      <c r="BJ136" s="18" t="s">
        <v>86</v>
      </c>
      <c r="BK136" s="250">
        <f>ROUND(I136*H136,2)</f>
        <v>0</v>
      </c>
      <c r="BL136" s="18" t="s">
        <v>165</v>
      </c>
      <c r="BM136" s="249" t="s">
        <v>2019</v>
      </c>
    </row>
    <row r="137" s="2" customFormat="1">
      <c r="A137" s="39"/>
      <c r="B137" s="40"/>
      <c r="C137" s="41"/>
      <c r="D137" s="253" t="s">
        <v>399</v>
      </c>
      <c r="E137" s="41"/>
      <c r="F137" s="285" t="s">
        <v>2020</v>
      </c>
      <c r="G137" s="41"/>
      <c r="H137" s="41"/>
      <c r="I137" s="145"/>
      <c r="J137" s="41"/>
      <c r="K137" s="41"/>
      <c r="L137" s="45"/>
      <c r="M137" s="286"/>
      <c r="N137" s="287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399</v>
      </c>
      <c r="AU137" s="18" t="s">
        <v>86</v>
      </c>
    </row>
    <row r="138" s="12" customFormat="1" ht="25.92" customHeight="1">
      <c r="A138" s="12"/>
      <c r="B138" s="221"/>
      <c r="C138" s="222"/>
      <c r="D138" s="223" t="s">
        <v>77</v>
      </c>
      <c r="E138" s="224" t="s">
        <v>2021</v>
      </c>
      <c r="F138" s="224" t="s">
        <v>2022</v>
      </c>
      <c r="G138" s="222"/>
      <c r="H138" s="222"/>
      <c r="I138" s="225"/>
      <c r="J138" s="226">
        <f>BK138</f>
        <v>0</v>
      </c>
      <c r="K138" s="222"/>
      <c r="L138" s="227"/>
      <c r="M138" s="228"/>
      <c r="N138" s="229"/>
      <c r="O138" s="229"/>
      <c r="P138" s="230">
        <f>SUM(P139:P141)</f>
        <v>0</v>
      </c>
      <c r="Q138" s="229"/>
      <c r="R138" s="230">
        <f>SUM(R139:R141)</f>
        <v>0</v>
      </c>
      <c r="S138" s="229"/>
      <c r="T138" s="231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2" t="s">
        <v>86</v>
      </c>
      <c r="AT138" s="233" t="s">
        <v>77</v>
      </c>
      <c r="AU138" s="233" t="s">
        <v>78</v>
      </c>
      <c r="AY138" s="232" t="s">
        <v>159</v>
      </c>
      <c r="BK138" s="234">
        <f>SUM(BK139:BK141)</f>
        <v>0</v>
      </c>
    </row>
    <row r="139" s="2" customFormat="1" ht="16.5" customHeight="1">
      <c r="A139" s="39"/>
      <c r="B139" s="40"/>
      <c r="C139" s="237" t="s">
        <v>8</v>
      </c>
      <c r="D139" s="237" t="s">
        <v>161</v>
      </c>
      <c r="E139" s="238" t="s">
        <v>2023</v>
      </c>
      <c r="F139" s="239" t="s">
        <v>2024</v>
      </c>
      <c r="G139" s="240" t="s">
        <v>777</v>
      </c>
      <c r="H139" s="241">
        <v>4</v>
      </c>
      <c r="I139" s="242"/>
      <c r="J139" s="243">
        <f>ROUND(I139*H139,2)</f>
        <v>0</v>
      </c>
      <c r="K139" s="244"/>
      <c r="L139" s="45"/>
      <c r="M139" s="245" t="s">
        <v>1</v>
      </c>
      <c r="N139" s="246" t="s">
        <v>43</v>
      </c>
      <c r="O139" s="92"/>
      <c r="P139" s="247">
        <f>O139*H139</f>
        <v>0</v>
      </c>
      <c r="Q139" s="247">
        <v>0</v>
      </c>
      <c r="R139" s="247">
        <f>Q139*H139</f>
        <v>0</v>
      </c>
      <c r="S139" s="247">
        <v>0</v>
      </c>
      <c r="T139" s="24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9" t="s">
        <v>165</v>
      </c>
      <c r="AT139" s="249" t="s">
        <v>161</v>
      </c>
      <c r="AU139" s="249" t="s">
        <v>86</v>
      </c>
      <c r="AY139" s="18" t="s">
        <v>159</v>
      </c>
      <c r="BE139" s="250">
        <f>IF(N139="základní",J139,0)</f>
        <v>0</v>
      </c>
      <c r="BF139" s="250">
        <f>IF(N139="snížená",J139,0)</f>
        <v>0</v>
      </c>
      <c r="BG139" s="250">
        <f>IF(N139="zákl. přenesená",J139,0)</f>
        <v>0</v>
      </c>
      <c r="BH139" s="250">
        <f>IF(N139="sníž. přenesená",J139,0)</f>
        <v>0</v>
      </c>
      <c r="BI139" s="250">
        <f>IF(N139="nulová",J139,0)</f>
        <v>0</v>
      </c>
      <c r="BJ139" s="18" t="s">
        <v>86</v>
      </c>
      <c r="BK139" s="250">
        <f>ROUND(I139*H139,2)</f>
        <v>0</v>
      </c>
      <c r="BL139" s="18" t="s">
        <v>165</v>
      </c>
      <c r="BM139" s="249" t="s">
        <v>2025</v>
      </c>
    </row>
    <row r="140" s="2" customFormat="1" ht="16.5" customHeight="1">
      <c r="A140" s="39"/>
      <c r="B140" s="40"/>
      <c r="C140" s="237" t="s">
        <v>249</v>
      </c>
      <c r="D140" s="237" t="s">
        <v>161</v>
      </c>
      <c r="E140" s="238" t="s">
        <v>2026</v>
      </c>
      <c r="F140" s="239" t="s">
        <v>2027</v>
      </c>
      <c r="G140" s="240" t="s">
        <v>777</v>
      </c>
      <c r="H140" s="241">
        <v>2</v>
      </c>
      <c r="I140" s="242"/>
      <c r="J140" s="243">
        <f>ROUND(I140*H140,2)</f>
        <v>0</v>
      </c>
      <c r="K140" s="244"/>
      <c r="L140" s="45"/>
      <c r="M140" s="245" t="s">
        <v>1</v>
      </c>
      <c r="N140" s="246" t="s">
        <v>43</v>
      </c>
      <c r="O140" s="92"/>
      <c r="P140" s="247">
        <f>O140*H140</f>
        <v>0</v>
      </c>
      <c r="Q140" s="247">
        <v>0</v>
      </c>
      <c r="R140" s="247">
        <f>Q140*H140</f>
        <v>0</v>
      </c>
      <c r="S140" s="247">
        <v>0</v>
      </c>
      <c r="T140" s="24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9" t="s">
        <v>165</v>
      </c>
      <c r="AT140" s="249" t="s">
        <v>161</v>
      </c>
      <c r="AU140" s="249" t="s">
        <v>86</v>
      </c>
      <c r="AY140" s="18" t="s">
        <v>159</v>
      </c>
      <c r="BE140" s="250">
        <f>IF(N140="základní",J140,0)</f>
        <v>0</v>
      </c>
      <c r="BF140" s="250">
        <f>IF(N140="snížená",J140,0)</f>
        <v>0</v>
      </c>
      <c r="BG140" s="250">
        <f>IF(N140="zákl. přenesená",J140,0)</f>
        <v>0</v>
      </c>
      <c r="BH140" s="250">
        <f>IF(N140="sníž. přenesená",J140,0)</f>
        <v>0</v>
      </c>
      <c r="BI140" s="250">
        <f>IF(N140="nulová",J140,0)</f>
        <v>0</v>
      </c>
      <c r="BJ140" s="18" t="s">
        <v>86</v>
      </c>
      <c r="BK140" s="250">
        <f>ROUND(I140*H140,2)</f>
        <v>0</v>
      </c>
      <c r="BL140" s="18" t="s">
        <v>165</v>
      </c>
      <c r="BM140" s="249" t="s">
        <v>2028</v>
      </c>
    </row>
    <row r="141" s="2" customFormat="1" ht="16.5" customHeight="1">
      <c r="A141" s="39"/>
      <c r="B141" s="40"/>
      <c r="C141" s="237" t="s">
        <v>259</v>
      </c>
      <c r="D141" s="237" t="s">
        <v>161</v>
      </c>
      <c r="E141" s="238" t="s">
        <v>2029</v>
      </c>
      <c r="F141" s="239" t="s">
        <v>2030</v>
      </c>
      <c r="G141" s="240" t="s">
        <v>777</v>
      </c>
      <c r="H141" s="241">
        <v>2</v>
      </c>
      <c r="I141" s="242"/>
      <c r="J141" s="243">
        <f>ROUND(I141*H141,2)</f>
        <v>0</v>
      </c>
      <c r="K141" s="244"/>
      <c r="L141" s="45"/>
      <c r="M141" s="245" t="s">
        <v>1</v>
      </c>
      <c r="N141" s="246" t="s">
        <v>43</v>
      </c>
      <c r="O141" s="92"/>
      <c r="P141" s="247">
        <f>O141*H141</f>
        <v>0</v>
      </c>
      <c r="Q141" s="247">
        <v>0</v>
      </c>
      <c r="R141" s="247">
        <f>Q141*H141</f>
        <v>0</v>
      </c>
      <c r="S141" s="247">
        <v>0</v>
      </c>
      <c r="T141" s="24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9" t="s">
        <v>165</v>
      </c>
      <c r="AT141" s="249" t="s">
        <v>161</v>
      </c>
      <c r="AU141" s="249" t="s">
        <v>86</v>
      </c>
      <c r="AY141" s="18" t="s">
        <v>159</v>
      </c>
      <c r="BE141" s="250">
        <f>IF(N141="základní",J141,0)</f>
        <v>0</v>
      </c>
      <c r="BF141" s="250">
        <f>IF(N141="snížená",J141,0)</f>
        <v>0</v>
      </c>
      <c r="BG141" s="250">
        <f>IF(N141="zákl. přenesená",J141,0)</f>
        <v>0</v>
      </c>
      <c r="BH141" s="250">
        <f>IF(N141="sníž. přenesená",J141,0)</f>
        <v>0</v>
      </c>
      <c r="BI141" s="250">
        <f>IF(N141="nulová",J141,0)</f>
        <v>0</v>
      </c>
      <c r="BJ141" s="18" t="s">
        <v>86</v>
      </c>
      <c r="BK141" s="250">
        <f>ROUND(I141*H141,2)</f>
        <v>0</v>
      </c>
      <c r="BL141" s="18" t="s">
        <v>165</v>
      </c>
      <c r="BM141" s="249" t="s">
        <v>2031</v>
      </c>
    </row>
    <row r="142" s="12" customFormat="1" ht="25.92" customHeight="1">
      <c r="A142" s="12"/>
      <c r="B142" s="221"/>
      <c r="C142" s="222"/>
      <c r="D142" s="223" t="s">
        <v>77</v>
      </c>
      <c r="E142" s="224" t="s">
        <v>2032</v>
      </c>
      <c r="F142" s="224" t="s">
        <v>2033</v>
      </c>
      <c r="G142" s="222"/>
      <c r="H142" s="222"/>
      <c r="I142" s="225"/>
      <c r="J142" s="226">
        <f>BK142</f>
        <v>0</v>
      </c>
      <c r="K142" s="222"/>
      <c r="L142" s="227"/>
      <c r="M142" s="228"/>
      <c r="N142" s="229"/>
      <c r="O142" s="229"/>
      <c r="P142" s="230">
        <f>SUM(P143:P146)</f>
        <v>0</v>
      </c>
      <c r="Q142" s="229"/>
      <c r="R142" s="230">
        <f>SUM(R143:R146)</f>
        <v>0</v>
      </c>
      <c r="S142" s="229"/>
      <c r="T142" s="231">
        <f>SUM(T143:T146)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2" t="s">
        <v>86</v>
      </c>
      <c r="AT142" s="233" t="s">
        <v>77</v>
      </c>
      <c r="AU142" s="233" t="s">
        <v>78</v>
      </c>
      <c r="AY142" s="232" t="s">
        <v>159</v>
      </c>
      <c r="BK142" s="234">
        <f>SUM(BK143:BK146)</f>
        <v>0</v>
      </c>
    </row>
    <row r="143" s="2" customFormat="1" ht="21.75" customHeight="1">
      <c r="A143" s="39"/>
      <c r="B143" s="40"/>
      <c r="C143" s="237" t="s">
        <v>267</v>
      </c>
      <c r="D143" s="237" t="s">
        <v>161</v>
      </c>
      <c r="E143" s="238" t="s">
        <v>2034</v>
      </c>
      <c r="F143" s="239" t="s">
        <v>2035</v>
      </c>
      <c r="G143" s="240" t="s">
        <v>241</v>
      </c>
      <c r="H143" s="241">
        <v>170</v>
      </c>
      <c r="I143" s="242"/>
      <c r="J143" s="243">
        <f>ROUND(I143*H143,2)</f>
        <v>0</v>
      </c>
      <c r="K143" s="244"/>
      <c r="L143" s="45"/>
      <c r="M143" s="245" t="s">
        <v>1</v>
      </c>
      <c r="N143" s="246" t="s">
        <v>43</v>
      </c>
      <c r="O143" s="92"/>
      <c r="P143" s="247">
        <f>O143*H143</f>
        <v>0</v>
      </c>
      <c r="Q143" s="247">
        <v>0</v>
      </c>
      <c r="R143" s="247">
        <f>Q143*H143</f>
        <v>0</v>
      </c>
      <c r="S143" s="247">
        <v>0</v>
      </c>
      <c r="T143" s="24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9" t="s">
        <v>165</v>
      </c>
      <c r="AT143" s="249" t="s">
        <v>161</v>
      </c>
      <c r="AU143" s="249" t="s">
        <v>86</v>
      </c>
      <c r="AY143" s="18" t="s">
        <v>159</v>
      </c>
      <c r="BE143" s="250">
        <f>IF(N143="základní",J143,0)</f>
        <v>0</v>
      </c>
      <c r="BF143" s="250">
        <f>IF(N143="snížená",J143,0)</f>
        <v>0</v>
      </c>
      <c r="BG143" s="250">
        <f>IF(N143="zákl. přenesená",J143,0)</f>
        <v>0</v>
      </c>
      <c r="BH143" s="250">
        <f>IF(N143="sníž. přenesená",J143,0)</f>
        <v>0</v>
      </c>
      <c r="BI143" s="250">
        <f>IF(N143="nulová",J143,0)</f>
        <v>0</v>
      </c>
      <c r="BJ143" s="18" t="s">
        <v>86</v>
      </c>
      <c r="BK143" s="250">
        <f>ROUND(I143*H143,2)</f>
        <v>0</v>
      </c>
      <c r="BL143" s="18" t="s">
        <v>165</v>
      </c>
      <c r="BM143" s="249" t="s">
        <v>2036</v>
      </c>
    </row>
    <row r="144" s="2" customFormat="1">
      <c r="A144" s="39"/>
      <c r="B144" s="40"/>
      <c r="C144" s="41"/>
      <c r="D144" s="253" t="s">
        <v>399</v>
      </c>
      <c r="E144" s="41"/>
      <c r="F144" s="285" t="s">
        <v>2037</v>
      </c>
      <c r="G144" s="41"/>
      <c r="H144" s="41"/>
      <c r="I144" s="145"/>
      <c r="J144" s="41"/>
      <c r="K144" s="41"/>
      <c r="L144" s="45"/>
      <c r="M144" s="286"/>
      <c r="N144" s="287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399</v>
      </c>
      <c r="AU144" s="18" t="s">
        <v>86</v>
      </c>
    </row>
    <row r="145" s="2" customFormat="1" ht="16.5" customHeight="1">
      <c r="A145" s="39"/>
      <c r="B145" s="40"/>
      <c r="C145" s="237" t="s">
        <v>271</v>
      </c>
      <c r="D145" s="237" t="s">
        <v>161</v>
      </c>
      <c r="E145" s="238" t="s">
        <v>2038</v>
      </c>
      <c r="F145" s="239" t="s">
        <v>2039</v>
      </c>
      <c r="G145" s="240" t="s">
        <v>777</v>
      </c>
      <c r="H145" s="241">
        <v>1</v>
      </c>
      <c r="I145" s="242"/>
      <c r="J145" s="243">
        <f>ROUND(I145*H145,2)</f>
        <v>0</v>
      </c>
      <c r="K145" s="244"/>
      <c r="L145" s="45"/>
      <c r="M145" s="245" t="s">
        <v>1</v>
      </c>
      <c r="N145" s="246" t="s">
        <v>43</v>
      </c>
      <c r="O145" s="92"/>
      <c r="P145" s="247">
        <f>O145*H145</f>
        <v>0</v>
      </c>
      <c r="Q145" s="247">
        <v>0</v>
      </c>
      <c r="R145" s="247">
        <f>Q145*H145</f>
        <v>0</v>
      </c>
      <c r="S145" s="247">
        <v>0</v>
      </c>
      <c r="T145" s="24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9" t="s">
        <v>165</v>
      </c>
      <c r="AT145" s="249" t="s">
        <v>161</v>
      </c>
      <c r="AU145" s="249" t="s">
        <v>86</v>
      </c>
      <c r="AY145" s="18" t="s">
        <v>159</v>
      </c>
      <c r="BE145" s="250">
        <f>IF(N145="základní",J145,0)</f>
        <v>0</v>
      </c>
      <c r="BF145" s="250">
        <f>IF(N145="snížená",J145,0)</f>
        <v>0</v>
      </c>
      <c r="BG145" s="250">
        <f>IF(N145="zákl. přenesená",J145,0)</f>
        <v>0</v>
      </c>
      <c r="BH145" s="250">
        <f>IF(N145="sníž. přenesená",J145,0)</f>
        <v>0</v>
      </c>
      <c r="BI145" s="250">
        <f>IF(N145="nulová",J145,0)</f>
        <v>0</v>
      </c>
      <c r="BJ145" s="18" t="s">
        <v>86</v>
      </c>
      <c r="BK145" s="250">
        <f>ROUND(I145*H145,2)</f>
        <v>0</v>
      </c>
      <c r="BL145" s="18" t="s">
        <v>165</v>
      </c>
      <c r="BM145" s="249" t="s">
        <v>2040</v>
      </c>
    </row>
    <row r="146" s="2" customFormat="1" ht="16.5" customHeight="1">
      <c r="A146" s="39"/>
      <c r="B146" s="40"/>
      <c r="C146" s="237" t="s">
        <v>279</v>
      </c>
      <c r="D146" s="237" t="s">
        <v>161</v>
      </c>
      <c r="E146" s="238" t="s">
        <v>2041</v>
      </c>
      <c r="F146" s="239" t="s">
        <v>2042</v>
      </c>
      <c r="G146" s="240" t="s">
        <v>777</v>
      </c>
      <c r="H146" s="241">
        <v>1</v>
      </c>
      <c r="I146" s="242"/>
      <c r="J146" s="243">
        <f>ROUND(I146*H146,2)</f>
        <v>0</v>
      </c>
      <c r="K146" s="244"/>
      <c r="L146" s="45"/>
      <c r="M146" s="245" t="s">
        <v>1</v>
      </c>
      <c r="N146" s="246" t="s">
        <v>43</v>
      </c>
      <c r="O146" s="92"/>
      <c r="P146" s="247">
        <f>O146*H146</f>
        <v>0</v>
      </c>
      <c r="Q146" s="247">
        <v>0</v>
      </c>
      <c r="R146" s="247">
        <f>Q146*H146</f>
        <v>0</v>
      </c>
      <c r="S146" s="247">
        <v>0</v>
      </c>
      <c r="T146" s="24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9" t="s">
        <v>165</v>
      </c>
      <c r="AT146" s="249" t="s">
        <v>161</v>
      </c>
      <c r="AU146" s="249" t="s">
        <v>86</v>
      </c>
      <c r="AY146" s="18" t="s">
        <v>159</v>
      </c>
      <c r="BE146" s="250">
        <f>IF(N146="základní",J146,0)</f>
        <v>0</v>
      </c>
      <c r="BF146" s="250">
        <f>IF(N146="snížená",J146,0)</f>
        <v>0</v>
      </c>
      <c r="BG146" s="250">
        <f>IF(N146="zákl. přenesená",J146,0)</f>
        <v>0</v>
      </c>
      <c r="BH146" s="250">
        <f>IF(N146="sníž. přenesená",J146,0)</f>
        <v>0</v>
      </c>
      <c r="BI146" s="250">
        <f>IF(N146="nulová",J146,0)</f>
        <v>0</v>
      </c>
      <c r="BJ146" s="18" t="s">
        <v>86</v>
      </c>
      <c r="BK146" s="250">
        <f>ROUND(I146*H146,2)</f>
        <v>0</v>
      </c>
      <c r="BL146" s="18" t="s">
        <v>165</v>
      </c>
      <c r="BM146" s="249" t="s">
        <v>2043</v>
      </c>
    </row>
    <row r="147" s="12" customFormat="1" ht="25.92" customHeight="1">
      <c r="A147" s="12"/>
      <c r="B147" s="221"/>
      <c r="C147" s="222"/>
      <c r="D147" s="223" t="s">
        <v>77</v>
      </c>
      <c r="E147" s="224" t="s">
        <v>1907</v>
      </c>
      <c r="F147" s="224" t="s">
        <v>2044</v>
      </c>
      <c r="G147" s="222"/>
      <c r="H147" s="222"/>
      <c r="I147" s="225"/>
      <c r="J147" s="226">
        <f>BK147</f>
        <v>0</v>
      </c>
      <c r="K147" s="222"/>
      <c r="L147" s="227"/>
      <c r="M147" s="228"/>
      <c r="N147" s="229"/>
      <c r="O147" s="229"/>
      <c r="P147" s="230">
        <f>SUM(P148:P150)</f>
        <v>0</v>
      </c>
      <c r="Q147" s="229"/>
      <c r="R147" s="230">
        <f>SUM(R148:R150)</f>
        <v>0</v>
      </c>
      <c r="S147" s="229"/>
      <c r="T147" s="231">
        <f>SUM(T148:T150)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32" t="s">
        <v>86</v>
      </c>
      <c r="AT147" s="233" t="s">
        <v>77</v>
      </c>
      <c r="AU147" s="233" t="s">
        <v>78</v>
      </c>
      <c r="AY147" s="232" t="s">
        <v>159</v>
      </c>
      <c r="BK147" s="234">
        <f>SUM(BK148:BK150)</f>
        <v>0</v>
      </c>
    </row>
    <row r="148" s="2" customFormat="1" ht="16.5" customHeight="1">
      <c r="A148" s="39"/>
      <c r="B148" s="40"/>
      <c r="C148" s="237" t="s">
        <v>7</v>
      </c>
      <c r="D148" s="237" t="s">
        <v>161</v>
      </c>
      <c r="E148" s="238" t="s">
        <v>1993</v>
      </c>
      <c r="F148" s="239" t="s">
        <v>1994</v>
      </c>
      <c r="G148" s="240" t="s">
        <v>777</v>
      </c>
      <c r="H148" s="241">
        <v>2</v>
      </c>
      <c r="I148" s="242"/>
      <c r="J148" s="243">
        <f>ROUND(I148*H148,2)</f>
        <v>0</v>
      </c>
      <c r="K148" s="244"/>
      <c r="L148" s="45"/>
      <c r="M148" s="245" t="s">
        <v>1</v>
      </c>
      <c r="N148" s="246" t="s">
        <v>43</v>
      </c>
      <c r="O148" s="92"/>
      <c r="P148" s="247">
        <f>O148*H148</f>
        <v>0</v>
      </c>
      <c r="Q148" s="247">
        <v>0</v>
      </c>
      <c r="R148" s="247">
        <f>Q148*H148</f>
        <v>0</v>
      </c>
      <c r="S148" s="247">
        <v>0</v>
      </c>
      <c r="T148" s="24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9" t="s">
        <v>165</v>
      </c>
      <c r="AT148" s="249" t="s">
        <v>161</v>
      </c>
      <c r="AU148" s="249" t="s">
        <v>86</v>
      </c>
      <c r="AY148" s="18" t="s">
        <v>159</v>
      </c>
      <c r="BE148" s="250">
        <f>IF(N148="základní",J148,0)</f>
        <v>0</v>
      </c>
      <c r="BF148" s="250">
        <f>IF(N148="snížená",J148,0)</f>
        <v>0</v>
      </c>
      <c r="BG148" s="250">
        <f>IF(N148="zákl. přenesená",J148,0)</f>
        <v>0</v>
      </c>
      <c r="BH148" s="250">
        <f>IF(N148="sníž. přenesená",J148,0)</f>
        <v>0</v>
      </c>
      <c r="BI148" s="250">
        <f>IF(N148="nulová",J148,0)</f>
        <v>0</v>
      </c>
      <c r="BJ148" s="18" t="s">
        <v>86</v>
      </c>
      <c r="BK148" s="250">
        <f>ROUND(I148*H148,2)</f>
        <v>0</v>
      </c>
      <c r="BL148" s="18" t="s">
        <v>165</v>
      </c>
      <c r="BM148" s="249" t="s">
        <v>2045</v>
      </c>
    </row>
    <row r="149" s="2" customFormat="1" ht="16.5" customHeight="1">
      <c r="A149" s="39"/>
      <c r="B149" s="40"/>
      <c r="C149" s="237" t="s">
        <v>289</v>
      </c>
      <c r="D149" s="237" t="s">
        <v>161</v>
      </c>
      <c r="E149" s="238" t="s">
        <v>775</v>
      </c>
      <c r="F149" s="239" t="s">
        <v>776</v>
      </c>
      <c r="G149" s="240" t="s">
        <v>777</v>
      </c>
      <c r="H149" s="241">
        <v>2</v>
      </c>
      <c r="I149" s="242"/>
      <c r="J149" s="243">
        <f>ROUND(I149*H149,2)</f>
        <v>0</v>
      </c>
      <c r="K149" s="244"/>
      <c r="L149" s="45"/>
      <c r="M149" s="245" t="s">
        <v>1</v>
      </c>
      <c r="N149" s="246" t="s">
        <v>43</v>
      </c>
      <c r="O149" s="92"/>
      <c r="P149" s="247">
        <f>O149*H149</f>
        <v>0</v>
      </c>
      <c r="Q149" s="247">
        <v>0</v>
      </c>
      <c r="R149" s="247">
        <f>Q149*H149</f>
        <v>0</v>
      </c>
      <c r="S149" s="247">
        <v>0</v>
      </c>
      <c r="T149" s="24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9" t="s">
        <v>165</v>
      </c>
      <c r="AT149" s="249" t="s">
        <v>161</v>
      </c>
      <c r="AU149" s="249" t="s">
        <v>86</v>
      </c>
      <c r="AY149" s="18" t="s">
        <v>159</v>
      </c>
      <c r="BE149" s="250">
        <f>IF(N149="základní",J149,0)</f>
        <v>0</v>
      </c>
      <c r="BF149" s="250">
        <f>IF(N149="snížená",J149,0)</f>
        <v>0</v>
      </c>
      <c r="BG149" s="250">
        <f>IF(N149="zákl. přenesená",J149,0)</f>
        <v>0</v>
      </c>
      <c r="BH149" s="250">
        <f>IF(N149="sníž. přenesená",J149,0)</f>
        <v>0</v>
      </c>
      <c r="BI149" s="250">
        <f>IF(N149="nulová",J149,0)</f>
        <v>0</v>
      </c>
      <c r="BJ149" s="18" t="s">
        <v>86</v>
      </c>
      <c r="BK149" s="250">
        <f>ROUND(I149*H149,2)</f>
        <v>0</v>
      </c>
      <c r="BL149" s="18" t="s">
        <v>165</v>
      </c>
      <c r="BM149" s="249" t="s">
        <v>2046</v>
      </c>
    </row>
    <row r="150" s="2" customFormat="1" ht="16.5" customHeight="1">
      <c r="A150" s="39"/>
      <c r="B150" s="40"/>
      <c r="C150" s="237" t="s">
        <v>294</v>
      </c>
      <c r="D150" s="237" t="s">
        <v>161</v>
      </c>
      <c r="E150" s="238" t="s">
        <v>2047</v>
      </c>
      <c r="F150" s="239" t="s">
        <v>2048</v>
      </c>
      <c r="G150" s="240" t="s">
        <v>357</v>
      </c>
      <c r="H150" s="241">
        <v>1</v>
      </c>
      <c r="I150" s="242"/>
      <c r="J150" s="243">
        <f>ROUND(I150*H150,2)</f>
        <v>0</v>
      </c>
      <c r="K150" s="244"/>
      <c r="L150" s="45"/>
      <c r="M150" s="289" t="s">
        <v>1</v>
      </c>
      <c r="N150" s="290" t="s">
        <v>43</v>
      </c>
      <c r="O150" s="291"/>
      <c r="P150" s="292">
        <f>O150*H150</f>
        <v>0</v>
      </c>
      <c r="Q150" s="292">
        <v>0</v>
      </c>
      <c r="R150" s="292">
        <f>Q150*H150</f>
        <v>0</v>
      </c>
      <c r="S150" s="292">
        <v>0</v>
      </c>
      <c r="T150" s="29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9" t="s">
        <v>165</v>
      </c>
      <c r="AT150" s="249" t="s">
        <v>161</v>
      </c>
      <c r="AU150" s="249" t="s">
        <v>86</v>
      </c>
      <c r="AY150" s="18" t="s">
        <v>159</v>
      </c>
      <c r="BE150" s="250">
        <f>IF(N150="základní",J150,0)</f>
        <v>0</v>
      </c>
      <c r="BF150" s="250">
        <f>IF(N150="snížená",J150,0)</f>
        <v>0</v>
      </c>
      <c r="BG150" s="250">
        <f>IF(N150="zákl. přenesená",J150,0)</f>
        <v>0</v>
      </c>
      <c r="BH150" s="250">
        <f>IF(N150="sníž. přenesená",J150,0)</f>
        <v>0</v>
      </c>
      <c r="BI150" s="250">
        <f>IF(N150="nulová",J150,0)</f>
        <v>0</v>
      </c>
      <c r="BJ150" s="18" t="s">
        <v>86</v>
      </c>
      <c r="BK150" s="250">
        <f>ROUND(I150*H150,2)</f>
        <v>0</v>
      </c>
      <c r="BL150" s="18" t="s">
        <v>165</v>
      </c>
      <c r="BM150" s="249" t="s">
        <v>2049</v>
      </c>
    </row>
    <row r="151" s="2" customFormat="1" ht="6.96" customHeight="1">
      <c r="A151" s="39"/>
      <c r="B151" s="67"/>
      <c r="C151" s="68"/>
      <c r="D151" s="68"/>
      <c r="E151" s="68"/>
      <c r="F151" s="68"/>
      <c r="G151" s="68"/>
      <c r="H151" s="68"/>
      <c r="I151" s="184"/>
      <c r="J151" s="68"/>
      <c r="K151" s="68"/>
      <c r="L151" s="45"/>
      <c r="M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</row>
  </sheetData>
  <sheetProtection sheet="1" autoFilter="0" formatColumns="0" formatRows="0" objects="1" scenarios="1" spinCount="100000" saltValue="Zl240qAXLpmyySa6StiRl4O0zURfWjtv9Q15ZoxIp6/+1SlprtVlVzL+VTA8eS0KIhneWwfbkcNnaFORNx84hA==" hashValue="0X4Wj7TaanH9AWKt5SITa5xi69osa08ruW3bxW1p+VdCR5oq0iqprm7Ol+SJ/QpJtSNgedyHEWW2Rsk9j/uUhw==" algorithmName="SHA-512" password="C1E4"/>
  <autoFilter ref="C119:K15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88</v>
      </c>
    </row>
    <row r="4" s="1" customFormat="1" ht="24.96" customHeight="1">
      <c r="B4" s="21"/>
      <c r="D4" s="141" t="s">
        <v>108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zakázky'!K6</f>
        <v>Praha Vršovice st. č. 6 - oprava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109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2050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zakázky'!AN8</f>
        <v>26. 3. 2020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48" t="s">
        <v>28</v>
      </c>
      <c r="J15" s="147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25</v>
      </c>
      <c r="J17" s="34" t="str">
        <f>'Rekapitulace zakázky'!AN13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47"/>
      <c r="G18" s="147"/>
      <c r="H18" s="147"/>
      <c r="I18" s="148" t="s">
        <v>28</v>
      </c>
      <c r="J18" s="34" t="str">
        <f>'Rekapitulace zakázky'!AN14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25</v>
      </c>
      <c r="J20" s="147" t="str">
        <f>IF('Rekapitulace zakázky'!AN16="","",'Rekapitulace zakázky'!AN16)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zakázky'!E17="","",'Rekapitulace zakázky'!E17)</f>
        <v xml:space="preserve"> </v>
      </c>
      <c r="F21" s="39"/>
      <c r="G21" s="39"/>
      <c r="H21" s="39"/>
      <c r="I21" s="148" t="s">
        <v>28</v>
      </c>
      <c r="J21" s="147" t="str">
        <f>IF('Rekapitulace zakázky'!AN17="","",'Rekapitulace zakázky'!AN17)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25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2051</v>
      </c>
      <c r="F24" s="39"/>
      <c r="G24" s="39"/>
      <c r="H24" s="39"/>
      <c r="I24" s="148" t="s">
        <v>28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38</v>
      </c>
      <c r="E30" s="39"/>
      <c r="F30" s="39"/>
      <c r="G30" s="39"/>
      <c r="H30" s="39"/>
      <c r="I30" s="145"/>
      <c r="J30" s="158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40</v>
      </c>
      <c r="G32" s="39"/>
      <c r="H32" s="39"/>
      <c r="I32" s="160" t="s">
        <v>39</v>
      </c>
      <c r="J32" s="159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42</v>
      </c>
      <c r="E33" s="143" t="s">
        <v>43</v>
      </c>
      <c r="F33" s="162">
        <f>ROUND((SUM(BE125:BE302)),  2)</f>
        <v>0</v>
      </c>
      <c r="G33" s="39"/>
      <c r="H33" s="39"/>
      <c r="I33" s="163">
        <v>0.20999999999999999</v>
      </c>
      <c r="J33" s="162">
        <f>ROUND(((SUM(BE125:BE302))*I33),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62">
        <f>ROUND((SUM(BF125:BF302)),  2)</f>
        <v>0</v>
      </c>
      <c r="G34" s="39"/>
      <c r="H34" s="39"/>
      <c r="I34" s="163">
        <v>0.14999999999999999</v>
      </c>
      <c r="J34" s="162">
        <f>ROUND(((SUM(BF125:BF302))*I34),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62">
        <f>ROUND((SUM(BG125:BG302)),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62">
        <f>ROUND((SUM(BH125:BH302)),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62">
        <f>ROUND((SUM(BI125:BI302)),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48</v>
      </c>
      <c r="E39" s="166"/>
      <c r="F39" s="166"/>
      <c r="G39" s="167" t="s">
        <v>49</v>
      </c>
      <c r="H39" s="168" t="s">
        <v>50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51</v>
      </c>
      <c r="E50" s="173"/>
      <c r="F50" s="173"/>
      <c r="G50" s="172" t="s">
        <v>52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8"/>
      <c r="J61" s="179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55</v>
      </c>
      <c r="E65" s="180"/>
      <c r="F65" s="180"/>
      <c r="G65" s="172" t="s">
        <v>56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8"/>
      <c r="J76" s="179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111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Praha Vršovice st. č. 6 - oprava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006 - Silnoproudé rozvody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Praha Vršovice</v>
      </c>
      <c r="G89" s="41"/>
      <c r="H89" s="41"/>
      <c r="I89" s="148" t="s">
        <v>22</v>
      </c>
      <c r="J89" s="80" t="str">
        <f>IF(J12="","",J12)</f>
        <v>26. 3. 2020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148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SEE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112</v>
      </c>
      <c r="D94" s="190"/>
      <c r="E94" s="190"/>
      <c r="F94" s="190"/>
      <c r="G94" s="190"/>
      <c r="H94" s="190"/>
      <c r="I94" s="191"/>
      <c r="J94" s="192" t="s">
        <v>113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114</v>
      </c>
      <c r="D96" s="41"/>
      <c r="E96" s="41"/>
      <c r="F96" s="41"/>
      <c r="G96" s="41"/>
      <c r="H96" s="41"/>
      <c r="I96" s="145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115</v>
      </c>
    </row>
    <row r="97" s="9" customFormat="1" ht="24.96" customHeight="1">
      <c r="A97" s="9"/>
      <c r="B97" s="194"/>
      <c r="C97" s="195"/>
      <c r="D97" s="196" t="s">
        <v>2052</v>
      </c>
      <c r="E97" s="197"/>
      <c r="F97" s="197"/>
      <c r="G97" s="197"/>
      <c r="H97" s="197"/>
      <c r="I97" s="198"/>
      <c r="J97" s="199">
        <f>J126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4"/>
      <c r="C98" s="195"/>
      <c r="D98" s="196" t="s">
        <v>2053</v>
      </c>
      <c r="E98" s="197"/>
      <c r="F98" s="197"/>
      <c r="G98" s="197"/>
      <c r="H98" s="197"/>
      <c r="I98" s="198"/>
      <c r="J98" s="199">
        <f>J199</f>
        <v>0</v>
      </c>
      <c r="K98" s="195"/>
      <c r="L98" s="20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01"/>
      <c r="C99" s="202"/>
      <c r="D99" s="203" t="s">
        <v>2054</v>
      </c>
      <c r="E99" s="204"/>
      <c r="F99" s="204"/>
      <c r="G99" s="204"/>
      <c r="H99" s="204"/>
      <c r="I99" s="205"/>
      <c r="J99" s="206">
        <f>J200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2055</v>
      </c>
      <c r="E100" s="204"/>
      <c r="F100" s="204"/>
      <c r="G100" s="204"/>
      <c r="H100" s="204"/>
      <c r="I100" s="205"/>
      <c r="J100" s="206">
        <f>J223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2056</v>
      </c>
      <c r="E101" s="204"/>
      <c r="F101" s="204"/>
      <c r="G101" s="204"/>
      <c r="H101" s="204"/>
      <c r="I101" s="205"/>
      <c r="J101" s="206">
        <f>J246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4"/>
      <c r="C102" s="195"/>
      <c r="D102" s="196" t="s">
        <v>2057</v>
      </c>
      <c r="E102" s="197"/>
      <c r="F102" s="197"/>
      <c r="G102" s="197"/>
      <c r="H102" s="197"/>
      <c r="I102" s="198"/>
      <c r="J102" s="199">
        <f>J269</f>
        <v>0</v>
      </c>
      <c r="K102" s="195"/>
      <c r="L102" s="20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4"/>
      <c r="C103" s="195"/>
      <c r="D103" s="196" t="s">
        <v>2058</v>
      </c>
      <c r="E103" s="197"/>
      <c r="F103" s="197"/>
      <c r="G103" s="197"/>
      <c r="H103" s="197"/>
      <c r="I103" s="198"/>
      <c r="J103" s="199">
        <f>J276</f>
        <v>0</v>
      </c>
      <c r="K103" s="195"/>
      <c r="L103" s="20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94"/>
      <c r="C104" s="195"/>
      <c r="D104" s="196" t="s">
        <v>2059</v>
      </c>
      <c r="E104" s="197"/>
      <c r="F104" s="197"/>
      <c r="G104" s="197"/>
      <c r="H104" s="197"/>
      <c r="I104" s="198"/>
      <c r="J104" s="199">
        <f>J284</f>
        <v>0</v>
      </c>
      <c r="K104" s="195"/>
      <c r="L104" s="20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94"/>
      <c r="C105" s="195"/>
      <c r="D105" s="196" t="s">
        <v>2060</v>
      </c>
      <c r="E105" s="197"/>
      <c r="F105" s="197"/>
      <c r="G105" s="197"/>
      <c r="H105" s="197"/>
      <c r="I105" s="198"/>
      <c r="J105" s="199">
        <f>J291</f>
        <v>0</v>
      </c>
      <c r="K105" s="195"/>
      <c r="L105" s="20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184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187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144</v>
      </c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88" t="str">
        <f>E7</f>
        <v>Praha Vršovice st. č. 6 - oprava</v>
      </c>
      <c r="F115" s="33"/>
      <c r="G115" s="33"/>
      <c r="H115" s="33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109</v>
      </c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006 - Silnoproudé rozvody</v>
      </c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Praha Vršovice</v>
      </c>
      <c r="G119" s="41"/>
      <c r="H119" s="41"/>
      <c r="I119" s="148" t="s">
        <v>22</v>
      </c>
      <c r="J119" s="80" t="str">
        <f>IF(J12="","",J12)</f>
        <v>26. 3. 2020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>Správa železnic, státní organizace</v>
      </c>
      <c r="G121" s="41"/>
      <c r="H121" s="41"/>
      <c r="I121" s="148" t="s">
        <v>32</v>
      </c>
      <c r="J121" s="37" t="str">
        <f>E21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30</v>
      </c>
      <c r="D122" s="41"/>
      <c r="E122" s="41"/>
      <c r="F122" s="28" t="str">
        <f>IF(E18="","",E18)</f>
        <v>Vyplň údaj</v>
      </c>
      <c r="G122" s="41"/>
      <c r="H122" s="41"/>
      <c r="I122" s="148" t="s">
        <v>35</v>
      </c>
      <c r="J122" s="37" t="str">
        <f>E24</f>
        <v>SEE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145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8"/>
      <c r="B124" s="209"/>
      <c r="C124" s="210" t="s">
        <v>145</v>
      </c>
      <c r="D124" s="211" t="s">
        <v>63</v>
      </c>
      <c r="E124" s="211" t="s">
        <v>59</v>
      </c>
      <c r="F124" s="211" t="s">
        <v>60</v>
      </c>
      <c r="G124" s="211" t="s">
        <v>146</v>
      </c>
      <c r="H124" s="211" t="s">
        <v>147</v>
      </c>
      <c r="I124" s="212" t="s">
        <v>148</v>
      </c>
      <c r="J124" s="213" t="s">
        <v>113</v>
      </c>
      <c r="K124" s="214" t="s">
        <v>149</v>
      </c>
      <c r="L124" s="215"/>
      <c r="M124" s="101" t="s">
        <v>1</v>
      </c>
      <c r="N124" s="102" t="s">
        <v>42</v>
      </c>
      <c r="O124" s="102" t="s">
        <v>150</v>
      </c>
      <c r="P124" s="102" t="s">
        <v>151</v>
      </c>
      <c r="Q124" s="102" t="s">
        <v>152</v>
      </c>
      <c r="R124" s="102" t="s">
        <v>153</v>
      </c>
      <c r="S124" s="102" t="s">
        <v>154</v>
      </c>
      <c r="T124" s="103" t="s">
        <v>155</v>
      </c>
      <c r="U124" s="208"/>
      <c r="V124" s="208"/>
      <c r="W124" s="208"/>
      <c r="X124" s="208"/>
      <c r="Y124" s="208"/>
      <c r="Z124" s="208"/>
      <c r="AA124" s="208"/>
      <c r="AB124" s="208"/>
      <c r="AC124" s="208"/>
      <c r="AD124" s="208"/>
      <c r="AE124" s="208"/>
    </row>
    <row r="125" s="2" customFormat="1" ht="22.8" customHeight="1">
      <c r="A125" s="39"/>
      <c r="B125" s="40"/>
      <c r="C125" s="108" t="s">
        <v>156</v>
      </c>
      <c r="D125" s="41"/>
      <c r="E125" s="41"/>
      <c r="F125" s="41"/>
      <c r="G125" s="41"/>
      <c r="H125" s="41"/>
      <c r="I125" s="145"/>
      <c r="J125" s="216">
        <f>BK125</f>
        <v>0</v>
      </c>
      <c r="K125" s="41"/>
      <c r="L125" s="45"/>
      <c r="M125" s="104"/>
      <c r="N125" s="217"/>
      <c r="O125" s="105"/>
      <c r="P125" s="218">
        <f>P126+P199+P269+P276+P284+P291</f>
        <v>0</v>
      </c>
      <c r="Q125" s="105"/>
      <c r="R125" s="218">
        <f>R126+R199+R269+R276+R284+R291</f>
        <v>0</v>
      </c>
      <c r="S125" s="105"/>
      <c r="T125" s="219">
        <f>T126+T199+T269+T276+T284+T291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77</v>
      </c>
      <c r="AU125" s="18" t="s">
        <v>115</v>
      </c>
      <c r="BK125" s="220">
        <f>BK126+BK199+BK269+BK276+BK284+BK291</f>
        <v>0</v>
      </c>
    </row>
    <row r="126" s="12" customFormat="1" ht="25.92" customHeight="1">
      <c r="A126" s="12"/>
      <c r="B126" s="221"/>
      <c r="C126" s="222"/>
      <c r="D126" s="223" t="s">
        <v>77</v>
      </c>
      <c r="E126" s="224" t="s">
        <v>1735</v>
      </c>
      <c r="F126" s="224" t="s">
        <v>2061</v>
      </c>
      <c r="G126" s="222"/>
      <c r="H126" s="222"/>
      <c r="I126" s="225"/>
      <c r="J126" s="226">
        <f>BK126</f>
        <v>0</v>
      </c>
      <c r="K126" s="222"/>
      <c r="L126" s="227"/>
      <c r="M126" s="228"/>
      <c r="N126" s="229"/>
      <c r="O126" s="229"/>
      <c r="P126" s="230">
        <f>SUM(P127:P198)</f>
        <v>0</v>
      </c>
      <c r="Q126" s="229"/>
      <c r="R126" s="230">
        <f>SUM(R127:R198)</f>
        <v>0</v>
      </c>
      <c r="S126" s="229"/>
      <c r="T126" s="231">
        <f>SUM(T127:T198)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2" t="s">
        <v>86</v>
      </c>
      <c r="AT126" s="233" t="s">
        <v>77</v>
      </c>
      <c r="AU126" s="233" t="s">
        <v>78</v>
      </c>
      <c r="AY126" s="232" t="s">
        <v>159</v>
      </c>
      <c r="BK126" s="234">
        <f>SUM(BK127:BK198)</f>
        <v>0</v>
      </c>
    </row>
    <row r="127" s="2" customFormat="1" ht="16.5" customHeight="1">
      <c r="A127" s="39"/>
      <c r="B127" s="40"/>
      <c r="C127" s="237" t="s">
        <v>86</v>
      </c>
      <c r="D127" s="237" t="s">
        <v>161</v>
      </c>
      <c r="E127" s="238" t="s">
        <v>2062</v>
      </c>
      <c r="F127" s="239" t="s">
        <v>2063</v>
      </c>
      <c r="G127" s="240" t="s">
        <v>241</v>
      </c>
      <c r="H127" s="241">
        <v>100</v>
      </c>
      <c r="I127" s="242"/>
      <c r="J127" s="243">
        <f>ROUND(I127*H127,2)</f>
        <v>0</v>
      </c>
      <c r="K127" s="244"/>
      <c r="L127" s="45"/>
      <c r="M127" s="245" t="s">
        <v>1</v>
      </c>
      <c r="N127" s="246" t="s">
        <v>43</v>
      </c>
      <c r="O127" s="92"/>
      <c r="P127" s="247">
        <f>O127*H127</f>
        <v>0</v>
      </c>
      <c r="Q127" s="247">
        <v>0</v>
      </c>
      <c r="R127" s="247">
        <f>Q127*H127</f>
        <v>0</v>
      </c>
      <c r="S127" s="247">
        <v>0</v>
      </c>
      <c r="T127" s="248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9" t="s">
        <v>165</v>
      </c>
      <c r="AT127" s="249" t="s">
        <v>161</v>
      </c>
      <c r="AU127" s="249" t="s">
        <v>86</v>
      </c>
      <c r="AY127" s="18" t="s">
        <v>159</v>
      </c>
      <c r="BE127" s="250">
        <f>IF(N127="základní",J127,0)</f>
        <v>0</v>
      </c>
      <c r="BF127" s="250">
        <f>IF(N127="snížená",J127,0)</f>
        <v>0</v>
      </c>
      <c r="BG127" s="250">
        <f>IF(N127="zákl. přenesená",J127,0)</f>
        <v>0</v>
      </c>
      <c r="BH127" s="250">
        <f>IF(N127="sníž. přenesená",J127,0)</f>
        <v>0</v>
      </c>
      <c r="BI127" s="250">
        <f>IF(N127="nulová",J127,0)</f>
        <v>0</v>
      </c>
      <c r="BJ127" s="18" t="s">
        <v>86</v>
      </c>
      <c r="BK127" s="250">
        <f>ROUND(I127*H127,2)</f>
        <v>0</v>
      </c>
      <c r="BL127" s="18" t="s">
        <v>165</v>
      </c>
      <c r="BM127" s="249" t="s">
        <v>2064</v>
      </c>
    </row>
    <row r="128" s="2" customFormat="1" ht="16.5" customHeight="1">
      <c r="A128" s="39"/>
      <c r="B128" s="40"/>
      <c r="C128" s="237" t="s">
        <v>88</v>
      </c>
      <c r="D128" s="237" t="s">
        <v>161</v>
      </c>
      <c r="E128" s="238" t="s">
        <v>2065</v>
      </c>
      <c r="F128" s="239" t="s">
        <v>2066</v>
      </c>
      <c r="G128" s="240" t="s">
        <v>241</v>
      </c>
      <c r="H128" s="241">
        <v>500</v>
      </c>
      <c r="I128" s="242"/>
      <c r="J128" s="243">
        <f>ROUND(I128*H128,2)</f>
        <v>0</v>
      </c>
      <c r="K128" s="244"/>
      <c r="L128" s="45"/>
      <c r="M128" s="245" t="s">
        <v>1</v>
      </c>
      <c r="N128" s="246" t="s">
        <v>43</v>
      </c>
      <c r="O128" s="92"/>
      <c r="P128" s="247">
        <f>O128*H128</f>
        <v>0</v>
      </c>
      <c r="Q128" s="247">
        <v>0</v>
      </c>
      <c r="R128" s="247">
        <f>Q128*H128</f>
        <v>0</v>
      </c>
      <c r="S128" s="247">
        <v>0</v>
      </c>
      <c r="T128" s="248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9" t="s">
        <v>165</v>
      </c>
      <c r="AT128" s="249" t="s">
        <v>161</v>
      </c>
      <c r="AU128" s="249" t="s">
        <v>86</v>
      </c>
      <c r="AY128" s="18" t="s">
        <v>159</v>
      </c>
      <c r="BE128" s="250">
        <f>IF(N128="základní",J128,0)</f>
        <v>0</v>
      </c>
      <c r="BF128" s="250">
        <f>IF(N128="snížená",J128,0)</f>
        <v>0</v>
      </c>
      <c r="BG128" s="250">
        <f>IF(N128="zákl. přenesená",J128,0)</f>
        <v>0</v>
      </c>
      <c r="BH128" s="250">
        <f>IF(N128="sníž. přenesená",J128,0)</f>
        <v>0</v>
      </c>
      <c r="BI128" s="250">
        <f>IF(N128="nulová",J128,0)</f>
        <v>0</v>
      </c>
      <c r="BJ128" s="18" t="s">
        <v>86</v>
      </c>
      <c r="BK128" s="250">
        <f>ROUND(I128*H128,2)</f>
        <v>0</v>
      </c>
      <c r="BL128" s="18" t="s">
        <v>165</v>
      </c>
      <c r="BM128" s="249" t="s">
        <v>2067</v>
      </c>
    </row>
    <row r="129" s="2" customFormat="1" ht="16.5" customHeight="1">
      <c r="A129" s="39"/>
      <c r="B129" s="40"/>
      <c r="C129" s="237" t="s">
        <v>175</v>
      </c>
      <c r="D129" s="237" t="s">
        <v>161</v>
      </c>
      <c r="E129" s="238" t="s">
        <v>2068</v>
      </c>
      <c r="F129" s="239" t="s">
        <v>2069</v>
      </c>
      <c r="G129" s="240" t="s">
        <v>241</v>
      </c>
      <c r="H129" s="241">
        <v>500</v>
      </c>
      <c r="I129" s="242"/>
      <c r="J129" s="243">
        <f>ROUND(I129*H129,2)</f>
        <v>0</v>
      </c>
      <c r="K129" s="244"/>
      <c r="L129" s="45"/>
      <c r="M129" s="245" t="s">
        <v>1</v>
      </c>
      <c r="N129" s="246" t="s">
        <v>43</v>
      </c>
      <c r="O129" s="92"/>
      <c r="P129" s="247">
        <f>O129*H129</f>
        <v>0</v>
      </c>
      <c r="Q129" s="247">
        <v>0</v>
      </c>
      <c r="R129" s="247">
        <f>Q129*H129</f>
        <v>0</v>
      </c>
      <c r="S129" s="247">
        <v>0</v>
      </c>
      <c r="T129" s="24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9" t="s">
        <v>165</v>
      </c>
      <c r="AT129" s="249" t="s">
        <v>161</v>
      </c>
      <c r="AU129" s="249" t="s">
        <v>86</v>
      </c>
      <c r="AY129" s="18" t="s">
        <v>159</v>
      </c>
      <c r="BE129" s="250">
        <f>IF(N129="základní",J129,0)</f>
        <v>0</v>
      </c>
      <c r="BF129" s="250">
        <f>IF(N129="snížená",J129,0)</f>
        <v>0</v>
      </c>
      <c r="BG129" s="250">
        <f>IF(N129="zákl. přenesená",J129,0)</f>
        <v>0</v>
      </c>
      <c r="BH129" s="250">
        <f>IF(N129="sníž. přenesená",J129,0)</f>
        <v>0</v>
      </c>
      <c r="BI129" s="250">
        <f>IF(N129="nulová",J129,0)</f>
        <v>0</v>
      </c>
      <c r="BJ129" s="18" t="s">
        <v>86</v>
      </c>
      <c r="BK129" s="250">
        <f>ROUND(I129*H129,2)</f>
        <v>0</v>
      </c>
      <c r="BL129" s="18" t="s">
        <v>165</v>
      </c>
      <c r="BM129" s="249" t="s">
        <v>2070</v>
      </c>
    </row>
    <row r="130" s="2" customFormat="1" ht="16.5" customHeight="1">
      <c r="A130" s="39"/>
      <c r="B130" s="40"/>
      <c r="C130" s="237" t="s">
        <v>165</v>
      </c>
      <c r="D130" s="237" t="s">
        <v>161</v>
      </c>
      <c r="E130" s="238" t="s">
        <v>2071</v>
      </c>
      <c r="F130" s="239" t="s">
        <v>2072</v>
      </c>
      <c r="G130" s="240" t="s">
        <v>241</v>
      </c>
      <c r="H130" s="241">
        <v>2200</v>
      </c>
      <c r="I130" s="242"/>
      <c r="J130" s="243">
        <f>ROUND(I130*H130,2)</f>
        <v>0</v>
      </c>
      <c r="K130" s="244"/>
      <c r="L130" s="45"/>
      <c r="M130" s="245" t="s">
        <v>1</v>
      </c>
      <c r="N130" s="246" t="s">
        <v>43</v>
      </c>
      <c r="O130" s="92"/>
      <c r="P130" s="247">
        <f>O130*H130</f>
        <v>0</v>
      </c>
      <c r="Q130" s="247">
        <v>0</v>
      </c>
      <c r="R130" s="247">
        <f>Q130*H130</f>
        <v>0</v>
      </c>
      <c r="S130" s="247">
        <v>0</v>
      </c>
      <c r="T130" s="24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9" t="s">
        <v>165</v>
      </c>
      <c r="AT130" s="249" t="s">
        <v>161</v>
      </c>
      <c r="AU130" s="249" t="s">
        <v>86</v>
      </c>
      <c r="AY130" s="18" t="s">
        <v>159</v>
      </c>
      <c r="BE130" s="250">
        <f>IF(N130="základní",J130,0)</f>
        <v>0</v>
      </c>
      <c r="BF130" s="250">
        <f>IF(N130="snížená",J130,0)</f>
        <v>0</v>
      </c>
      <c r="BG130" s="250">
        <f>IF(N130="zákl. přenesená",J130,0)</f>
        <v>0</v>
      </c>
      <c r="BH130" s="250">
        <f>IF(N130="sníž. přenesená",J130,0)</f>
        <v>0</v>
      </c>
      <c r="BI130" s="250">
        <f>IF(N130="nulová",J130,0)</f>
        <v>0</v>
      </c>
      <c r="BJ130" s="18" t="s">
        <v>86</v>
      </c>
      <c r="BK130" s="250">
        <f>ROUND(I130*H130,2)</f>
        <v>0</v>
      </c>
      <c r="BL130" s="18" t="s">
        <v>165</v>
      </c>
      <c r="BM130" s="249" t="s">
        <v>2073</v>
      </c>
    </row>
    <row r="131" s="2" customFormat="1" ht="16.5" customHeight="1">
      <c r="A131" s="39"/>
      <c r="B131" s="40"/>
      <c r="C131" s="237" t="s">
        <v>183</v>
      </c>
      <c r="D131" s="237" t="s">
        <v>161</v>
      </c>
      <c r="E131" s="238" t="s">
        <v>2074</v>
      </c>
      <c r="F131" s="239" t="s">
        <v>2075</v>
      </c>
      <c r="G131" s="240" t="s">
        <v>241</v>
      </c>
      <c r="H131" s="241">
        <v>1100</v>
      </c>
      <c r="I131" s="242"/>
      <c r="J131" s="243">
        <f>ROUND(I131*H131,2)</f>
        <v>0</v>
      </c>
      <c r="K131" s="244"/>
      <c r="L131" s="45"/>
      <c r="M131" s="245" t="s">
        <v>1</v>
      </c>
      <c r="N131" s="246" t="s">
        <v>43</v>
      </c>
      <c r="O131" s="92"/>
      <c r="P131" s="247">
        <f>O131*H131</f>
        <v>0</v>
      </c>
      <c r="Q131" s="247">
        <v>0</v>
      </c>
      <c r="R131" s="247">
        <f>Q131*H131</f>
        <v>0</v>
      </c>
      <c r="S131" s="247">
        <v>0</v>
      </c>
      <c r="T131" s="24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9" t="s">
        <v>165</v>
      </c>
      <c r="AT131" s="249" t="s">
        <v>161</v>
      </c>
      <c r="AU131" s="249" t="s">
        <v>86</v>
      </c>
      <c r="AY131" s="18" t="s">
        <v>159</v>
      </c>
      <c r="BE131" s="250">
        <f>IF(N131="základní",J131,0)</f>
        <v>0</v>
      </c>
      <c r="BF131" s="250">
        <f>IF(N131="snížená",J131,0)</f>
        <v>0</v>
      </c>
      <c r="BG131" s="250">
        <f>IF(N131="zákl. přenesená",J131,0)</f>
        <v>0</v>
      </c>
      <c r="BH131" s="250">
        <f>IF(N131="sníž. přenesená",J131,0)</f>
        <v>0</v>
      </c>
      <c r="BI131" s="250">
        <f>IF(N131="nulová",J131,0)</f>
        <v>0</v>
      </c>
      <c r="BJ131" s="18" t="s">
        <v>86</v>
      </c>
      <c r="BK131" s="250">
        <f>ROUND(I131*H131,2)</f>
        <v>0</v>
      </c>
      <c r="BL131" s="18" t="s">
        <v>165</v>
      </c>
      <c r="BM131" s="249" t="s">
        <v>2076</v>
      </c>
    </row>
    <row r="132" s="2" customFormat="1" ht="16.5" customHeight="1">
      <c r="A132" s="39"/>
      <c r="B132" s="40"/>
      <c r="C132" s="237" t="s">
        <v>187</v>
      </c>
      <c r="D132" s="237" t="s">
        <v>161</v>
      </c>
      <c r="E132" s="238" t="s">
        <v>2077</v>
      </c>
      <c r="F132" s="239" t="s">
        <v>2078</v>
      </c>
      <c r="G132" s="240" t="s">
        <v>241</v>
      </c>
      <c r="H132" s="241">
        <v>450</v>
      </c>
      <c r="I132" s="242"/>
      <c r="J132" s="243">
        <f>ROUND(I132*H132,2)</f>
        <v>0</v>
      </c>
      <c r="K132" s="244"/>
      <c r="L132" s="45"/>
      <c r="M132" s="245" t="s">
        <v>1</v>
      </c>
      <c r="N132" s="246" t="s">
        <v>43</v>
      </c>
      <c r="O132" s="92"/>
      <c r="P132" s="247">
        <f>O132*H132</f>
        <v>0</v>
      </c>
      <c r="Q132" s="247">
        <v>0</v>
      </c>
      <c r="R132" s="247">
        <f>Q132*H132</f>
        <v>0</v>
      </c>
      <c r="S132" s="247">
        <v>0</v>
      </c>
      <c r="T132" s="24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9" t="s">
        <v>165</v>
      </c>
      <c r="AT132" s="249" t="s">
        <v>161</v>
      </c>
      <c r="AU132" s="249" t="s">
        <v>86</v>
      </c>
      <c r="AY132" s="18" t="s">
        <v>159</v>
      </c>
      <c r="BE132" s="250">
        <f>IF(N132="základní",J132,0)</f>
        <v>0</v>
      </c>
      <c r="BF132" s="250">
        <f>IF(N132="snížená",J132,0)</f>
        <v>0</v>
      </c>
      <c r="BG132" s="250">
        <f>IF(N132="zákl. přenesená",J132,0)</f>
        <v>0</v>
      </c>
      <c r="BH132" s="250">
        <f>IF(N132="sníž. přenesená",J132,0)</f>
        <v>0</v>
      </c>
      <c r="BI132" s="250">
        <f>IF(N132="nulová",J132,0)</f>
        <v>0</v>
      </c>
      <c r="BJ132" s="18" t="s">
        <v>86</v>
      </c>
      <c r="BK132" s="250">
        <f>ROUND(I132*H132,2)</f>
        <v>0</v>
      </c>
      <c r="BL132" s="18" t="s">
        <v>165</v>
      </c>
      <c r="BM132" s="249" t="s">
        <v>2079</v>
      </c>
    </row>
    <row r="133" s="2" customFormat="1" ht="16.5" customHeight="1">
      <c r="A133" s="39"/>
      <c r="B133" s="40"/>
      <c r="C133" s="237" t="s">
        <v>194</v>
      </c>
      <c r="D133" s="237" t="s">
        <v>161</v>
      </c>
      <c r="E133" s="238" t="s">
        <v>2080</v>
      </c>
      <c r="F133" s="239" t="s">
        <v>2081</v>
      </c>
      <c r="G133" s="240" t="s">
        <v>777</v>
      </c>
      <c r="H133" s="241">
        <v>500</v>
      </c>
      <c r="I133" s="242"/>
      <c r="J133" s="243">
        <f>ROUND(I133*H133,2)</f>
        <v>0</v>
      </c>
      <c r="K133" s="244"/>
      <c r="L133" s="45"/>
      <c r="M133" s="245" t="s">
        <v>1</v>
      </c>
      <c r="N133" s="246" t="s">
        <v>43</v>
      </c>
      <c r="O133" s="92"/>
      <c r="P133" s="247">
        <f>O133*H133</f>
        <v>0</v>
      </c>
      <c r="Q133" s="247">
        <v>0</v>
      </c>
      <c r="R133" s="247">
        <f>Q133*H133</f>
        <v>0</v>
      </c>
      <c r="S133" s="247">
        <v>0</v>
      </c>
      <c r="T133" s="24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9" t="s">
        <v>165</v>
      </c>
      <c r="AT133" s="249" t="s">
        <v>161</v>
      </c>
      <c r="AU133" s="249" t="s">
        <v>86</v>
      </c>
      <c r="AY133" s="18" t="s">
        <v>159</v>
      </c>
      <c r="BE133" s="250">
        <f>IF(N133="základní",J133,0)</f>
        <v>0</v>
      </c>
      <c r="BF133" s="250">
        <f>IF(N133="snížená",J133,0)</f>
        <v>0</v>
      </c>
      <c r="BG133" s="250">
        <f>IF(N133="zákl. přenesená",J133,0)</f>
        <v>0</v>
      </c>
      <c r="BH133" s="250">
        <f>IF(N133="sníž. přenesená",J133,0)</f>
        <v>0</v>
      </c>
      <c r="BI133" s="250">
        <f>IF(N133="nulová",J133,0)</f>
        <v>0</v>
      </c>
      <c r="BJ133" s="18" t="s">
        <v>86</v>
      </c>
      <c r="BK133" s="250">
        <f>ROUND(I133*H133,2)</f>
        <v>0</v>
      </c>
      <c r="BL133" s="18" t="s">
        <v>165</v>
      </c>
      <c r="BM133" s="249" t="s">
        <v>2082</v>
      </c>
    </row>
    <row r="134" s="2" customFormat="1" ht="16.5" customHeight="1">
      <c r="A134" s="39"/>
      <c r="B134" s="40"/>
      <c r="C134" s="237" t="s">
        <v>191</v>
      </c>
      <c r="D134" s="237" t="s">
        <v>161</v>
      </c>
      <c r="E134" s="238" t="s">
        <v>2083</v>
      </c>
      <c r="F134" s="239" t="s">
        <v>2084</v>
      </c>
      <c r="G134" s="240" t="s">
        <v>241</v>
      </c>
      <c r="H134" s="241">
        <v>150</v>
      </c>
      <c r="I134" s="242"/>
      <c r="J134" s="243">
        <f>ROUND(I134*H134,2)</f>
        <v>0</v>
      </c>
      <c r="K134" s="244"/>
      <c r="L134" s="45"/>
      <c r="M134" s="245" t="s">
        <v>1</v>
      </c>
      <c r="N134" s="246" t="s">
        <v>43</v>
      </c>
      <c r="O134" s="92"/>
      <c r="P134" s="247">
        <f>O134*H134</f>
        <v>0</v>
      </c>
      <c r="Q134" s="247">
        <v>0</v>
      </c>
      <c r="R134" s="247">
        <f>Q134*H134</f>
        <v>0</v>
      </c>
      <c r="S134" s="247">
        <v>0</v>
      </c>
      <c r="T134" s="24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9" t="s">
        <v>165</v>
      </c>
      <c r="AT134" s="249" t="s">
        <v>161</v>
      </c>
      <c r="AU134" s="249" t="s">
        <v>86</v>
      </c>
      <c r="AY134" s="18" t="s">
        <v>159</v>
      </c>
      <c r="BE134" s="250">
        <f>IF(N134="základní",J134,0)</f>
        <v>0</v>
      </c>
      <c r="BF134" s="250">
        <f>IF(N134="snížená",J134,0)</f>
        <v>0</v>
      </c>
      <c r="BG134" s="250">
        <f>IF(N134="zákl. přenesená",J134,0)</f>
        <v>0</v>
      </c>
      <c r="BH134" s="250">
        <f>IF(N134="sníž. přenesená",J134,0)</f>
        <v>0</v>
      </c>
      <c r="BI134" s="250">
        <f>IF(N134="nulová",J134,0)</f>
        <v>0</v>
      </c>
      <c r="BJ134" s="18" t="s">
        <v>86</v>
      </c>
      <c r="BK134" s="250">
        <f>ROUND(I134*H134,2)</f>
        <v>0</v>
      </c>
      <c r="BL134" s="18" t="s">
        <v>165</v>
      </c>
      <c r="BM134" s="249" t="s">
        <v>2085</v>
      </c>
    </row>
    <row r="135" s="2" customFormat="1" ht="16.5" customHeight="1">
      <c r="A135" s="39"/>
      <c r="B135" s="40"/>
      <c r="C135" s="237" t="s">
        <v>203</v>
      </c>
      <c r="D135" s="237" t="s">
        <v>161</v>
      </c>
      <c r="E135" s="238" t="s">
        <v>2086</v>
      </c>
      <c r="F135" s="239" t="s">
        <v>2087</v>
      </c>
      <c r="G135" s="240" t="s">
        <v>241</v>
      </c>
      <c r="H135" s="241">
        <v>100</v>
      </c>
      <c r="I135" s="242"/>
      <c r="J135" s="243">
        <f>ROUND(I135*H135,2)</f>
        <v>0</v>
      </c>
      <c r="K135" s="244"/>
      <c r="L135" s="45"/>
      <c r="M135" s="245" t="s">
        <v>1</v>
      </c>
      <c r="N135" s="246" t="s">
        <v>43</v>
      </c>
      <c r="O135" s="92"/>
      <c r="P135" s="247">
        <f>O135*H135</f>
        <v>0</v>
      </c>
      <c r="Q135" s="247">
        <v>0</v>
      </c>
      <c r="R135" s="247">
        <f>Q135*H135</f>
        <v>0</v>
      </c>
      <c r="S135" s="247">
        <v>0</v>
      </c>
      <c r="T135" s="24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9" t="s">
        <v>165</v>
      </c>
      <c r="AT135" s="249" t="s">
        <v>161</v>
      </c>
      <c r="AU135" s="249" t="s">
        <v>86</v>
      </c>
      <c r="AY135" s="18" t="s">
        <v>159</v>
      </c>
      <c r="BE135" s="250">
        <f>IF(N135="základní",J135,0)</f>
        <v>0</v>
      </c>
      <c r="BF135" s="250">
        <f>IF(N135="snížená",J135,0)</f>
        <v>0</v>
      </c>
      <c r="BG135" s="250">
        <f>IF(N135="zákl. přenesená",J135,0)</f>
        <v>0</v>
      </c>
      <c r="BH135" s="250">
        <f>IF(N135="sníž. přenesená",J135,0)</f>
        <v>0</v>
      </c>
      <c r="BI135" s="250">
        <f>IF(N135="nulová",J135,0)</f>
        <v>0</v>
      </c>
      <c r="BJ135" s="18" t="s">
        <v>86</v>
      </c>
      <c r="BK135" s="250">
        <f>ROUND(I135*H135,2)</f>
        <v>0</v>
      </c>
      <c r="BL135" s="18" t="s">
        <v>165</v>
      </c>
      <c r="BM135" s="249" t="s">
        <v>2088</v>
      </c>
    </row>
    <row r="136" s="2" customFormat="1" ht="16.5" customHeight="1">
      <c r="A136" s="39"/>
      <c r="B136" s="40"/>
      <c r="C136" s="237" t="s">
        <v>212</v>
      </c>
      <c r="D136" s="237" t="s">
        <v>161</v>
      </c>
      <c r="E136" s="238" t="s">
        <v>2089</v>
      </c>
      <c r="F136" s="239" t="s">
        <v>2090</v>
      </c>
      <c r="G136" s="240" t="s">
        <v>241</v>
      </c>
      <c r="H136" s="241">
        <v>150</v>
      </c>
      <c r="I136" s="242"/>
      <c r="J136" s="243">
        <f>ROUND(I136*H136,2)</f>
        <v>0</v>
      </c>
      <c r="K136" s="244"/>
      <c r="L136" s="45"/>
      <c r="M136" s="245" t="s">
        <v>1</v>
      </c>
      <c r="N136" s="246" t="s">
        <v>43</v>
      </c>
      <c r="O136" s="92"/>
      <c r="P136" s="247">
        <f>O136*H136</f>
        <v>0</v>
      </c>
      <c r="Q136" s="247">
        <v>0</v>
      </c>
      <c r="R136" s="247">
        <f>Q136*H136</f>
        <v>0</v>
      </c>
      <c r="S136" s="247">
        <v>0</v>
      </c>
      <c r="T136" s="24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9" t="s">
        <v>165</v>
      </c>
      <c r="AT136" s="249" t="s">
        <v>161</v>
      </c>
      <c r="AU136" s="249" t="s">
        <v>86</v>
      </c>
      <c r="AY136" s="18" t="s">
        <v>159</v>
      </c>
      <c r="BE136" s="250">
        <f>IF(N136="základní",J136,0)</f>
        <v>0</v>
      </c>
      <c r="BF136" s="250">
        <f>IF(N136="snížená",J136,0)</f>
        <v>0</v>
      </c>
      <c r="BG136" s="250">
        <f>IF(N136="zákl. přenesená",J136,0)</f>
        <v>0</v>
      </c>
      <c r="BH136" s="250">
        <f>IF(N136="sníž. přenesená",J136,0)</f>
        <v>0</v>
      </c>
      <c r="BI136" s="250">
        <f>IF(N136="nulová",J136,0)</f>
        <v>0</v>
      </c>
      <c r="BJ136" s="18" t="s">
        <v>86</v>
      </c>
      <c r="BK136" s="250">
        <f>ROUND(I136*H136,2)</f>
        <v>0</v>
      </c>
      <c r="BL136" s="18" t="s">
        <v>165</v>
      </c>
      <c r="BM136" s="249" t="s">
        <v>2091</v>
      </c>
    </row>
    <row r="137" s="2" customFormat="1" ht="16.5" customHeight="1">
      <c r="A137" s="39"/>
      <c r="B137" s="40"/>
      <c r="C137" s="237" t="s">
        <v>217</v>
      </c>
      <c r="D137" s="237" t="s">
        <v>161</v>
      </c>
      <c r="E137" s="238" t="s">
        <v>2092</v>
      </c>
      <c r="F137" s="239" t="s">
        <v>2093</v>
      </c>
      <c r="G137" s="240" t="s">
        <v>241</v>
      </c>
      <c r="H137" s="241">
        <v>450</v>
      </c>
      <c r="I137" s="242"/>
      <c r="J137" s="243">
        <f>ROUND(I137*H137,2)</f>
        <v>0</v>
      </c>
      <c r="K137" s="244"/>
      <c r="L137" s="45"/>
      <c r="M137" s="245" t="s">
        <v>1</v>
      </c>
      <c r="N137" s="246" t="s">
        <v>43</v>
      </c>
      <c r="O137" s="92"/>
      <c r="P137" s="247">
        <f>O137*H137</f>
        <v>0</v>
      </c>
      <c r="Q137" s="247">
        <v>0</v>
      </c>
      <c r="R137" s="247">
        <f>Q137*H137</f>
        <v>0</v>
      </c>
      <c r="S137" s="247">
        <v>0</v>
      </c>
      <c r="T137" s="24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9" t="s">
        <v>165</v>
      </c>
      <c r="AT137" s="249" t="s">
        <v>161</v>
      </c>
      <c r="AU137" s="249" t="s">
        <v>86</v>
      </c>
      <c r="AY137" s="18" t="s">
        <v>159</v>
      </c>
      <c r="BE137" s="250">
        <f>IF(N137="základní",J137,0)</f>
        <v>0</v>
      </c>
      <c r="BF137" s="250">
        <f>IF(N137="snížená",J137,0)</f>
        <v>0</v>
      </c>
      <c r="BG137" s="250">
        <f>IF(N137="zákl. přenesená",J137,0)</f>
        <v>0</v>
      </c>
      <c r="BH137" s="250">
        <f>IF(N137="sníž. přenesená",J137,0)</f>
        <v>0</v>
      </c>
      <c r="BI137" s="250">
        <f>IF(N137="nulová",J137,0)</f>
        <v>0</v>
      </c>
      <c r="BJ137" s="18" t="s">
        <v>86</v>
      </c>
      <c r="BK137" s="250">
        <f>ROUND(I137*H137,2)</f>
        <v>0</v>
      </c>
      <c r="BL137" s="18" t="s">
        <v>165</v>
      </c>
      <c r="BM137" s="249" t="s">
        <v>2094</v>
      </c>
    </row>
    <row r="138" s="2" customFormat="1" ht="16.5" customHeight="1">
      <c r="A138" s="39"/>
      <c r="B138" s="40"/>
      <c r="C138" s="237" t="s">
        <v>222</v>
      </c>
      <c r="D138" s="237" t="s">
        <v>161</v>
      </c>
      <c r="E138" s="238" t="s">
        <v>2095</v>
      </c>
      <c r="F138" s="239" t="s">
        <v>2096</v>
      </c>
      <c r="G138" s="240" t="s">
        <v>241</v>
      </c>
      <c r="H138" s="241">
        <v>3300</v>
      </c>
      <c r="I138" s="242"/>
      <c r="J138" s="243">
        <f>ROUND(I138*H138,2)</f>
        <v>0</v>
      </c>
      <c r="K138" s="244"/>
      <c r="L138" s="45"/>
      <c r="M138" s="245" t="s">
        <v>1</v>
      </c>
      <c r="N138" s="246" t="s">
        <v>43</v>
      </c>
      <c r="O138" s="92"/>
      <c r="P138" s="247">
        <f>O138*H138</f>
        <v>0</v>
      </c>
      <c r="Q138" s="247">
        <v>0</v>
      </c>
      <c r="R138" s="247">
        <f>Q138*H138</f>
        <v>0</v>
      </c>
      <c r="S138" s="247">
        <v>0</v>
      </c>
      <c r="T138" s="24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9" t="s">
        <v>165</v>
      </c>
      <c r="AT138" s="249" t="s">
        <v>161</v>
      </c>
      <c r="AU138" s="249" t="s">
        <v>86</v>
      </c>
      <c r="AY138" s="18" t="s">
        <v>159</v>
      </c>
      <c r="BE138" s="250">
        <f>IF(N138="základní",J138,0)</f>
        <v>0</v>
      </c>
      <c r="BF138" s="250">
        <f>IF(N138="snížená",J138,0)</f>
        <v>0</v>
      </c>
      <c r="BG138" s="250">
        <f>IF(N138="zákl. přenesená",J138,0)</f>
        <v>0</v>
      </c>
      <c r="BH138" s="250">
        <f>IF(N138="sníž. přenesená",J138,0)</f>
        <v>0</v>
      </c>
      <c r="BI138" s="250">
        <f>IF(N138="nulová",J138,0)</f>
        <v>0</v>
      </c>
      <c r="BJ138" s="18" t="s">
        <v>86</v>
      </c>
      <c r="BK138" s="250">
        <f>ROUND(I138*H138,2)</f>
        <v>0</v>
      </c>
      <c r="BL138" s="18" t="s">
        <v>165</v>
      </c>
      <c r="BM138" s="249" t="s">
        <v>2097</v>
      </c>
    </row>
    <row r="139" s="2" customFormat="1" ht="16.5" customHeight="1">
      <c r="A139" s="39"/>
      <c r="B139" s="40"/>
      <c r="C139" s="237" t="s">
        <v>233</v>
      </c>
      <c r="D139" s="237" t="s">
        <v>161</v>
      </c>
      <c r="E139" s="238" t="s">
        <v>2098</v>
      </c>
      <c r="F139" s="239" t="s">
        <v>2099</v>
      </c>
      <c r="G139" s="240" t="s">
        <v>241</v>
      </c>
      <c r="H139" s="241">
        <v>500</v>
      </c>
      <c r="I139" s="242"/>
      <c r="J139" s="243">
        <f>ROUND(I139*H139,2)</f>
        <v>0</v>
      </c>
      <c r="K139" s="244"/>
      <c r="L139" s="45"/>
      <c r="M139" s="245" t="s">
        <v>1</v>
      </c>
      <c r="N139" s="246" t="s">
        <v>43</v>
      </c>
      <c r="O139" s="92"/>
      <c r="P139" s="247">
        <f>O139*H139</f>
        <v>0</v>
      </c>
      <c r="Q139" s="247">
        <v>0</v>
      </c>
      <c r="R139" s="247">
        <f>Q139*H139</f>
        <v>0</v>
      </c>
      <c r="S139" s="247">
        <v>0</v>
      </c>
      <c r="T139" s="24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9" t="s">
        <v>165</v>
      </c>
      <c r="AT139" s="249" t="s">
        <v>161</v>
      </c>
      <c r="AU139" s="249" t="s">
        <v>86</v>
      </c>
      <c r="AY139" s="18" t="s">
        <v>159</v>
      </c>
      <c r="BE139" s="250">
        <f>IF(N139="základní",J139,0)</f>
        <v>0</v>
      </c>
      <c r="BF139" s="250">
        <f>IF(N139="snížená",J139,0)</f>
        <v>0</v>
      </c>
      <c r="BG139" s="250">
        <f>IF(N139="zákl. přenesená",J139,0)</f>
        <v>0</v>
      </c>
      <c r="BH139" s="250">
        <f>IF(N139="sníž. přenesená",J139,0)</f>
        <v>0</v>
      </c>
      <c r="BI139" s="250">
        <f>IF(N139="nulová",J139,0)</f>
        <v>0</v>
      </c>
      <c r="BJ139" s="18" t="s">
        <v>86</v>
      </c>
      <c r="BK139" s="250">
        <f>ROUND(I139*H139,2)</f>
        <v>0</v>
      </c>
      <c r="BL139" s="18" t="s">
        <v>165</v>
      </c>
      <c r="BM139" s="249" t="s">
        <v>2100</v>
      </c>
    </row>
    <row r="140" s="2" customFormat="1" ht="16.5" customHeight="1">
      <c r="A140" s="39"/>
      <c r="B140" s="40"/>
      <c r="C140" s="237" t="s">
        <v>238</v>
      </c>
      <c r="D140" s="237" t="s">
        <v>161</v>
      </c>
      <c r="E140" s="238" t="s">
        <v>2101</v>
      </c>
      <c r="F140" s="239" t="s">
        <v>2102</v>
      </c>
      <c r="G140" s="240" t="s">
        <v>241</v>
      </c>
      <c r="H140" s="241">
        <v>60</v>
      </c>
      <c r="I140" s="242"/>
      <c r="J140" s="243">
        <f>ROUND(I140*H140,2)</f>
        <v>0</v>
      </c>
      <c r="K140" s="244"/>
      <c r="L140" s="45"/>
      <c r="M140" s="245" t="s">
        <v>1</v>
      </c>
      <c r="N140" s="246" t="s">
        <v>43</v>
      </c>
      <c r="O140" s="92"/>
      <c r="P140" s="247">
        <f>O140*H140</f>
        <v>0</v>
      </c>
      <c r="Q140" s="247">
        <v>0</v>
      </c>
      <c r="R140" s="247">
        <f>Q140*H140</f>
        <v>0</v>
      </c>
      <c r="S140" s="247">
        <v>0</v>
      </c>
      <c r="T140" s="24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9" t="s">
        <v>165</v>
      </c>
      <c r="AT140" s="249" t="s">
        <v>161</v>
      </c>
      <c r="AU140" s="249" t="s">
        <v>86</v>
      </c>
      <c r="AY140" s="18" t="s">
        <v>159</v>
      </c>
      <c r="BE140" s="250">
        <f>IF(N140="základní",J140,0)</f>
        <v>0</v>
      </c>
      <c r="BF140" s="250">
        <f>IF(N140="snížená",J140,0)</f>
        <v>0</v>
      </c>
      <c r="BG140" s="250">
        <f>IF(N140="zákl. přenesená",J140,0)</f>
        <v>0</v>
      </c>
      <c r="BH140" s="250">
        <f>IF(N140="sníž. přenesená",J140,0)</f>
        <v>0</v>
      </c>
      <c r="BI140" s="250">
        <f>IF(N140="nulová",J140,0)</f>
        <v>0</v>
      </c>
      <c r="BJ140" s="18" t="s">
        <v>86</v>
      </c>
      <c r="BK140" s="250">
        <f>ROUND(I140*H140,2)</f>
        <v>0</v>
      </c>
      <c r="BL140" s="18" t="s">
        <v>165</v>
      </c>
      <c r="BM140" s="249" t="s">
        <v>2103</v>
      </c>
    </row>
    <row r="141" s="2" customFormat="1" ht="16.5" customHeight="1">
      <c r="A141" s="39"/>
      <c r="B141" s="40"/>
      <c r="C141" s="237" t="s">
        <v>8</v>
      </c>
      <c r="D141" s="237" t="s">
        <v>161</v>
      </c>
      <c r="E141" s="238" t="s">
        <v>2104</v>
      </c>
      <c r="F141" s="239" t="s">
        <v>2105</v>
      </c>
      <c r="G141" s="240" t="s">
        <v>241</v>
      </c>
      <c r="H141" s="241">
        <v>600</v>
      </c>
      <c r="I141" s="242"/>
      <c r="J141" s="243">
        <f>ROUND(I141*H141,2)</f>
        <v>0</v>
      </c>
      <c r="K141" s="244"/>
      <c r="L141" s="45"/>
      <c r="M141" s="245" t="s">
        <v>1</v>
      </c>
      <c r="N141" s="246" t="s">
        <v>43</v>
      </c>
      <c r="O141" s="92"/>
      <c r="P141" s="247">
        <f>O141*H141</f>
        <v>0</v>
      </c>
      <c r="Q141" s="247">
        <v>0</v>
      </c>
      <c r="R141" s="247">
        <f>Q141*H141</f>
        <v>0</v>
      </c>
      <c r="S141" s="247">
        <v>0</v>
      </c>
      <c r="T141" s="24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9" t="s">
        <v>165</v>
      </c>
      <c r="AT141" s="249" t="s">
        <v>161</v>
      </c>
      <c r="AU141" s="249" t="s">
        <v>86</v>
      </c>
      <c r="AY141" s="18" t="s">
        <v>159</v>
      </c>
      <c r="BE141" s="250">
        <f>IF(N141="základní",J141,0)</f>
        <v>0</v>
      </c>
      <c r="BF141" s="250">
        <f>IF(N141="snížená",J141,0)</f>
        <v>0</v>
      </c>
      <c r="BG141" s="250">
        <f>IF(N141="zákl. přenesená",J141,0)</f>
        <v>0</v>
      </c>
      <c r="BH141" s="250">
        <f>IF(N141="sníž. přenesená",J141,0)</f>
        <v>0</v>
      </c>
      <c r="BI141" s="250">
        <f>IF(N141="nulová",J141,0)</f>
        <v>0</v>
      </c>
      <c r="BJ141" s="18" t="s">
        <v>86</v>
      </c>
      <c r="BK141" s="250">
        <f>ROUND(I141*H141,2)</f>
        <v>0</v>
      </c>
      <c r="BL141" s="18" t="s">
        <v>165</v>
      </c>
      <c r="BM141" s="249" t="s">
        <v>2106</v>
      </c>
    </row>
    <row r="142" s="2" customFormat="1" ht="16.5" customHeight="1">
      <c r="A142" s="39"/>
      <c r="B142" s="40"/>
      <c r="C142" s="237" t="s">
        <v>249</v>
      </c>
      <c r="D142" s="237" t="s">
        <v>161</v>
      </c>
      <c r="E142" s="238" t="s">
        <v>2107</v>
      </c>
      <c r="F142" s="239" t="s">
        <v>2108</v>
      </c>
      <c r="G142" s="240" t="s">
        <v>241</v>
      </c>
      <c r="H142" s="241">
        <v>150</v>
      </c>
      <c r="I142" s="242"/>
      <c r="J142" s="243">
        <f>ROUND(I142*H142,2)</f>
        <v>0</v>
      </c>
      <c r="K142" s="244"/>
      <c r="L142" s="45"/>
      <c r="M142" s="245" t="s">
        <v>1</v>
      </c>
      <c r="N142" s="246" t="s">
        <v>43</v>
      </c>
      <c r="O142" s="92"/>
      <c r="P142" s="247">
        <f>O142*H142</f>
        <v>0</v>
      </c>
      <c r="Q142" s="247">
        <v>0</v>
      </c>
      <c r="R142" s="247">
        <f>Q142*H142</f>
        <v>0</v>
      </c>
      <c r="S142" s="247">
        <v>0</v>
      </c>
      <c r="T142" s="24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9" t="s">
        <v>165</v>
      </c>
      <c r="AT142" s="249" t="s">
        <v>161</v>
      </c>
      <c r="AU142" s="249" t="s">
        <v>86</v>
      </c>
      <c r="AY142" s="18" t="s">
        <v>159</v>
      </c>
      <c r="BE142" s="250">
        <f>IF(N142="základní",J142,0)</f>
        <v>0</v>
      </c>
      <c r="BF142" s="250">
        <f>IF(N142="snížená",J142,0)</f>
        <v>0</v>
      </c>
      <c r="BG142" s="250">
        <f>IF(N142="zákl. přenesená",J142,0)</f>
        <v>0</v>
      </c>
      <c r="BH142" s="250">
        <f>IF(N142="sníž. přenesená",J142,0)</f>
        <v>0</v>
      </c>
      <c r="BI142" s="250">
        <f>IF(N142="nulová",J142,0)</f>
        <v>0</v>
      </c>
      <c r="BJ142" s="18" t="s">
        <v>86</v>
      </c>
      <c r="BK142" s="250">
        <f>ROUND(I142*H142,2)</f>
        <v>0</v>
      </c>
      <c r="BL142" s="18" t="s">
        <v>165</v>
      </c>
      <c r="BM142" s="249" t="s">
        <v>2109</v>
      </c>
    </row>
    <row r="143" s="2" customFormat="1" ht="16.5" customHeight="1">
      <c r="A143" s="39"/>
      <c r="B143" s="40"/>
      <c r="C143" s="237" t="s">
        <v>259</v>
      </c>
      <c r="D143" s="237" t="s">
        <v>161</v>
      </c>
      <c r="E143" s="238" t="s">
        <v>2110</v>
      </c>
      <c r="F143" s="239" t="s">
        <v>2111</v>
      </c>
      <c r="G143" s="240" t="s">
        <v>241</v>
      </c>
      <c r="H143" s="241">
        <v>100</v>
      </c>
      <c r="I143" s="242"/>
      <c r="J143" s="243">
        <f>ROUND(I143*H143,2)</f>
        <v>0</v>
      </c>
      <c r="K143" s="244"/>
      <c r="L143" s="45"/>
      <c r="M143" s="245" t="s">
        <v>1</v>
      </c>
      <c r="N143" s="246" t="s">
        <v>43</v>
      </c>
      <c r="O143" s="92"/>
      <c r="P143" s="247">
        <f>O143*H143</f>
        <v>0</v>
      </c>
      <c r="Q143" s="247">
        <v>0</v>
      </c>
      <c r="R143" s="247">
        <f>Q143*H143</f>
        <v>0</v>
      </c>
      <c r="S143" s="247">
        <v>0</v>
      </c>
      <c r="T143" s="24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9" t="s">
        <v>165</v>
      </c>
      <c r="AT143" s="249" t="s">
        <v>161</v>
      </c>
      <c r="AU143" s="249" t="s">
        <v>86</v>
      </c>
      <c r="AY143" s="18" t="s">
        <v>159</v>
      </c>
      <c r="BE143" s="250">
        <f>IF(N143="základní",J143,0)</f>
        <v>0</v>
      </c>
      <c r="BF143" s="250">
        <f>IF(N143="snížená",J143,0)</f>
        <v>0</v>
      </c>
      <c r="BG143" s="250">
        <f>IF(N143="zákl. přenesená",J143,0)</f>
        <v>0</v>
      </c>
      <c r="BH143" s="250">
        <f>IF(N143="sníž. přenesená",J143,0)</f>
        <v>0</v>
      </c>
      <c r="BI143" s="250">
        <f>IF(N143="nulová",J143,0)</f>
        <v>0</v>
      </c>
      <c r="BJ143" s="18" t="s">
        <v>86</v>
      </c>
      <c r="BK143" s="250">
        <f>ROUND(I143*H143,2)</f>
        <v>0</v>
      </c>
      <c r="BL143" s="18" t="s">
        <v>165</v>
      </c>
      <c r="BM143" s="249" t="s">
        <v>2112</v>
      </c>
    </row>
    <row r="144" s="2" customFormat="1" ht="16.5" customHeight="1">
      <c r="A144" s="39"/>
      <c r="B144" s="40"/>
      <c r="C144" s="237" t="s">
        <v>267</v>
      </c>
      <c r="D144" s="237" t="s">
        <v>161</v>
      </c>
      <c r="E144" s="238" t="s">
        <v>2113</v>
      </c>
      <c r="F144" s="239" t="s">
        <v>2114</v>
      </c>
      <c r="G144" s="240" t="s">
        <v>241</v>
      </c>
      <c r="H144" s="241">
        <v>150</v>
      </c>
      <c r="I144" s="242"/>
      <c r="J144" s="243">
        <f>ROUND(I144*H144,2)</f>
        <v>0</v>
      </c>
      <c r="K144" s="244"/>
      <c r="L144" s="45"/>
      <c r="M144" s="245" t="s">
        <v>1</v>
      </c>
      <c r="N144" s="246" t="s">
        <v>43</v>
      </c>
      <c r="O144" s="92"/>
      <c r="P144" s="247">
        <f>O144*H144</f>
        <v>0</v>
      </c>
      <c r="Q144" s="247">
        <v>0</v>
      </c>
      <c r="R144" s="247">
        <f>Q144*H144</f>
        <v>0</v>
      </c>
      <c r="S144" s="247">
        <v>0</v>
      </c>
      <c r="T144" s="24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9" t="s">
        <v>165</v>
      </c>
      <c r="AT144" s="249" t="s">
        <v>161</v>
      </c>
      <c r="AU144" s="249" t="s">
        <v>86</v>
      </c>
      <c r="AY144" s="18" t="s">
        <v>159</v>
      </c>
      <c r="BE144" s="250">
        <f>IF(N144="základní",J144,0)</f>
        <v>0</v>
      </c>
      <c r="BF144" s="250">
        <f>IF(N144="snížená",J144,0)</f>
        <v>0</v>
      </c>
      <c r="BG144" s="250">
        <f>IF(N144="zákl. přenesená",J144,0)</f>
        <v>0</v>
      </c>
      <c r="BH144" s="250">
        <f>IF(N144="sníž. přenesená",J144,0)</f>
        <v>0</v>
      </c>
      <c r="BI144" s="250">
        <f>IF(N144="nulová",J144,0)</f>
        <v>0</v>
      </c>
      <c r="BJ144" s="18" t="s">
        <v>86</v>
      </c>
      <c r="BK144" s="250">
        <f>ROUND(I144*H144,2)</f>
        <v>0</v>
      </c>
      <c r="BL144" s="18" t="s">
        <v>165</v>
      </c>
      <c r="BM144" s="249" t="s">
        <v>2115</v>
      </c>
    </row>
    <row r="145" s="2" customFormat="1" ht="16.5" customHeight="1">
      <c r="A145" s="39"/>
      <c r="B145" s="40"/>
      <c r="C145" s="237" t="s">
        <v>271</v>
      </c>
      <c r="D145" s="237" t="s">
        <v>161</v>
      </c>
      <c r="E145" s="238" t="s">
        <v>2116</v>
      </c>
      <c r="F145" s="239" t="s">
        <v>2117</v>
      </c>
      <c r="G145" s="240" t="s">
        <v>777</v>
      </c>
      <c r="H145" s="241">
        <v>450</v>
      </c>
      <c r="I145" s="242"/>
      <c r="J145" s="243">
        <f>ROUND(I145*H145,2)</f>
        <v>0</v>
      </c>
      <c r="K145" s="244"/>
      <c r="L145" s="45"/>
      <c r="M145" s="245" t="s">
        <v>1</v>
      </c>
      <c r="N145" s="246" t="s">
        <v>43</v>
      </c>
      <c r="O145" s="92"/>
      <c r="P145" s="247">
        <f>O145*H145</f>
        <v>0</v>
      </c>
      <c r="Q145" s="247">
        <v>0</v>
      </c>
      <c r="R145" s="247">
        <f>Q145*H145</f>
        <v>0</v>
      </c>
      <c r="S145" s="247">
        <v>0</v>
      </c>
      <c r="T145" s="24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9" t="s">
        <v>165</v>
      </c>
      <c r="AT145" s="249" t="s">
        <v>161</v>
      </c>
      <c r="AU145" s="249" t="s">
        <v>86</v>
      </c>
      <c r="AY145" s="18" t="s">
        <v>159</v>
      </c>
      <c r="BE145" s="250">
        <f>IF(N145="základní",J145,0)</f>
        <v>0</v>
      </c>
      <c r="BF145" s="250">
        <f>IF(N145="snížená",J145,0)</f>
        <v>0</v>
      </c>
      <c r="BG145" s="250">
        <f>IF(N145="zákl. přenesená",J145,0)</f>
        <v>0</v>
      </c>
      <c r="BH145" s="250">
        <f>IF(N145="sníž. přenesená",J145,0)</f>
        <v>0</v>
      </c>
      <c r="BI145" s="250">
        <f>IF(N145="nulová",J145,0)</f>
        <v>0</v>
      </c>
      <c r="BJ145" s="18" t="s">
        <v>86</v>
      </c>
      <c r="BK145" s="250">
        <f>ROUND(I145*H145,2)</f>
        <v>0</v>
      </c>
      <c r="BL145" s="18" t="s">
        <v>165</v>
      </c>
      <c r="BM145" s="249" t="s">
        <v>2118</v>
      </c>
    </row>
    <row r="146" s="2" customFormat="1" ht="16.5" customHeight="1">
      <c r="A146" s="39"/>
      <c r="B146" s="40"/>
      <c r="C146" s="237" t="s">
        <v>279</v>
      </c>
      <c r="D146" s="237" t="s">
        <v>161</v>
      </c>
      <c r="E146" s="238" t="s">
        <v>2119</v>
      </c>
      <c r="F146" s="239" t="s">
        <v>2120</v>
      </c>
      <c r="G146" s="240" t="s">
        <v>777</v>
      </c>
      <c r="H146" s="241">
        <v>180</v>
      </c>
      <c r="I146" s="242"/>
      <c r="J146" s="243">
        <f>ROUND(I146*H146,2)</f>
        <v>0</v>
      </c>
      <c r="K146" s="244"/>
      <c r="L146" s="45"/>
      <c r="M146" s="245" t="s">
        <v>1</v>
      </c>
      <c r="N146" s="246" t="s">
        <v>43</v>
      </c>
      <c r="O146" s="92"/>
      <c r="P146" s="247">
        <f>O146*H146</f>
        <v>0</v>
      </c>
      <c r="Q146" s="247">
        <v>0</v>
      </c>
      <c r="R146" s="247">
        <f>Q146*H146</f>
        <v>0</v>
      </c>
      <c r="S146" s="247">
        <v>0</v>
      </c>
      <c r="T146" s="24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9" t="s">
        <v>165</v>
      </c>
      <c r="AT146" s="249" t="s">
        <v>161</v>
      </c>
      <c r="AU146" s="249" t="s">
        <v>86</v>
      </c>
      <c r="AY146" s="18" t="s">
        <v>159</v>
      </c>
      <c r="BE146" s="250">
        <f>IF(N146="základní",J146,0)</f>
        <v>0</v>
      </c>
      <c r="BF146" s="250">
        <f>IF(N146="snížená",J146,0)</f>
        <v>0</v>
      </c>
      <c r="BG146" s="250">
        <f>IF(N146="zákl. přenesená",J146,0)</f>
        <v>0</v>
      </c>
      <c r="BH146" s="250">
        <f>IF(N146="sníž. přenesená",J146,0)</f>
        <v>0</v>
      </c>
      <c r="BI146" s="250">
        <f>IF(N146="nulová",J146,0)</f>
        <v>0</v>
      </c>
      <c r="BJ146" s="18" t="s">
        <v>86</v>
      </c>
      <c r="BK146" s="250">
        <f>ROUND(I146*H146,2)</f>
        <v>0</v>
      </c>
      <c r="BL146" s="18" t="s">
        <v>165</v>
      </c>
      <c r="BM146" s="249" t="s">
        <v>2121</v>
      </c>
    </row>
    <row r="147" s="2" customFormat="1" ht="16.5" customHeight="1">
      <c r="A147" s="39"/>
      <c r="B147" s="40"/>
      <c r="C147" s="237" t="s">
        <v>7</v>
      </c>
      <c r="D147" s="237" t="s">
        <v>161</v>
      </c>
      <c r="E147" s="238" t="s">
        <v>2122</v>
      </c>
      <c r="F147" s="239" t="s">
        <v>2123</v>
      </c>
      <c r="G147" s="240" t="s">
        <v>777</v>
      </c>
      <c r="H147" s="241">
        <v>40</v>
      </c>
      <c r="I147" s="242"/>
      <c r="J147" s="243">
        <f>ROUND(I147*H147,2)</f>
        <v>0</v>
      </c>
      <c r="K147" s="244"/>
      <c r="L147" s="45"/>
      <c r="M147" s="245" t="s">
        <v>1</v>
      </c>
      <c r="N147" s="246" t="s">
        <v>43</v>
      </c>
      <c r="O147" s="92"/>
      <c r="P147" s="247">
        <f>O147*H147</f>
        <v>0</v>
      </c>
      <c r="Q147" s="247">
        <v>0</v>
      </c>
      <c r="R147" s="247">
        <f>Q147*H147</f>
        <v>0</v>
      </c>
      <c r="S147" s="247">
        <v>0</v>
      </c>
      <c r="T147" s="24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9" t="s">
        <v>165</v>
      </c>
      <c r="AT147" s="249" t="s">
        <v>161</v>
      </c>
      <c r="AU147" s="249" t="s">
        <v>86</v>
      </c>
      <c r="AY147" s="18" t="s">
        <v>159</v>
      </c>
      <c r="BE147" s="250">
        <f>IF(N147="základní",J147,0)</f>
        <v>0</v>
      </c>
      <c r="BF147" s="250">
        <f>IF(N147="snížená",J147,0)</f>
        <v>0</v>
      </c>
      <c r="BG147" s="250">
        <f>IF(N147="zákl. přenesená",J147,0)</f>
        <v>0</v>
      </c>
      <c r="BH147" s="250">
        <f>IF(N147="sníž. přenesená",J147,0)</f>
        <v>0</v>
      </c>
      <c r="BI147" s="250">
        <f>IF(N147="nulová",J147,0)</f>
        <v>0</v>
      </c>
      <c r="BJ147" s="18" t="s">
        <v>86</v>
      </c>
      <c r="BK147" s="250">
        <f>ROUND(I147*H147,2)</f>
        <v>0</v>
      </c>
      <c r="BL147" s="18" t="s">
        <v>165</v>
      </c>
      <c r="BM147" s="249" t="s">
        <v>2124</v>
      </c>
    </row>
    <row r="148" s="2" customFormat="1" ht="16.5" customHeight="1">
      <c r="A148" s="39"/>
      <c r="B148" s="40"/>
      <c r="C148" s="237" t="s">
        <v>289</v>
      </c>
      <c r="D148" s="237" t="s">
        <v>161</v>
      </c>
      <c r="E148" s="238" t="s">
        <v>2125</v>
      </c>
      <c r="F148" s="239" t="s">
        <v>2126</v>
      </c>
      <c r="G148" s="240" t="s">
        <v>777</v>
      </c>
      <c r="H148" s="241">
        <v>60</v>
      </c>
      <c r="I148" s="242"/>
      <c r="J148" s="243">
        <f>ROUND(I148*H148,2)</f>
        <v>0</v>
      </c>
      <c r="K148" s="244"/>
      <c r="L148" s="45"/>
      <c r="M148" s="245" t="s">
        <v>1</v>
      </c>
      <c r="N148" s="246" t="s">
        <v>43</v>
      </c>
      <c r="O148" s="92"/>
      <c r="P148" s="247">
        <f>O148*H148</f>
        <v>0</v>
      </c>
      <c r="Q148" s="247">
        <v>0</v>
      </c>
      <c r="R148" s="247">
        <f>Q148*H148</f>
        <v>0</v>
      </c>
      <c r="S148" s="247">
        <v>0</v>
      </c>
      <c r="T148" s="24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9" t="s">
        <v>165</v>
      </c>
      <c r="AT148" s="249" t="s">
        <v>161</v>
      </c>
      <c r="AU148" s="249" t="s">
        <v>86</v>
      </c>
      <c r="AY148" s="18" t="s">
        <v>159</v>
      </c>
      <c r="BE148" s="250">
        <f>IF(N148="základní",J148,0)</f>
        <v>0</v>
      </c>
      <c r="BF148" s="250">
        <f>IF(N148="snížená",J148,0)</f>
        <v>0</v>
      </c>
      <c r="BG148" s="250">
        <f>IF(N148="zákl. přenesená",J148,0)</f>
        <v>0</v>
      </c>
      <c r="BH148" s="250">
        <f>IF(N148="sníž. přenesená",J148,0)</f>
        <v>0</v>
      </c>
      <c r="BI148" s="250">
        <f>IF(N148="nulová",J148,0)</f>
        <v>0</v>
      </c>
      <c r="BJ148" s="18" t="s">
        <v>86</v>
      </c>
      <c r="BK148" s="250">
        <f>ROUND(I148*H148,2)</f>
        <v>0</v>
      </c>
      <c r="BL148" s="18" t="s">
        <v>165</v>
      </c>
      <c r="BM148" s="249" t="s">
        <v>2127</v>
      </c>
    </row>
    <row r="149" s="2" customFormat="1" ht="16.5" customHeight="1">
      <c r="A149" s="39"/>
      <c r="B149" s="40"/>
      <c r="C149" s="237" t="s">
        <v>294</v>
      </c>
      <c r="D149" s="237" t="s">
        <v>161</v>
      </c>
      <c r="E149" s="238" t="s">
        <v>2128</v>
      </c>
      <c r="F149" s="239" t="s">
        <v>2129</v>
      </c>
      <c r="G149" s="240" t="s">
        <v>777</v>
      </c>
      <c r="H149" s="241">
        <v>20</v>
      </c>
      <c r="I149" s="242"/>
      <c r="J149" s="243">
        <f>ROUND(I149*H149,2)</f>
        <v>0</v>
      </c>
      <c r="K149" s="244"/>
      <c r="L149" s="45"/>
      <c r="M149" s="245" t="s">
        <v>1</v>
      </c>
      <c r="N149" s="246" t="s">
        <v>43</v>
      </c>
      <c r="O149" s="92"/>
      <c r="P149" s="247">
        <f>O149*H149</f>
        <v>0</v>
      </c>
      <c r="Q149" s="247">
        <v>0</v>
      </c>
      <c r="R149" s="247">
        <f>Q149*H149</f>
        <v>0</v>
      </c>
      <c r="S149" s="247">
        <v>0</v>
      </c>
      <c r="T149" s="24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9" t="s">
        <v>165</v>
      </c>
      <c r="AT149" s="249" t="s">
        <v>161</v>
      </c>
      <c r="AU149" s="249" t="s">
        <v>86</v>
      </c>
      <c r="AY149" s="18" t="s">
        <v>159</v>
      </c>
      <c r="BE149" s="250">
        <f>IF(N149="základní",J149,0)</f>
        <v>0</v>
      </c>
      <c r="BF149" s="250">
        <f>IF(N149="snížená",J149,0)</f>
        <v>0</v>
      </c>
      <c r="BG149" s="250">
        <f>IF(N149="zákl. přenesená",J149,0)</f>
        <v>0</v>
      </c>
      <c r="BH149" s="250">
        <f>IF(N149="sníž. přenesená",J149,0)</f>
        <v>0</v>
      </c>
      <c r="BI149" s="250">
        <f>IF(N149="nulová",J149,0)</f>
        <v>0</v>
      </c>
      <c r="BJ149" s="18" t="s">
        <v>86</v>
      </c>
      <c r="BK149" s="250">
        <f>ROUND(I149*H149,2)</f>
        <v>0</v>
      </c>
      <c r="BL149" s="18" t="s">
        <v>165</v>
      </c>
      <c r="BM149" s="249" t="s">
        <v>2130</v>
      </c>
    </row>
    <row r="150" s="2" customFormat="1" ht="16.5" customHeight="1">
      <c r="A150" s="39"/>
      <c r="B150" s="40"/>
      <c r="C150" s="237" t="s">
        <v>299</v>
      </c>
      <c r="D150" s="237" t="s">
        <v>161</v>
      </c>
      <c r="E150" s="238" t="s">
        <v>2131</v>
      </c>
      <c r="F150" s="239" t="s">
        <v>2132</v>
      </c>
      <c r="G150" s="240" t="s">
        <v>777</v>
      </c>
      <c r="H150" s="241">
        <v>150</v>
      </c>
      <c r="I150" s="242"/>
      <c r="J150" s="243">
        <f>ROUND(I150*H150,2)</f>
        <v>0</v>
      </c>
      <c r="K150" s="244"/>
      <c r="L150" s="45"/>
      <c r="M150" s="245" t="s">
        <v>1</v>
      </c>
      <c r="N150" s="246" t="s">
        <v>43</v>
      </c>
      <c r="O150" s="92"/>
      <c r="P150" s="247">
        <f>O150*H150</f>
        <v>0</v>
      </c>
      <c r="Q150" s="247">
        <v>0</v>
      </c>
      <c r="R150" s="247">
        <f>Q150*H150</f>
        <v>0</v>
      </c>
      <c r="S150" s="247">
        <v>0</v>
      </c>
      <c r="T150" s="24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9" t="s">
        <v>165</v>
      </c>
      <c r="AT150" s="249" t="s">
        <v>161</v>
      </c>
      <c r="AU150" s="249" t="s">
        <v>86</v>
      </c>
      <c r="AY150" s="18" t="s">
        <v>159</v>
      </c>
      <c r="BE150" s="250">
        <f>IF(N150="základní",J150,0)</f>
        <v>0</v>
      </c>
      <c r="BF150" s="250">
        <f>IF(N150="snížená",J150,0)</f>
        <v>0</v>
      </c>
      <c r="BG150" s="250">
        <f>IF(N150="zákl. přenesená",J150,0)</f>
        <v>0</v>
      </c>
      <c r="BH150" s="250">
        <f>IF(N150="sníž. přenesená",J150,0)</f>
        <v>0</v>
      </c>
      <c r="BI150" s="250">
        <f>IF(N150="nulová",J150,0)</f>
        <v>0</v>
      </c>
      <c r="BJ150" s="18" t="s">
        <v>86</v>
      </c>
      <c r="BK150" s="250">
        <f>ROUND(I150*H150,2)</f>
        <v>0</v>
      </c>
      <c r="BL150" s="18" t="s">
        <v>165</v>
      </c>
      <c r="BM150" s="249" t="s">
        <v>2133</v>
      </c>
    </row>
    <row r="151" s="2" customFormat="1" ht="16.5" customHeight="1">
      <c r="A151" s="39"/>
      <c r="B151" s="40"/>
      <c r="C151" s="237" t="s">
        <v>303</v>
      </c>
      <c r="D151" s="237" t="s">
        <v>161</v>
      </c>
      <c r="E151" s="238" t="s">
        <v>2134</v>
      </c>
      <c r="F151" s="239" t="s">
        <v>2135</v>
      </c>
      <c r="G151" s="240" t="s">
        <v>777</v>
      </c>
      <c r="H151" s="241">
        <v>30</v>
      </c>
      <c r="I151" s="242"/>
      <c r="J151" s="243">
        <f>ROUND(I151*H151,2)</f>
        <v>0</v>
      </c>
      <c r="K151" s="244"/>
      <c r="L151" s="45"/>
      <c r="M151" s="245" t="s">
        <v>1</v>
      </c>
      <c r="N151" s="246" t="s">
        <v>43</v>
      </c>
      <c r="O151" s="92"/>
      <c r="P151" s="247">
        <f>O151*H151</f>
        <v>0</v>
      </c>
      <c r="Q151" s="247">
        <v>0</v>
      </c>
      <c r="R151" s="247">
        <f>Q151*H151</f>
        <v>0</v>
      </c>
      <c r="S151" s="247">
        <v>0</v>
      </c>
      <c r="T151" s="248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9" t="s">
        <v>165</v>
      </c>
      <c r="AT151" s="249" t="s">
        <v>161</v>
      </c>
      <c r="AU151" s="249" t="s">
        <v>86</v>
      </c>
      <c r="AY151" s="18" t="s">
        <v>159</v>
      </c>
      <c r="BE151" s="250">
        <f>IF(N151="základní",J151,0)</f>
        <v>0</v>
      </c>
      <c r="BF151" s="250">
        <f>IF(N151="snížená",J151,0)</f>
        <v>0</v>
      </c>
      <c r="BG151" s="250">
        <f>IF(N151="zákl. přenesená",J151,0)</f>
        <v>0</v>
      </c>
      <c r="BH151" s="250">
        <f>IF(N151="sníž. přenesená",J151,0)</f>
        <v>0</v>
      </c>
      <c r="BI151" s="250">
        <f>IF(N151="nulová",J151,0)</f>
        <v>0</v>
      </c>
      <c r="BJ151" s="18" t="s">
        <v>86</v>
      </c>
      <c r="BK151" s="250">
        <f>ROUND(I151*H151,2)</f>
        <v>0</v>
      </c>
      <c r="BL151" s="18" t="s">
        <v>165</v>
      </c>
      <c r="BM151" s="249" t="s">
        <v>2136</v>
      </c>
    </row>
    <row r="152" s="2" customFormat="1" ht="16.5" customHeight="1">
      <c r="A152" s="39"/>
      <c r="B152" s="40"/>
      <c r="C152" s="237" t="s">
        <v>307</v>
      </c>
      <c r="D152" s="237" t="s">
        <v>161</v>
      </c>
      <c r="E152" s="238" t="s">
        <v>2137</v>
      </c>
      <c r="F152" s="239" t="s">
        <v>2138</v>
      </c>
      <c r="G152" s="240" t="s">
        <v>777</v>
      </c>
      <c r="H152" s="241">
        <v>35</v>
      </c>
      <c r="I152" s="242"/>
      <c r="J152" s="243">
        <f>ROUND(I152*H152,2)</f>
        <v>0</v>
      </c>
      <c r="K152" s="244"/>
      <c r="L152" s="45"/>
      <c r="M152" s="245" t="s">
        <v>1</v>
      </c>
      <c r="N152" s="246" t="s">
        <v>43</v>
      </c>
      <c r="O152" s="92"/>
      <c r="P152" s="247">
        <f>O152*H152</f>
        <v>0</v>
      </c>
      <c r="Q152" s="247">
        <v>0</v>
      </c>
      <c r="R152" s="247">
        <f>Q152*H152</f>
        <v>0</v>
      </c>
      <c r="S152" s="247">
        <v>0</v>
      </c>
      <c r="T152" s="24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9" t="s">
        <v>165</v>
      </c>
      <c r="AT152" s="249" t="s">
        <v>161</v>
      </c>
      <c r="AU152" s="249" t="s">
        <v>86</v>
      </c>
      <c r="AY152" s="18" t="s">
        <v>159</v>
      </c>
      <c r="BE152" s="250">
        <f>IF(N152="základní",J152,0)</f>
        <v>0</v>
      </c>
      <c r="BF152" s="250">
        <f>IF(N152="snížená",J152,0)</f>
        <v>0</v>
      </c>
      <c r="BG152" s="250">
        <f>IF(N152="zákl. přenesená",J152,0)</f>
        <v>0</v>
      </c>
      <c r="BH152" s="250">
        <f>IF(N152="sníž. přenesená",J152,0)</f>
        <v>0</v>
      </c>
      <c r="BI152" s="250">
        <f>IF(N152="nulová",J152,0)</f>
        <v>0</v>
      </c>
      <c r="BJ152" s="18" t="s">
        <v>86</v>
      </c>
      <c r="BK152" s="250">
        <f>ROUND(I152*H152,2)</f>
        <v>0</v>
      </c>
      <c r="BL152" s="18" t="s">
        <v>165</v>
      </c>
      <c r="BM152" s="249" t="s">
        <v>2139</v>
      </c>
    </row>
    <row r="153" s="2" customFormat="1" ht="16.5" customHeight="1">
      <c r="A153" s="39"/>
      <c r="B153" s="40"/>
      <c r="C153" s="237" t="s">
        <v>311</v>
      </c>
      <c r="D153" s="237" t="s">
        <v>161</v>
      </c>
      <c r="E153" s="238" t="s">
        <v>2140</v>
      </c>
      <c r="F153" s="239" t="s">
        <v>2141</v>
      </c>
      <c r="G153" s="240" t="s">
        <v>777</v>
      </c>
      <c r="H153" s="241">
        <v>8</v>
      </c>
      <c r="I153" s="242"/>
      <c r="J153" s="243">
        <f>ROUND(I153*H153,2)</f>
        <v>0</v>
      </c>
      <c r="K153" s="244"/>
      <c r="L153" s="45"/>
      <c r="M153" s="245" t="s">
        <v>1</v>
      </c>
      <c r="N153" s="246" t="s">
        <v>43</v>
      </c>
      <c r="O153" s="92"/>
      <c r="P153" s="247">
        <f>O153*H153</f>
        <v>0</v>
      </c>
      <c r="Q153" s="247">
        <v>0</v>
      </c>
      <c r="R153" s="247">
        <f>Q153*H153</f>
        <v>0</v>
      </c>
      <c r="S153" s="247">
        <v>0</v>
      </c>
      <c r="T153" s="24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9" t="s">
        <v>165</v>
      </c>
      <c r="AT153" s="249" t="s">
        <v>161</v>
      </c>
      <c r="AU153" s="249" t="s">
        <v>86</v>
      </c>
      <c r="AY153" s="18" t="s">
        <v>159</v>
      </c>
      <c r="BE153" s="250">
        <f>IF(N153="základní",J153,0)</f>
        <v>0</v>
      </c>
      <c r="BF153" s="250">
        <f>IF(N153="snížená",J153,0)</f>
        <v>0</v>
      </c>
      <c r="BG153" s="250">
        <f>IF(N153="zákl. přenesená",J153,0)</f>
        <v>0</v>
      </c>
      <c r="BH153" s="250">
        <f>IF(N153="sníž. přenesená",J153,0)</f>
        <v>0</v>
      </c>
      <c r="BI153" s="250">
        <f>IF(N153="nulová",J153,0)</f>
        <v>0</v>
      </c>
      <c r="BJ153" s="18" t="s">
        <v>86</v>
      </c>
      <c r="BK153" s="250">
        <f>ROUND(I153*H153,2)</f>
        <v>0</v>
      </c>
      <c r="BL153" s="18" t="s">
        <v>165</v>
      </c>
      <c r="BM153" s="249" t="s">
        <v>2142</v>
      </c>
    </row>
    <row r="154" s="2" customFormat="1" ht="16.5" customHeight="1">
      <c r="A154" s="39"/>
      <c r="B154" s="40"/>
      <c r="C154" s="237" t="s">
        <v>315</v>
      </c>
      <c r="D154" s="237" t="s">
        <v>161</v>
      </c>
      <c r="E154" s="238" t="s">
        <v>2143</v>
      </c>
      <c r="F154" s="239" t="s">
        <v>2144</v>
      </c>
      <c r="G154" s="240" t="s">
        <v>777</v>
      </c>
      <c r="H154" s="241">
        <v>40</v>
      </c>
      <c r="I154" s="242"/>
      <c r="J154" s="243">
        <f>ROUND(I154*H154,2)</f>
        <v>0</v>
      </c>
      <c r="K154" s="244"/>
      <c r="L154" s="45"/>
      <c r="M154" s="245" t="s">
        <v>1</v>
      </c>
      <c r="N154" s="246" t="s">
        <v>43</v>
      </c>
      <c r="O154" s="92"/>
      <c r="P154" s="247">
        <f>O154*H154</f>
        <v>0</v>
      </c>
      <c r="Q154" s="247">
        <v>0</v>
      </c>
      <c r="R154" s="247">
        <f>Q154*H154</f>
        <v>0</v>
      </c>
      <c r="S154" s="247">
        <v>0</v>
      </c>
      <c r="T154" s="24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9" t="s">
        <v>165</v>
      </c>
      <c r="AT154" s="249" t="s">
        <v>161</v>
      </c>
      <c r="AU154" s="249" t="s">
        <v>86</v>
      </c>
      <c r="AY154" s="18" t="s">
        <v>159</v>
      </c>
      <c r="BE154" s="250">
        <f>IF(N154="základní",J154,0)</f>
        <v>0</v>
      </c>
      <c r="BF154" s="250">
        <f>IF(N154="snížená",J154,0)</f>
        <v>0</v>
      </c>
      <c r="BG154" s="250">
        <f>IF(N154="zákl. přenesená",J154,0)</f>
        <v>0</v>
      </c>
      <c r="BH154" s="250">
        <f>IF(N154="sníž. přenesená",J154,0)</f>
        <v>0</v>
      </c>
      <c r="BI154" s="250">
        <f>IF(N154="nulová",J154,0)</f>
        <v>0</v>
      </c>
      <c r="BJ154" s="18" t="s">
        <v>86</v>
      </c>
      <c r="BK154" s="250">
        <f>ROUND(I154*H154,2)</f>
        <v>0</v>
      </c>
      <c r="BL154" s="18" t="s">
        <v>165</v>
      </c>
      <c r="BM154" s="249" t="s">
        <v>2145</v>
      </c>
    </row>
    <row r="155" s="2" customFormat="1" ht="16.5" customHeight="1">
      <c r="A155" s="39"/>
      <c r="B155" s="40"/>
      <c r="C155" s="237" t="s">
        <v>323</v>
      </c>
      <c r="D155" s="237" t="s">
        <v>161</v>
      </c>
      <c r="E155" s="238" t="s">
        <v>2146</v>
      </c>
      <c r="F155" s="239" t="s">
        <v>2147</v>
      </c>
      <c r="G155" s="240" t="s">
        <v>777</v>
      </c>
      <c r="H155" s="241">
        <v>115</v>
      </c>
      <c r="I155" s="242"/>
      <c r="J155" s="243">
        <f>ROUND(I155*H155,2)</f>
        <v>0</v>
      </c>
      <c r="K155" s="244"/>
      <c r="L155" s="45"/>
      <c r="M155" s="245" t="s">
        <v>1</v>
      </c>
      <c r="N155" s="246" t="s">
        <v>43</v>
      </c>
      <c r="O155" s="92"/>
      <c r="P155" s="247">
        <f>O155*H155</f>
        <v>0</v>
      </c>
      <c r="Q155" s="247">
        <v>0</v>
      </c>
      <c r="R155" s="247">
        <f>Q155*H155</f>
        <v>0</v>
      </c>
      <c r="S155" s="247">
        <v>0</v>
      </c>
      <c r="T155" s="24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9" t="s">
        <v>165</v>
      </c>
      <c r="AT155" s="249" t="s">
        <v>161</v>
      </c>
      <c r="AU155" s="249" t="s">
        <v>86</v>
      </c>
      <c r="AY155" s="18" t="s">
        <v>159</v>
      </c>
      <c r="BE155" s="250">
        <f>IF(N155="základní",J155,0)</f>
        <v>0</v>
      </c>
      <c r="BF155" s="250">
        <f>IF(N155="snížená",J155,0)</f>
        <v>0</v>
      </c>
      <c r="BG155" s="250">
        <f>IF(N155="zákl. přenesená",J155,0)</f>
        <v>0</v>
      </c>
      <c r="BH155" s="250">
        <f>IF(N155="sníž. přenesená",J155,0)</f>
        <v>0</v>
      </c>
      <c r="BI155" s="250">
        <f>IF(N155="nulová",J155,0)</f>
        <v>0</v>
      </c>
      <c r="BJ155" s="18" t="s">
        <v>86</v>
      </c>
      <c r="BK155" s="250">
        <f>ROUND(I155*H155,2)</f>
        <v>0</v>
      </c>
      <c r="BL155" s="18" t="s">
        <v>165</v>
      </c>
      <c r="BM155" s="249" t="s">
        <v>2148</v>
      </c>
    </row>
    <row r="156" s="2" customFormat="1" ht="16.5" customHeight="1">
      <c r="A156" s="39"/>
      <c r="B156" s="40"/>
      <c r="C156" s="237" t="s">
        <v>329</v>
      </c>
      <c r="D156" s="237" t="s">
        <v>161</v>
      </c>
      <c r="E156" s="238" t="s">
        <v>2149</v>
      </c>
      <c r="F156" s="239" t="s">
        <v>2150</v>
      </c>
      <c r="G156" s="240" t="s">
        <v>777</v>
      </c>
      <c r="H156" s="241">
        <v>195</v>
      </c>
      <c r="I156" s="242"/>
      <c r="J156" s="243">
        <f>ROUND(I156*H156,2)</f>
        <v>0</v>
      </c>
      <c r="K156" s="244"/>
      <c r="L156" s="45"/>
      <c r="M156" s="245" t="s">
        <v>1</v>
      </c>
      <c r="N156" s="246" t="s">
        <v>43</v>
      </c>
      <c r="O156" s="92"/>
      <c r="P156" s="247">
        <f>O156*H156</f>
        <v>0</v>
      </c>
      <c r="Q156" s="247">
        <v>0</v>
      </c>
      <c r="R156" s="247">
        <f>Q156*H156</f>
        <v>0</v>
      </c>
      <c r="S156" s="247">
        <v>0</v>
      </c>
      <c r="T156" s="24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9" t="s">
        <v>165</v>
      </c>
      <c r="AT156" s="249" t="s">
        <v>161</v>
      </c>
      <c r="AU156" s="249" t="s">
        <v>86</v>
      </c>
      <c r="AY156" s="18" t="s">
        <v>159</v>
      </c>
      <c r="BE156" s="250">
        <f>IF(N156="základní",J156,0)</f>
        <v>0</v>
      </c>
      <c r="BF156" s="250">
        <f>IF(N156="snížená",J156,0)</f>
        <v>0</v>
      </c>
      <c r="BG156" s="250">
        <f>IF(N156="zákl. přenesená",J156,0)</f>
        <v>0</v>
      </c>
      <c r="BH156" s="250">
        <f>IF(N156="sníž. přenesená",J156,0)</f>
        <v>0</v>
      </c>
      <c r="BI156" s="250">
        <f>IF(N156="nulová",J156,0)</f>
        <v>0</v>
      </c>
      <c r="BJ156" s="18" t="s">
        <v>86</v>
      </c>
      <c r="BK156" s="250">
        <f>ROUND(I156*H156,2)</f>
        <v>0</v>
      </c>
      <c r="BL156" s="18" t="s">
        <v>165</v>
      </c>
      <c r="BM156" s="249" t="s">
        <v>2151</v>
      </c>
    </row>
    <row r="157" s="2" customFormat="1" ht="16.5" customHeight="1">
      <c r="A157" s="39"/>
      <c r="B157" s="40"/>
      <c r="C157" s="237" t="s">
        <v>333</v>
      </c>
      <c r="D157" s="237" t="s">
        <v>161</v>
      </c>
      <c r="E157" s="238" t="s">
        <v>2152</v>
      </c>
      <c r="F157" s="239" t="s">
        <v>2153</v>
      </c>
      <c r="G157" s="240" t="s">
        <v>777</v>
      </c>
      <c r="H157" s="241">
        <v>10</v>
      </c>
      <c r="I157" s="242"/>
      <c r="J157" s="243">
        <f>ROUND(I157*H157,2)</f>
        <v>0</v>
      </c>
      <c r="K157" s="244"/>
      <c r="L157" s="45"/>
      <c r="M157" s="245" t="s">
        <v>1</v>
      </c>
      <c r="N157" s="246" t="s">
        <v>43</v>
      </c>
      <c r="O157" s="92"/>
      <c r="P157" s="247">
        <f>O157*H157</f>
        <v>0</v>
      </c>
      <c r="Q157" s="247">
        <v>0</v>
      </c>
      <c r="R157" s="247">
        <f>Q157*H157</f>
        <v>0</v>
      </c>
      <c r="S157" s="247">
        <v>0</v>
      </c>
      <c r="T157" s="248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9" t="s">
        <v>165</v>
      </c>
      <c r="AT157" s="249" t="s">
        <v>161</v>
      </c>
      <c r="AU157" s="249" t="s">
        <v>86</v>
      </c>
      <c r="AY157" s="18" t="s">
        <v>159</v>
      </c>
      <c r="BE157" s="250">
        <f>IF(N157="základní",J157,0)</f>
        <v>0</v>
      </c>
      <c r="BF157" s="250">
        <f>IF(N157="snížená",J157,0)</f>
        <v>0</v>
      </c>
      <c r="BG157" s="250">
        <f>IF(N157="zákl. přenesená",J157,0)</f>
        <v>0</v>
      </c>
      <c r="BH157" s="250">
        <f>IF(N157="sníž. přenesená",J157,0)</f>
        <v>0</v>
      </c>
      <c r="BI157" s="250">
        <f>IF(N157="nulová",J157,0)</f>
        <v>0</v>
      </c>
      <c r="BJ157" s="18" t="s">
        <v>86</v>
      </c>
      <c r="BK157" s="250">
        <f>ROUND(I157*H157,2)</f>
        <v>0</v>
      </c>
      <c r="BL157" s="18" t="s">
        <v>165</v>
      </c>
      <c r="BM157" s="249" t="s">
        <v>2154</v>
      </c>
    </row>
    <row r="158" s="2" customFormat="1" ht="16.5" customHeight="1">
      <c r="A158" s="39"/>
      <c r="B158" s="40"/>
      <c r="C158" s="237" t="s">
        <v>337</v>
      </c>
      <c r="D158" s="237" t="s">
        <v>161</v>
      </c>
      <c r="E158" s="238" t="s">
        <v>2155</v>
      </c>
      <c r="F158" s="239" t="s">
        <v>2156</v>
      </c>
      <c r="G158" s="240" t="s">
        <v>777</v>
      </c>
      <c r="H158" s="241">
        <v>5</v>
      </c>
      <c r="I158" s="242"/>
      <c r="J158" s="243">
        <f>ROUND(I158*H158,2)</f>
        <v>0</v>
      </c>
      <c r="K158" s="244"/>
      <c r="L158" s="45"/>
      <c r="M158" s="245" t="s">
        <v>1</v>
      </c>
      <c r="N158" s="246" t="s">
        <v>43</v>
      </c>
      <c r="O158" s="92"/>
      <c r="P158" s="247">
        <f>O158*H158</f>
        <v>0</v>
      </c>
      <c r="Q158" s="247">
        <v>0</v>
      </c>
      <c r="R158" s="247">
        <f>Q158*H158</f>
        <v>0</v>
      </c>
      <c r="S158" s="247">
        <v>0</v>
      </c>
      <c r="T158" s="24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9" t="s">
        <v>165</v>
      </c>
      <c r="AT158" s="249" t="s">
        <v>161</v>
      </c>
      <c r="AU158" s="249" t="s">
        <v>86</v>
      </c>
      <c r="AY158" s="18" t="s">
        <v>159</v>
      </c>
      <c r="BE158" s="250">
        <f>IF(N158="základní",J158,0)</f>
        <v>0</v>
      </c>
      <c r="BF158" s="250">
        <f>IF(N158="snížená",J158,0)</f>
        <v>0</v>
      </c>
      <c r="BG158" s="250">
        <f>IF(N158="zákl. přenesená",J158,0)</f>
        <v>0</v>
      </c>
      <c r="BH158" s="250">
        <f>IF(N158="sníž. přenesená",J158,0)</f>
        <v>0</v>
      </c>
      <c r="BI158" s="250">
        <f>IF(N158="nulová",J158,0)</f>
        <v>0</v>
      </c>
      <c r="BJ158" s="18" t="s">
        <v>86</v>
      </c>
      <c r="BK158" s="250">
        <f>ROUND(I158*H158,2)</f>
        <v>0</v>
      </c>
      <c r="BL158" s="18" t="s">
        <v>165</v>
      </c>
      <c r="BM158" s="249" t="s">
        <v>2157</v>
      </c>
    </row>
    <row r="159" s="2" customFormat="1" ht="16.5" customHeight="1">
      <c r="A159" s="39"/>
      <c r="B159" s="40"/>
      <c r="C159" s="237" t="s">
        <v>341</v>
      </c>
      <c r="D159" s="237" t="s">
        <v>161</v>
      </c>
      <c r="E159" s="238" t="s">
        <v>2158</v>
      </c>
      <c r="F159" s="239" t="s">
        <v>2159</v>
      </c>
      <c r="G159" s="240" t="s">
        <v>777</v>
      </c>
      <c r="H159" s="241">
        <v>250</v>
      </c>
      <c r="I159" s="242"/>
      <c r="J159" s="243">
        <f>ROUND(I159*H159,2)</f>
        <v>0</v>
      </c>
      <c r="K159" s="244"/>
      <c r="L159" s="45"/>
      <c r="M159" s="245" t="s">
        <v>1</v>
      </c>
      <c r="N159" s="246" t="s">
        <v>43</v>
      </c>
      <c r="O159" s="92"/>
      <c r="P159" s="247">
        <f>O159*H159</f>
        <v>0</v>
      </c>
      <c r="Q159" s="247">
        <v>0</v>
      </c>
      <c r="R159" s="247">
        <f>Q159*H159</f>
        <v>0</v>
      </c>
      <c r="S159" s="247">
        <v>0</v>
      </c>
      <c r="T159" s="24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9" t="s">
        <v>165</v>
      </c>
      <c r="AT159" s="249" t="s">
        <v>161</v>
      </c>
      <c r="AU159" s="249" t="s">
        <v>86</v>
      </c>
      <c r="AY159" s="18" t="s">
        <v>159</v>
      </c>
      <c r="BE159" s="250">
        <f>IF(N159="základní",J159,0)</f>
        <v>0</v>
      </c>
      <c r="BF159" s="250">
        <f>IF(N159="snížená",J159,0)</f>
        <v>0</v>
      </c>
      <c r="BG159" s="250">
        <f>IF(N159="zákl. přenesená",J159,0)</f>
        <v>0</v>
      </c>
      <c r="BH159" s="250">
        <f>IF(N159="sníž. přenesená",J159,0)</f>
        <v>0</v>
      </c>
      <c r="BI159" s="250">
        <f>IF(N159="nulová",J159,0)</f>
        <v>0</v>
      </c>
      <c r="BJ159" s="18" t="s">
        <v>86</v>
      </c>
      <c r="BK159" s="250">
        <f>ROUND(I159*H159,2)</f>
        <v>0</v>
      </c>
      <c r="BL159" s="18" t="s">
        <v>165</v>
      </c>
      <c r="BM159" s="249" t="s">
        <v>2160</v>
      </c>
    </row>
    <row r="160" s="2" customFormat="1" ht="16.5" customHeight="1">
      <c r="A160" s="39"/>
      <c r="B160" s="40"/>
      <c r="C160" s="237" t="s">
        <v>343</v>
      </c>
      <c r="D160" s="237" t="s">
        <v>161</v>
      </c>
      <c r="E160" s="238" t="s">
        <v>2161</v>
      </c>
      <c r="F160" s="239" t="s">
        <v>2162</v>
      </c>
      <c r="G160" s="240" t="s">
        <v>777</v>
      </c>
      <c r="H160" s="241">
        <v>240</v>
      </c>
      <c r="I160" s="242"/>
      <c r="J160" s="243">
        <f>ROUND(I160*H160,2)</f>
        <v>0</v>
      </c>
      <c r="K160" s="244"/>
      <c r="L160" s="45"/>
      <c r="M160" s="245" t="s">
        <v>1</v>
      </c>
      <c r="N160" s="246" t="s">
        <v>43</v>
      </c>
      <c r="O160" s="92"/>
      <c r="P160" s="247">
        <f>O160*H160</f>
        <v>0</v>
      </c>
      <c r="Q160" s="247">
        <v>0</v>
      </c>
      <c r="R160" s="247">
        <f>Q160*H160</f>
        <v>0</v>
      </c>
      <c r="S160" s="247">
        <v>0</v>
      </c>
      <c r="T160" s="24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9" t="s">
        <v>165</v>
      </c>
      <c r="AT160" s="249" t="s">
        <v>161</v>
      </c>
      <c r="AU160" s="249" t="s">
        <v>86</v>
      </c>
      <c r="AY160" s="18" t="s">
        <v>159</v>
      </c>
      <c r="BE160" s="250">
        <f>IF(N160="základní",J160,0)</f>
        <v>0</v>
      </c>
      <c r="BF160" s="250">
        <f>IF(N160="snížená",J160,0)</f>
        <v>0</v>
      </c>
      <c r="BG160" s="250">
        <f>IF(N160="zákl. přenesená",J160,0)</f>
        <v>0</v>
      </c>
      <c r="BH160" s="250">
        <f>IF(N160="sníž. přenesená",J160,0)</f>
        <v>0</v>
      </c>
      <c r="BI160" s="250">
        <f>IF(N160="nulová",J160,0)</f>
        <v>0</v>
      </c>
      <c r="BJ160" s="18" t="s">
        <v>86</v>
      </c>
      <c r="BK160" s="250">
        <f>ROUND(I160*H160,2)</f>
        <v>0</v>
      </c>
      <c r="BL160" s="18" t="s">
        <v>165</v>
      </c>
      <c r="BM160" s="249" t="s">
        <v>2163</v>
      </c>
    </row>
    <row r="161" s="2" customFormat="1" ht="16.5" customHeight="1">
      <c r="A161" s="39"/>
      <c r="B161" s="40"/>
      <c r="C161" s="237" t="s">
        <v>347</v>
      </c>
      <c r="D161" s="237" t="s">
        <v>161</v>
      </c>
      <c r="E161" s="238" t="s">
        <v>2164</v>
      </c>
      <c r="F161" s="239" t="s">
        <v>2165</v>
      </c>
      <c r="G161" s="240" t="s">
        <v>777</v>
      </c>
      <c r="H161" s="241">
        <v>30</v>
      </c>
      <c r="I161" s="242"/>
      <c r="J161" s="243">
        <f>ROUND(I161*H161,2)</f>
        <v>0</v>
      </c>
      <c r="K161" s="244"/>
      <c r="L161" s="45"/>
      <c r="M161" s="245" t="s">
        <v>1</v>
      </c>
      <c r="N161" s="246" t="s">
        <v>43</v>
      </c>
      <c r="O161" s="92"/>
      <c r="P161" s="247">
        <f>O161*H161</f>
        <v>0</v>
      </c>
      <c r="Q161" s="247">
        <v>0</v>
      </c>
      <c r="R161" s="247">
        <f>Q161*H161</f>
        <v>0</v>
      </c>
      <c r="S161" s="247">
        <v>0</v>
      </c>
      <c r="T161" s="248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9" t="s">
        <v>165</v>
      </c>
      <c r="AT161" s="249" t="s">
        <v>161</v>
      </c>
      <c r="AU161" s="249" t="s">
        <v>86</v>
      </c>
      <c r="AY161" s="18" t="s">
        <v>159</v>
      </c>
      <c r="BE161" s="250">
        <f>IF(N161="základní",J161,0)</f>
        <v>0</v>
      </c>
      <c r="BF161" s="250">
        <f>IF(N161="snížená",J161,0)</f>
        <v>0</v>
      </c>
      <c r="BG161" s="250">
        <f>IF(N161="zákl. přenesená",J161,0)</f>
        <v>0</v>
      </c>
      <c r="BH161" s="250">
        <f>IF(N161="sníž. přenesená",J161,0)</f>
        <v>0</v>
      </c>
      <c r="BI161" s="250">
        <f>IF(N161="nulová",J161,0)</f>
        <v>0</v>
      </c>
      <c r="BJ161" s="18" t="s">
        <v>86</v>
      </c>
      <c r="BK161" s="250">
        <f>ROUND(I161*H161,2)</f>
        <v>0</v>
      </c>
      <c r="BL161" s="18" t="s">
        <v>165</v>
      </c>
      <c r="BM161" s="249" t="s">
        <v>2166</v>
      </c>
    </row>
    <row r="162" s="2" customFormat="1" ht="16.5" customHeight="1">
      <c r="A162" s="39"/>
      <c r="B162" s="40"/>
      <c r="C162" s="237" t="s">
        <v>351</v>
      </c>
      <c r="D162" s="237" t="s">
        <v>161</v>
      </c>
      <c r="E162" s="238" t="s">
        <v>2167</v>
      </c>
      <c r="F162" s="239" t="s">
        <v>2168</v>
      </c>
      <c r="G162" s="240" t="s">
        <v>777</v>
      </c>
      <c r="H162" s="241">
        <v>3</v>
      </c>
      <c r="I162" s="242"/>
      <c r="J162" s="243">
        <f>ROUND(I162*H162,2)</f>
        <v>0</v>
      </c>
      <c r="K162" s="244"/>
      <c r="L162" s="45"/>
      <c r="M162" s="245" t="s">
        <v>1</v>
      </c>
      <c r="N162" s="246" t="s">
        <v>43</v>
      </c>
      <c r="O162" s="92"/>
      <c r="P162" s="247">
        <f>O162*H162</f>
        <v>0</v>
      </c>
      <c r="Q162" s="247">
        <v>0</v>
      </c>
      <c r="R162" s="247">
        <f>Q162*H162</f>
        <v>0</v>
      </c>
      <c r="S162" s="247">
        <v>0</v>
      </c>
      <c r="T162" s="24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9" t="s">
        <v>165</v>
      </c>
      <c r="AT162" s="249" t="s">
        <v>161</v>
      </c>
      <c r="AU162" s="249" t="s">
        <v>86</v>
      </c>
      <c r="AY162" s="18" t="s">
        <v>159</v>
      </c>
      <c r="BE162" s="250">
        <f>IF(N162="základní",J162,0)</f>
        <v>0</v>
      </c>
      <c r="BF162" s="250">
        <f>IF(N162="snížená",J162,0)</f>
        <v>0</v>
      </c>
      <c r="BG162" s="250">
        <f>IF(N162="zákl. přenesená",J162,0)</f>
        <v>0</v>
      </c>
      <c r="BH162" s="250">
        <f>IF(N162="sníž. přenesená",J162,0)</f>
        <v>0</v>
      </c>
      <c r="BI162" s="250">
        <f>IF(N162="nulová",J162,0)</f>
        <v>0</v>
      </c>
      <c r="BJ162" s="18" t="s">
        <v>86</v>
      </c>
      <c r="BK162" s="250">
        <f>ROUND(I162*H162,2)</f>
        <v>0</v>
      </c>
      <c r="BL162" s="18" t="s">
        <v>165</v>
      </c>
      <c r="BM162" s="249" t="s">
        <v>2169</v>
      </c>
    </row>
    <row r="163" s="2" customFormat="1" ht="16.5" customHeight="1">
      <c r="A163" s="39"/>
      <c r="B163" s="40"/>
      <c r="C163" s="237" t="s">
        <v>354</v>
      </c>
      <c r="D163" s="237" t="s">
        <v>161</v>
      </c>
      <c r="E163" s="238" t="s">
        <v>2170</v>
      </c>
      <c r="F163" s="239" t="s">
        <v>2171</v>
      </c>
      <c r="G163" s="240" t="s">
        <v>777</v>
      </c>
      <c r="H163" s="241">
        <v>1</v>
      </c>
      <c r="I163" s="242"/>
      <c r="J163" s="243">
        <f>ROUND(I163*H163,2)</f>
        <v>0</v>
      </c>
      <c r="K163" s="244"/>
      <c r="L163" s="45"/>
      <c r="M163" s="245" t="s">
        <v>1</v>
      </c>
      <c r="N163" s="246" t="s">
        <v>43</v>
      </c>
      <c r="O163" s="92"/>
      <c r="P163" s="247">
        <f>O163*H163</f>
        <v>0</v>
      </c>
      <c r="Q163" s="247">
        <v>0</v>
      </c>
      <c r="R163" s="247">
        <f>Q163*H163</f>
        <v>0</v>
      </c>
      <c r="S163" s="247">
        <v>0</v>
      </c>
      <c r="T163" s="24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9" t="s">
        <v>165</v>
      </c>
      <c r="AT163" s="249" t="s">
        <v>161</v>
      </c>
      <c r="AU163" s="249" t="s">
        <v>86</v>
      </c>
      <c r="AY163" s="18" t="s">
        <v>159</v>
      </c>
      <c r="BE163" s="250">
        <f>IF(N163="základní",J163,0)</f>
        <v>0</v>
      </c>
      <c r="BF163" s="250">
        <f>IF(N163="snížená",J163,0)</f>
        <v>0</v>
      </c>
      <c r="BG163" s="250">
        <f>IF(N163="zákl. přenesená",J163,0)</f>
        <v>0</v>
      </c>
      <c r="BH163" s="250">
        <f>IF(N163="sníž. přenesená",J163,0)</f>
        <v>0</v>
      </c>
      <c r="BI163" s="250">
        <f>IF(N163="nulová",J163,0)</f>
        <v>0</v>
      </c>
      <c r="BJ163" s="18" t="s">
        <v>86</v>
      </c>
      <c r="BK163" s="250">
        <f>ROUND(I163*H163,2)</f>
        <v>0</v>
      </c>
      <c r="BL163" s="18" t="s">
        <v>165</v>
      </c>
      <c r="BM163" s="249" t="s">
        <v>2172</v>
      </c>
    </row>
    <row r="164" s="2" customFormat="1" ht="16.5" customHeight="1">
      <c r="A164" s="39"/>
      <c r="B164" s="40"/>
      <c r="C164" s="237" t="s">
        <v>359</v>
      </c>
      <c r="D164" s="237" t="s">
        <v>161</v>
      </c>
      <c r="E164" s="238" t="s">
        <v>2173</v>
      </c>
      <c r="F164" s="239" t="s">
        <v>2174</v>
      </c>
      <c r="G164" s="240" t="s">
        <v>777</v>
      </c>
      <c r="H164" s="241">
        <v>20</v>
      </c>
      <c r="I164" s="242"/>
      <c r="J164" s="243">
        <f>ROUND(I164*H164,2)</f>
        <v>0</v>
      </c>
      <c r="K164" s="244"/>
      <c r="L164" s="45"/>
      <c r="M164" s="245" t="s">
        <v>1</v>
      </c>
      <c r="N164" s="246" t="s">
        <v>43</v>
      </c>
      <c r="O164" s="92"/>
      <c r="P164" s="247">
        <f>O164*H164</f>
        <v>0</v>
      </c>
      <c r="Q164" s="247">
        <v>0</v>
      </c>
      <c r="R164" s="247">
        <f>Q164*H164</f>
        <v>0</v>
      </c>
      <c r="S164" s="247">
        <v>0</v>
      </c>
      <c r="T164" s="248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9" t="s">
        <v>165</v>
      </c>
      <c r="AT164" s="249" t="s">
        <v>161</v>
      </c>
      <c r="AU164" s="249" t="s">
        <v>86</v>
      </c>
      <c r="AY164" s="18" t="s">
        <v>159</v>
      </c>
      <c r="BE164" s="250">
        <f>IF(N164="základní",J164,0)</f>
        <v>0</v>
      </c>
      <c r="BF164" s="250">
        <f>IF(N164="snížená",J164,0)</f>
        <v>0</v>
      </c>
      <c r="BG164" s="250">
        <f>IF(N164="zákl. přenesená",J164,0)</f>
        <v>0</v>
      </c>
      <c r="BH164" s="250">
        <f>IF(N164="sníž. přenesená",J164,0)</f>
        <v>0</v>
      </c>
      <c r="BI164" s="250">
        <f>IF(N164="nulová",J164,0)</f>
        <v>0</v>
      </c>
      <c r="BJ164" s="18" t="s">
        <v>86</v>
      </c>
      <c r="BK164" s="250">
        <f>ROUND(I164*H164,2)</f>
        <v>0</v>
      </c>
      <c r="BL164" s="18" t="s">
        <v>165</v>
      </c>
      <c r="BM164" s="249" t="s">
        <v>2175</v>
      </c>
    </row>
    <row r="165" s="2" customFormat="1" ht="16.5" customHeight="1">
      <c r="A165" s="39"/>
      <c r="B165" s="40"/>
      <c r="C165" s="237" t="s">
        <v>364</v>
      </c>
      <c r="D165" s="237" t="s">
        <v>161</v>
      </c>
      <c r="E165" s="238" t="s">
        <v>2176</v>
      </c>
      <c r="F165" s="239" t="s">
        <v>2177</v>
      </c>
      <c r="G165" s="240" t="s">
        <v>777</v>
      </c>
      <c r="H165" s="241">
        <v>30</v>
      </c>
      <c r="I165" s="242"/>
      <c r="J165" s="243">
        <f>ROUND(I165*H165,2)</f>
        <v>0</v>
      </c>
      <c r="K165" s="244"/>
      <c r="L165" s="45"/>
      <c r="M165" s="245" t="s">
        <v>1</v>
      </c>
      <c r="N165" s="246" t="s">
        <v>43</v>
      </c>
      <c r="O165" s="92"/>
      <c r="P165" s="247">
        <f>O165*H165</f>
        <v>0</v>
      </c>
      <c r="Q165" s="247">
        <v>0</v>
      </c>
      <c r="R165" s="247">
        <f>Q165*H165</f>
        <v>0</v>
      </c>
      <c r="S165" s="247">
        <v>0</v>
      </c>
      <c r="T165" s="24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9" t="s">
        <v>165</v>
      </c>
      <c r="AT165" s="249" t="s">
        <v>161</v>
      </c>
      <c r="AU165" s="249" t="s">
        <v>86</v>
      </c>
      <c r="AY165" s="18" t="s">
        <v>159</v>
      </c>
      <c r="BE165" s="250">
        <f>IF(N165="základní",J165,0)</f>
        <v>0</v>
      </c>
      <c r="BF165" s="250">
        <f>IF(N165="snížená",J165,0)</f>
        <v>0</v>
      </c>
      <c r="BG165" s="250">
        <f>IF(N165="zákl. přenesená",J165,0)</f>
        <v>0</v>
      </c>
      <c r="BH165" s="250">
        <f>IF(N165="sníž. přenesená",J165,0)</f>
        <v>0</v>
      </c>
      <c r="BI165" s="250">
        <f>IF(N165="nulová",J165,0)</f>
        <v>0</v>
      </c>
      <c r="BJ165" s="18" t="s">
        <v>86</v>
      </c>
      <c r="BK165" s="250">
        <f>ROUND(I165*H165,2)</f>
        <v>0</v>
      </c>
      <c r="BL165" s="18" t="s">
        <v>165</v>
      </c>
      <c r="BM165" s="249" t="s">
        <v>2178</v>
      </c>
    </row>
    <row r="166" s="2" customFormat="1" ht="16.5" customHeight="1">
      <c r="A166" s="39"/>
      <c r="B166" s="40"/>
      <c r="C166" s="237" t="s">
        <v>391</v>
      </c>
      <c r="D166" s="237" t="s">
        <v>161</v>
      </c>
      <c r="E166" s="238" t="s">
        <v>2179</v>
      </c>
      <c r="F166" s="239" t="s">
        <v>2180</v>
      </c>
      <c r="G166" s="240" t="s">
        <v>777</v>
      </c>
      <c r="H166" s="241">
        <v>35</v>
      </c>
      <c r="I166" s="242"/>
      <c r="J166" s="243">
        <f>ROUND(I166*H166,2)</f>
        <v>0</v>
      </c>
      <c r="K166" s="244"/>
      <c r="L166" s="45"/>
      <c r="M166" s="245" t="s">
        <v>1</v>
      </c>
      <c r="N166" s="246" t="s">
        <v>43</v>
      </c>
      <c r="O166" s="92"/>
      <c r="P166" s="247">
        <f>O166*H166</f>
        <v>0</v>
      </c>
      <c r="Q166" s="247">
        <v>0</v>
      </c>
      <c r="R166" s="247">
        <f>Q166*H166</f>
        <v>0</v>
      </c>
      <c r="S166" s="247">
        <v>0</v>
      </c>
      <c r="T166" s="24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9" t="s">
        <v>165</v>
      </c>
      <c r="AT166" s="249" t="s">
        <v>161</v>
      </c>
      <c r="AU166" s="249" t="s">
        <v>86</v>
      </c>
      <c r="AY166" s="18" t="s">
        <v>159</v>
      </c>
      <c r="BE166" s="250">
        <f>IF(N166="základní",J166,0)</f>
        <v>0</v>
      </c>
      <c r="BF166" s="250">
        <f>IF(N166="snížená",J166,0)</f>
        <v>0</v>
      </c>
      <c r="BG166" s="250">
        <f>IF(N166="zákl. přenesená",J166,0)</f>
        <v>0</v>
      </c>
      <c r="BH166" s="250">
        <f>IF(N166="sníž. přenesená",J166,0)</f>
        <v>0</v>
      </c>
      <c r="BI166" s="250">
        <f>IF(N166="nulová",J166,0)</f>
        <v>0</v>
      </c>
      <c r="BJ166" s="18" t="s">
        <v>86</v>
      </c>
      <c r="BK166" s="250">
        <f>ROUND(I166*H166,2)</f>
        <v>0</v>
      </c>
      <c r="BL166" s="18" t="s">
        <v>165</v>
      </c>
      <c r="BM166" s="249" t="s">
        <v>2181</v>
      </c>
    </row>
    <row r="167" s="2" customFormat="1" ht="16.5" customHeight="1">
      <c r="A167" s="39"/>
      <c r="B167" s="40"/>
      <c r="C167" s="237" t="s">
        <v>395</v>
      </c>
      <c r="D167" s="237" t="s">
        <v>161</v>
      </c>
      <c r="E167" s="238" t="s">
        <v>2182</v>
      </c>
      <c r="F167" s="239" t="s">
        <v>2183</v>
      </c>
      <c r="G167" s="240" t="s">
        <v>777</v>
      </c>
      <c r="H167" s="241">
        <v>8</v>
      </c>
      <c r="I167" s="242"/>
      <c r="J167" s="243">
        <f>ROUND(I167*H167,2)</f>
        <v>0</v>
      </c>
      <c r="K167" s="244"/>
      <c r="L167" s="45"/>
      <c r="M167" s="245" t="s">
        <v>1</v>
      </c>
      <c r="N167" s="246" t="s">
        <v>43</v>
      </c>
      <c r="O167" s="92"/>
      <c r="P167" s="247">
        <f>O167*H167</f>
        <v>0</v>
      </c>
      <c r="Q167" s="247">
        <v>0</v>
      </c>
      <c r="R167" s="247">
        <f>Q167*H167</f>
        <v>0</v>
      </c>
      <c r="S167" s="247">
        <v>0</v>
      </c>
      <c r="T167" s="248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9" t="s">
        <v>165</v>
      </c>
      <c r="AT167" s="249" t="s">
        <v>161</v>
      </c>
      <c r="AU167" s="249" t="s">
        <v>86</v>
      </c>
      <c r="AY167" s="18" t="s">
        <v>159</v>
      </c>
      <c r="BE167" s="250">
        <f>IF(N167="základní",J167,0)</f>
        <v>0</v>
      </c>
      <c r="BF167" s="250">
        <f>IF(N167="snížená",J167,0)</f>
        <v>0</v>
      </c>
      <c r="BG167" s="250">
        <f>IF(N167="zákl. přenesená",J167,0)</f>
        <v>0</v>
      </c>
      <c r="BH167" s="250">
        <f>IF(N167="sníž. přenesená",J167,0)</f>
        <v>0</v>
      </c>
      <c r="BI167" s="250">
        <f>IF(N167="nulová",J167,0)</f>
        <v>0</v>
      </c>
      <c r="BJ167" s="18" t="s">
        <v>86</v>
      </c>
      <c r="BK167" s="250">
        <f>ROUND(I167*H167,2)</f>
        <v>0</v>
      </c>
      <c r="BL167" s="18" t="s">
        <v>165</v>
      </c>
      <c r="BM167" s="249" t="s">
        <v>2184</v>
      </c>
    </row>
    <row r="168" s="2" customFormat="1" ht="16.5" customHeight="1">
      <c r="A168" s="39"/>
      <c r="B168" s="40"/>
      <c r="C168" s="237" t="s">
        <v>401</v>
      </c>
      <c r="D168" s="237" t="s">
        <v>161</v>
      </c>
      <c r="E168" s="238" t="s">
        <v>2185</v>
      </c>
      <c r="F168" s="239" t="s">
        <v>2186</v>
      </c>
      <c r="G168" s="240" t="s">
        <v>777</v>
      </c>
      <c r="H168" s="241">
        <v>20</v>
      </c>
      <c r="I168" s="242"/>
      <c r="J168" s="243">
        <f>ROUND(I168*H168,2)</f>
        <v>0</v>
      </c>
      <c r="K168" s="244"/>
      <c r="L168" s="45"/>
      <c r="M168" s="245" t="s">
        <v>1</v>
      </c>
      <c r="N168" s="246" t="s">
        <v>43</v>
      </c>
      <c r="O168" s="92"/>
      <c r="P168" s="247">
        <f>O168*H168</f>
        <v>0</v>
      </c>
      <c r="Q168" s="247">
        <v>0</v>
      </c>
      <c r="R168" s="247">
        <f>Q168*H168</f>
        <v>0</v>
      </c>
      <c r="S168" s="247">
        <v>0</v>
      </c>
      <c r="T168" s="24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9" t="s">
        <v>165</v>
      </c>
      <c r="AT168" s="249" t="s">
        <v>161</v>
      </c>
      <c r="AU168" s="249" t="s">
        <v>86</v>
      </c>
      <c r="AY168" s="18" t="s">
        <v>159</v>
      </c>
      <c r="BE168" s="250">
        <f>IF(N168="základní",J168,0)</f>
        <v>0</v>
      </c>
      <c r="BF168" s="250">
        <f>IF(N168="snížená",J168,0)</f>
        <v>0</v>
      </c>
      <c r="BG168" s="250">
        <f>IF(N168="zákl. přenesená",J168,0)</f>
        <v>0</v>
      </c>
      <c r="BH168" s="250">
        <f>IF(N168="sníž. přenesená",J168,0)</f>
        <v>0</v>
      </c>
      <c r="BI168" s="250">
        <f>IF(N168="nulová",J168,0)</f>
        <v>0</v>
      </c>
      <c r="BJ168" s="18" t="s">
        <v>86</v>
      </c>
      <c r="BK168" s="250">
        <f>ROUND(I168*H168,2)</f>
        <v>0</v>
      </c>
      <c r="BL168" s="18" t="s">
        <v>165</v>
      </c>
      <c r="BM168" s="249" t="s">
        <v>2187</v>
      </c>
    </row>
    <row r="169" s="2" customFormat="1" ht="16.5" customHeight="1">
      <c r="A169" s="39"/>
      <c r="B169" s="40"/>
      <c r="C169" s="237" t="s">
        <v>406</v>
      </c>
      <c r="D169" s="237" t="s">
        <v>161</v>
      </c>
      <c r="E169" s="238" t="s">
        <v>2188</v>
      </c>
      <c r="F169" s="239" t="s">
        <v>2189</v>
      </c>
      <c r="G169" s="240" t="s">
        <v>777</v>
      </c>
      <c r="H169" s="241">
        <v>20</v>
      </c>
      <c r="I169" s="242"/>
      <c r="J169" s="243">
        <f>ROUND(I169*H169,2)</f>
        <v>0</v>
      </c>
      <c r="K169" s="244"/>
      <c r="L169" s="45"/>
      <c r="M169" s="245" t="s">
        <v>1</v>
      </c>
      <c r="N169" s="246" t="s">
        <v>43</v>
      </c>
      <c r="O169" s="92"/>
      <c r="P169" s="247">
        <f>O169*H169</f>
        <v>0</v>
      </c>
      <c r="Q169" s="247">
        <v>0</v>
      </c>
      <c r="R169" s="247">
        <f>Q169*H169</f>
        <v>0</v>
      </c>
      <c r="S169" s="247">
        <v>0</v>
      </c>
      <c r="T169" s="24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9" t="s">
        <v>165</v>
      </c>
      <c r="AT169" s="249" t="s">
        <v>161</v>
      </c>
      <c r="AU169" s="249" t="s">
        <v>86</v>
      </c>
      <c r="AY169" s="18" t="s">
        <v>159</v>
      </c>
      <c r="BE169" s="250">
        <f>IF(N169="základní",J169,0)</f>
        <v>0</v>
      </c>
      <c r="BF169" s="250">
        <f>IF(N169="snížená",J169,0)</f>
        <v>0</v>
      </c>
      <c r="BG169" s="250">
        <f>IF(N169="zákl. přenesená",J169,0)</f>
        <v>0</v>
      </c>
      <c r="BH169" s="250">
        <f>IF(N169="sníž. přenesená",J169,0)</f>
        <v>0</v>
      </c>
      <c r="BI169" s="250">
        <f>IF(N169="nulová",J169,0)</f>
        <v>0</v>
      </c>
      <c r="BJ169" s="18" t="s">
        <v>86</v>
      </c>
      <c r="BK169" s="250">
        <f>ROUND(I169*H169,2)</f>
        <v>0</v>
      </c>
      <c r="BL169" s="18" t="s">
        <v>165</v>
      </c>
      <c r="BM169" s="249" t="s">
        <v>2190</v>
      </c>
    </row>
    <row r="170" s="2" customFormat="1" ht="16.5" customHeight="1">
      <c r="A170" s="39"/>
      <c r="B170" s="40"/>
      <c r="C170" s="237" t="s">
        <v>414</v>
      </c>
      <c r="D170" s="237" t="s">
        <v>161</v>
      </c>
      <c r="E170" s="238" t="s">
        <v>2191</v>
      </c>
      <c r="F170" s="239" t="s">
        <v>2192</v>
      </c>
      <c r="G170" s="240" t="s">
        <v>777</v>
      </c>
      <c r="H170" s="241">
        <v>115</v>
      </c>
      <c r="I170" s="242"/>
      <c r="J170" s="243">
        <f>ROUND(I170*H170,2)</f>
        <v>0</v>
      </c>
      <c r="K170" s="244"/>
      <c r="L170" s="45"/>
      <c r="M170" s="245" t="s">
        <v>1</v>
      </c>
      <c r="N170" s="246" t="s">
        <v>43</v>
      </c>
      <c r="O170" s="92"/>
      <c r="P170" s="247">
        <f>O170*H170</f>
        <v>0</v>
      </c>
      <c r="Q170" s="247">
        <v>0</v>
      </c>
      <c r="R170" s="247">
        <f>Q170*H170</f>
        <v>0</v>
      </c>
      <c r="S170" s="247">
        <v>0</v>
      </c>
      <c r="T170" s="248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9" t="s">
        <v>165</v>
      </c>
      <c r="AT170" s="249" t="s">
        <v>161</v>
      </c>
      <c r="AU170" s="249" t="s">
        <v>86</v>
      </c>
      <c r="AY170" s="18" t="s">
        <v>159</v>
      </c>
      <c r="BE170" s="250">
        <f>IF(N170="základní",J170,0)</f>
        <v>0</v>
      </c>
      <c r="BF170" s="250">
        <f>IF(N170="snížená",J170,0)</f>
        <v>0</v>
      </c>
      <c r="BG170" s="250">
        <f>IF(N170="zákl. přenesená",J170,0)</f>
        <v>0</v>
      </c>
      <c r="BH170" s="250">
        <f>IF(N170="sníž. přenesená",J170,0)</f>
        <v>0</v>
      </c>
      <c r="BI170" s="250">
        <f>IF(N170="nulová",J170,0)</f>
        <v>0</v>
      </c>
      <c r="BJ170" s="18" t="s">
        <v>86</v>
      </c>
      <c r="BK170" s="250">
        <f>ROUND(I170*H170,2)</f>
        <v>0</v>
      </c>
      <c r="BL170" s="18" t="s">
        <v>165</v>
      </c>
      <c r="BM170" s="249" t="s">
        <v>2193</v>
      </c>
    </row>
    <row r="171" s="2" customFormat="1" ht="16.5" customHeight="1">
      <c r="A171" s="39"/>
      <c r="B171" s="40"/>
      <c r="C171" s="237" t="s">
        <v>418</v>
      </c>
      <c r="D171" s="237" t="s">
        <v>161</v>
      </c>
      <c r="E171" s="238" t="s">
        <v>2194</v>
      </c>
      <c r="F171" s="239" t="s">
        <v>2195</v>
      </c>
      <c r="G171" s="240" t="s">
        <v>777</v>
      </c>
      <c r="H171" s="241">
        <v>250</v>
      </c>
      <c r="I171" s="242"/>
      <c r="J171" s="243">
        <f>ROUND(I171*H171,2)</f>
        <v>0</v>
      </c>
      <c r="K171" s="244"/>
      <c r="L171" s="45"/>
      <c r="M171" s="245" t="s">
        <v>1</v>
      </c>
      <c r="N171" s="246" t="s">
        <v>43</v>
      </c>
      <c r="O171" s="92"/>
      <c r="P171" s="247">
        <f>O171*H171</f>
        <v>0</v>
      </c>
      <c r="Q171" s="247">
        <v>0</v>
      </c>
      <c r="R171" s="247">
        <f>Q171*H171</f>
        <v>0</v>
      </c>
      <c r="S171" s="247">
        <v>0</v>
      </c>
      <c r="T171" s="24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9" t="s">
        <v>165</v>
      </c>
      <c r="AT171" s="249" t="s">
        <v>161</v>
      </c>
      <c r="AU171" s="249" t="s">
        <v>86</v>
      </c>
      <c r="AY171" s="18" t="s">
        <v>159</v>
      </c>
      <c r="BE171" s="250">
        <f>IF(N171="základní",J171,0)</f>
        <v>0</v>
      </c>
      <c r="BF171" s="250">
        <f>IF(N171="snížená",J171,0)</f>
        <v>0</v>
      </c>
      <c r="BG171" s="250">
        <f>IF(N171="zákl. přenesená",J171,0)</f>
        <v>0</v>
      </c>
      <c r="BH171" s="250">
        <f>IF(N171="sníž. přenesená",J171,0)</f>
        <v>0</v>
      </c>
      <c r="BI171" s="250">
        <f>IF(N171="nulová",J171,0)</f>
        <v>0</v>
      </c>
      <c r="BJ171" s="18" t="s">
        <v>86</v>
      </c>
      <c r="BK171" s="250">
        <f>ROUND(I171*H171,2)</f>
        <v>0</v>
      </c>
      <c r="BL171" s="18" t="s">
        <v>165</v>
      </c>
      <c r="BM171" s="249" t="s">
        <v>2196</v>
      </c>
    </row>
    <row r="172" s="2" customFormat="1" ht="16.5" customHeight="1">
      <c r="A172" s="39"/>
      <c r="B172" s="40"/>
      <c r="C172" s="237" t="s">
        <v>423</v>
      </c>
      <c r="D172" s="237" t="s">
        <v>161</v>
      </c>
      <c r="E172" s="238" t="s">
        <v>2197</v>
      </c>
      <c r="F172" s="239" t="s">
        <v>2198</v>
      </c>
      <c r="G172" s="240" t="s">
        <v>777</v>
      </c>
      <c r="H172" s="241">
        <v>30</v>
      </c>
      <c r="I172" s="242"/>
      <c r="J172" s="243">
        <f>ROUND(I172*H172,2)</f>
        <v>0</v>
      </c>
      <c r="K172" s="244"/>
      <c r="L172" s="45"/>
      <c r="M172" s="245" t="s">
        <v>1</v>
      </c>
      <c r="N172" s="246" t="s">
        <v>43</v>
      </c>
      <c r="O172" s="92"/>
      <c r="P172" s="247">
        <f>O172*H172</f>
        <v>0</v>
      </c>
      <c r="Q172" s="247">
        <v>0</v>
      </c>
      <c r="R172" s="247">
        <f>Q172*H172</f>
        <v>0</v>
      </c>
      <c r="S172" s="247">
        <v>0</v>
      </c>
      <c r="T172" s="248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9" t="s">
        <v>165</v>
      </c>
      <c r="AT172" s="249" t="s">
        <v>161</v>
      </c>
      <c r="AU172" s="249" t="s">
        <v>86</v>
      </c>
      <c r="AY172" s="18" t="s">
        <v>159</v>
      </c>
      <c r="BE172" s="250">
        <f>IF(N172="základní",J172,0)</f>
        <v>0</v>
      </c>
      <c r="BF172" s="250">
        <f>IF(N172="snížená",J172,0)</f>
        <v>0</v>
      </c>
      <c r="BG172" s="250">
        <f>IF(N172="zákl. přenesená",J172,0)</f>
        <v>0</v>
      </c>
      <c r="BH172" s="250">
        <f>IF(N172="sníž. přenesená",J172,0)</f>
        <v>0</v>
      </c>
      <c r="BI172" s="250">
        <f>IF(N172="nulová",J172,0)</f>
        <v>0</v>
      </c>
      <c r="BJ172" s="18" t="s">
        <v>86</v>
      </c>
      <c r="BK172" s="250">
        <f>ROUND(I172*H172,2)</f>
        <v>0</v>
      </c>
      <c r="BL172" s="18" t="s">
        <v>165</v>
      </c>
      <c r="BM172" s="249" t="s">
        <v>2199</v>
      </c>
    </row>
    <row r="173" s="2" customFormat="1" ht="16.5" customHeight="1">
      <c r="A173" s="39"/>
      <c r="B173" s="40"/>
      <c r="C173" s="237" t="s">
        <v>430</v>
      </c>
      <c r="D173" s="237" t="s">
        <v>161</v>
      </c>
      <c r="E173" s="238" t="s">
        <v>2200</v>
      </c>
      <c r="F173" s="239" t="s">
        <v>2201</v>
      </c>
      <c r="G173" s="240" t="s">
        <v>777</v>
      </c>
      <c r="H173" s="241">
        <v>240</v>
      </c>
      <c r="I173" s="242"/>
      <c r="J173" s="243">
        <f>ROUND(I173*H173,2)</f>
        <v>0</v>
      </c>
      <c r="K173" s="244"/>
      <c r="L173" s="45"/>
      <c r="M173" s="245" t="s">
        <v>1</v>
      </c>
      <c r="N173" s="246" t="s">
        <v>43</v>
      </c>
      <c r="O173" s="92"/>
      <c r="P173" s="247">
        <f>O173*H173</f>
        <v>0</v>
      </c>
      <c r="Q173" s="247">
        <v>0</v>
      </c>
      <c r="R173" s="247">
        <f>Q173*H173</f>
        <v>0</v>
      </c>
      <c r="S173" s="247">
        <v>0</v>
      </c>
      <c r="T173" s="24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9" t="s">
        <v>165</v>
      </c>
      <c r="AT173" s="249" t="s">
        <v>161</v>
      </c>
      <c r="AU173" s="249" t="s">
        <v>86</v>
      </c>
      <c r="AY173" s="18" t="s">
        <v>159</v>
      </c>
      <c r="BE173" s="250">
        <f>IF(N173="základní",J173,0)</f>
        <v>0</v>
      </c>
      <c r="BF173" s="250">
        <f>IF(N173="snížená",J173,0)</f>
        <v>0</v>
      </c>
      <c r="BG173" s="250">
        <f>IF(N173="zákl. přenesená",J173,0)</f>
        <v>0</v>
      </c>
      <c r="BH173" s="250">
        <f>IF(N173="sníž. přenesená",J173,0)</f>
        <v>0</v>
      </c>
      <c r="BI173" s="250">
        <f>IF(N173="nulová",J173,0)</f>
        <v>0</v>
      </c>
      <c r="BJ173" s="18" t="s">
        <v>86</v>
      </c>
      <c r="BK173" s="250">
        <f>ROUND(I173*H173,2)</f>
        <v>0</v>
      </c>
      <c r="BL173" s="18" t="s">
        <v>165</v>
      </c>
      <c r="BM173" s="249" t="s">
        <v>2202</v>
      </c>
    </row>
    <row r="174" s="2" customFormat="1" ht="16.5" customHeight="1">
      <c r="A174" s="39"/>
      <c r="B174" s="40"/>
      <c r="C174" s="237" t="s">
        <v>434</v>
      </c>
      <c r="D174" s="237" t="s">
        <v>161</v>
      </c>
      <c r="E174" s="238" t="s">
        <v>2203</v>
      </c>
      <c r="F174" s="239" t="s">
        <v>2204</v>
      </c>
      <c r="G174" s="240" t="s">
        <v>241</v>
      </c>
      <c r="H174" s="241">
        <v>120</v>
      </c>
      <c r="I174" s="242"/>
      <c r="J174" s="243">
        <f>ROUND(I174*H174,2)</f>
        <v>0</v>
      </c>
      <c r="K174" s="244"/>
      <c r="L174" s="45"/>
      <c r="M174" s="245" t="s">
        <v>1</v>
      </c>
      <c r="N174" s="246" t="s">
        <v>43</v>
      </c>
      <c r="O174" s="92"/>
      <c r="P174" s="247">
        <f>O174*H174</f>
        <v>0</v>
      </c>
      <c r="Q174" s="247">
        <v>0</v>
      </c>
      <c r="R174" s="247">
        <f>Q174*H174</f>
        <v>0</v>
      </c>
      <c r="S174" s="247">
        <v>0</v>
      </c>
      <c r="T174" s="24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9" t="s">
        <v>165</v>
      </c>
      <c r="AT174" s="249" t="s">
        <v>161</v>
      </c>
      <c r="AU174" s="249" t="s">
        <v>86</v>
      </c>
      <c r="AY174" s="18" t="s">
        <v>159</v>
      </c>
      <c r="BE174" s="250">
        <f>IF(N174="základní",J174,0)</f>
        <v>0</v>
      </c>
      <c r="BF174" s="250">
        <f>IF(N174="snížená",J174,0)</f>
        <v>0</v>
      </c>
      <c r="BG174" s="250">
        <f>IF(N174="zákl. přenesená",J174,0)</f>
        <v>0</v>
      </c>
      <c r="BH174" s="250">
        <f>IF(N174="sníž. přenesená",J174,0)</f>
        <v>0</v>
      </c>
      <c r="BI174" s="250">
        <f>IF(N174="nulová",J174,0)</f>
        <v>0</v>
      </c>
      <c r="BJ174" s="18" t="s">
        <v>86</v>
      </c>
      <c r="BK174" s="250">
        <f>ROUND(I174*H174,2)</f>
        <v>0</v>
      </c>
      <c r="BL174" s="18" t="s">
        <v>165</v>
      </c>
      <c r="BM174" s="249" t="s">
        <v>2205</v>
      </c>
    </row>
    <row r="175" s="2" customFormat="1" ht="16.5" customHeight="1">
      <c r="A175" s="39"/>
      <c r="B175" s="40"/>
      <c r="C175" s="237" t="s">
        <v>438</v>
      </c>
      <c r="D175" s="237" t="s">
        <v>161</v>
      </c>
      <c r="E175" s="238" t="s">
        <v>2206</v>
      </c>
      <c r="F175" s="239" t="s">
        <v>2207</v>
      </c>
      <c r="G175" s="240" t="s">
        <v>777</v>
      </c>
      <c r="H175" s="241">
        <v>300</v>
      </c>
      <c r="I175" s="242"/>
      <c r="J175" s="243">
        <f>ROUND(I175*H175,2)</f>
        <v>0</v>
      </c>
      <c r="K175" s="244"/>
      <c r="L175" s="45"/>
      <c r="M175" s="245" t="s">
        <v>1</v>
      </c>
      <c r="N175" s="246" t="s">
        <v>43</v>
      </c>
      <c r="O175" s="92"/>
      <c r="P175" s="247">
        <f>O175*H175</f>
        <v>0</v>
      </c>
      <c r="Q175" s="247">
        <v>0</v>
      </c>
      <c r="R175" s="247">
        <f>Q175*H175</f>
        <v>0</v>
      </c>
      <c r="S175" s="247">
        <v>0</v>
      </c>
      <c r="T175" s="248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9" t="s">
        <v>165</v>
      </c>
      <c r="AT175" s="249" t="s">
        <v>161</v>
      </c>
      <c r="AU175" s="249" t="s">
        <v>86</v>
      </c>
      <c r="AY175" s="18" t="s">
        <v>159</v>
      </c>
      <c r="BE175" s="250">
        <f>IF(N175="základní",J175,0)</f>
        <v>0</v>
      </c>
      <c r="BF175" s="250">
        <f>IF(N175="snížená",J175,0)</f>
        <v>0</v>
      </c>
      <c r="BG175" s="250">
        <f>IF(N175="zákl. přenesená",J175,0)</f>
        <v>0</v>
      </c>
      <c r="BH175" s="250">
        <f>IF(N175="sníž. přenesená",J175,0)</f>
        <v>0</v>
      </c>
      <c r="BI175" s="250">
        <f>IF(N175="nulová",J175,0)</f>
        <v>0</v>
      </c>
      <c r="BJ175" s="18" t="s">
        <v>86</v>
      </c>
      <c r="BK175" s="250">
        <f>ROUND(I175*H175,2)</f>
        <v>0</v>
      </c>
      <c r="BL175" s="18" t="s">
        <v>165</v>
      </c>
      <c r="BM175" s="249" t="s">
        <v>2208</v>
      </c>
    </row>
    <row r="176" s="2" customFormat="1" ht="16.5" customHeight="1">
      <c r="A176" s="39"/>
      <c r="B176" s="40"/>
      <c r="C176" s="237" t="s">
        <v>444</v>
      </c>
      <c r="D176" s="237" t="s">
        <v>161</v>
      </c>
      <c r="E176" s="238" t="s">
        <v>2209</v>
      </c>
      <c r="F176" s="239" t="s">
        <v>2210</v>
      </c>
      <c r="G176" s="240" t="s">
        <v>777</v>
      </c>
      <c r="H176" s="241">
        <v>150</v>
      </c>
      <c r="I176" s="242"/>
      <c r="J176" s="243">
        <f>ROUND(I176*H176,2)</f>
        <v>0</v>
      </c>
      <c r="K176" s="244"/>
      <c r="L176" s="45"/>
      <c r="M176" s="245" t="s">
        <v>1</v>
      </c>
      <c r="N176" s="246" t="s">
        <v>43</v>
      </c>
      <c r="O176" s="92"/>
      <c r="P176" s="247">
        <f>O176*H176</f>
        <v>0</v>
      </c>
      <c r="Q176" s="247">
        <v>0</v>
      </c>
      <c r="R176" s="247">
        <f>Q176*H176</f>
        <v>0</v>
      </c>
      <c r="S176" s="247">
        <v>0</v>
      </c>
      <c r="T176" s="248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9" t="s">
        <v>165</v>
      </c>
      <c r="AT176" s="249" t="s">
        <v>161</v>
      </c>
      <c r="AU176" s="249" t="s">
        <v>86</v>
      </c>
      <c r="AY176" s="18" t="s">
        <v>159</v>
      </c>
      <c r="BE176" s="250">
        <f>IF(N176="základní",J176,0)</f>
        <v>0</v>
      </c>
      <c r="BF176" s="250">
        <f>IF(N176="snížená",J176,0)</f>
        <v>0</v>
      </c>
      <c r="BG176" s="250">
        <f>IF(N176="zákl. přenesená",J176,0)</f>
        <v>0</v>
      </c>
      <c r="BH176" s="250">
        <f>IF(N176="sníž. přenesená",J176,0)</f>
        <v>0</v>
      </c>
      <c r="BI176" s="250">
        <f>IF(N176="nulová",J176,0)</f>
        <v>0</v>
      </c>
      <c r="BJ176" s="18" t="s">
        <v>86</v>
      </c>
      <c r="BK176" s="250">
        <f>ROUND(I176*H176,2)</f>
        <v>0</v>
      </c>
      <c r="BL176" s="18" t="s">
        <v>165</v>
      </c>
      <c r="BM176" s="249" t="s">
        <v>2211</v>
      </c>
    </row>
    <row r="177" s="2" customFormat="1" ht="16.5" customHeight="1">
      <c r="A177" s="39"/>
      <c r="B177" s="40"/>
      <c r="C177" s="237" t="s">
        <v>449</v>
      </c>
      <c r="D177" s="237" t="s">
        <v>161</v>
      </c>
      <c r="E177" s="238" t="s">
        <v>2212</v>
      </c>
      <c r="F177" s="239" t="s">
        <v>2213</v>
      </c>
      <c r="G177" s="240" t="s">
        <v>777</v>
      </c>
      <c r="H177" s="241">
        <v>70</v>
      </c>
      <c r="I177" s="242"/>
      <c r="J177" s="243">
        <f>ROUND(I177*H177,2)</f>
        <v>0</v>
      </c>
      <c r="K177" s="244"/>
      <c r="L177" s="45"/>
      <c r="M177" s="245" t="s">
        <v>1</v>
      </c>
      <c r="N177" s="246" t="s">
        <v>43</v>
      </c>
      <c r="O177" s="92"/>
      <c r="P177" s="247">
        <f>O177*H177</f>
        <v>0</v>
      </c>
      <c r="Q177" s="247">
        <v>0</v>
      </c>
      <c r="R177" s="247">
        <f>Q177*H177</f>
        <v>0</v>
      </c>
      <c r="S177" s="247">
        <v>0</v>
      </c>
      <c r="T177" s="248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9" t="s">
        <v>165</v>
      </c>
      <c r="AT177" s="249" t="s">
        <v>161</v>
      </c>
      <c r="AU177" s="249" t="s">
        <v>86</v>
      </c>
      <c r="AY177" s="18" t="s">
        <v>159</v>
      </c>
      <c r="BE177" s="250">
        <f>IF(N177="základní",J177,0)</f>
        <v>0</v>
      </c>
      <c r="BF177" s="250">
        <f>IF(N177="snížená",J177,0)</f>
        <v>0</v>
      </c>
      <c r="BG177" s="250">
        <f>IF(N177="zákl. přenesená",J177,0)</f>
        <v>0</v>
      </c>
      <c r="BH177" s="250">
        <f>IF(N177="sníž. přenesená",J177,0)</f>
        <v>0</v>
      </c>
      <c r="BI177" s="250">
        <f>IF(N177="nulová",J177,0)</f>
        <v>0</v>
      </c>
      <c r="BJ177" s="18" t="s">
        <v>86</v>
      </c>
      <c r="BK177" s="250">
        <f>ROUND(I177*H177,2)</f>
        <v>0</v>
      </c>
      <c r="BL177" s="18" t="s">
        <v>165</v>
      </c>
      <c r="BM177" s="249" t="s">
        <v>2214</v>
      </c>
    </row>
    <row r="178" s="2" customFormat="1" ht="16.5" customHeight="1">
      <c r="A178" s="39"/>
      <c r="B178" s="40"/>
      <c r="C178" s="237" t="s">
        <v>453</v>
      </c>
      <c r="D178" s="237" t="s">
        <v>161</v>
      </c>
      <c r="E178" s="238" t="s">
        <v>2215</v>
      </c>
      <c r="F178" s="239" t="s">
        <v>2216</v>
      </c>
      <c r="G178" s="240" t="s">
        <v>241</v>
      </c>
      <c r="H178" s="241">
        <v>150</v>
      </c>
      <c r="I178" s="242"/>
      <c r="J178" s="243">
        <f>ROUND(I178*H178,2)</f>
        <v>0</v>
      </c>
      <c r="K178" s="244"/>
      <c r="L178" s="45"/>
      <c r="M178" s="245" t="s">
        <v>1</v>
      </c>
      <c r="N178" s="246" t="s">
        <v>43</v>
      </c>
      <c r="O178" s="92"/>
      <c r="P178" s="247">
        <f>O178*H178</f>
        <v>0</v>
      </c>
      <c r="Q178" s="247">
        <v>0</v>
      </c>
      <c r="R178" s="247">
        <f>Q178*H178</f>
        <v>0</v>
      </c>
      <c r="S178" s="247">
        <v>0</v>
      </c>
      <c r="T178" s="24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9" t="s">
        <v>165</v>
      </c>
      <c r="AT178" s="249" t="s">
        <v>161</v>
      </c>
      <c r="AU178" s="249" t="s">
        <v>86</v>
      </c>
      <c r="AY178" s="18" t="s">
        <v>159</v>
      </c>
      <c r="BE178" s="250">
        <f>IF(N178="základní",J178,0)</f>
        <v>0</v>
      </c>
      <c r="BF178" s="250">
        <f>IF(N178="snížená",J178,0)</f>
        <v>0</v>
      </c>
      <c r="BG178" s="250">
        <f>IF(N178="zákl. přenesená",J178,0)</f>
        <v>0</v>
      </c>
      <c r="BH178" s="250">
        <f>IF(N178="sníž. přenesená",J178,0)</f>
        <v>0</v>
      </c>
      <c r="BI178" s="250">
        <f>IF(N178="nulová",J178,0)</f>
        <v>0</v>
      </c>
      <c r="BJ178" s="18" t="s">
        <v>86</v>
      </c>
      <c r="BK178" s="250">
        <f>ROUND(I178*H178,2)</f>
        <v>0</v>
      </c>
      <c r="BL178" s="18" t="s">
        <v>165</v>
      </c>
      <c r="BM178" s="249" t="s">
        <v>2217</v>
      </c>
    </row>
    <row r="179" s="2" customFormat="1" ht="16.5" customHeight="1">
      <c r="A179" s="39"/>
      <c r="B179" s="40"/>
      <c r="C179" s="237" t="s">
        <v>458</v>
      </c>
      <c r="D179" s="237" t="s">
        <v>161</v>
      </c>
      <c r="E179" s="238" t="s">
        <v>2218</v>
      </c>
      <c r="F179" s="239" t="s">
        <v>2219</v>
      </c>
      <c r="G179" s="240" t="s">
        <v>777</v>
      </c>
      <c r="H179" s="241">
        <v>100</v>
      </c>
      <c r="I179" s="242"/>
      <c r="J179" s="243">
        <f>ROUND(I179*H179,2)</f>
        <v>0</v>
      </c>
      <c r="K179" s="244"/>
      <c r="L179" s="45"/>
      <c r="M179" s="245" t="s">
        <v>1</v>
      </c>
      <c r="N179" s="246" t="s">
        <v>43</v>
      </c>
      <c r="O179" s="92"/>
      <c r="P179" s="247">
        <f>O179*H179</f>
        <v>0</v>
      </c>
      <c r="Q179" s="247">
        <v>0</v>
      </c>
      <c r="R179" s="247">
        <f>Q179*H179</f>
        <v>0</v>
      </c>
      <c r="S179" s="247">
        <v>0</v>
      </c>
      <c r="T179" s="24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9" t="s">
        <v>165</v>
      </c>
      <c r="AT179" s="249" t="s">
        <v>161</v>
      </c>
      <c r="AU179" s="249" t="s">
        <v>86</v>
      </c>
      <c r="AY179" s="18" t="s">
        <v>159</v>
      </c>
      <c r="BE179" s="250">
        <f>IF(N179="základní",J179,0)</f>
        <v>0</v>
      </c>
      <c r="BF179" s="250">
        <f>IF(N179="snížená",J179,0)</f>
        <v>0</v>
      </c>
      <c r="BG179" s="250">
        <f>IF(N179="zákl. přenesená",J179,0)</f>
        <v>0</v>
      </c>
      <c r="BH179" s="250">
        <f>IF(N179="sníž. přenesená",J179,0)</f>
        <v>0</v>
      </c>
      <c r="BI179" s="250">
        <f>IF(N179="nulová",J179,0)</f>
        <v>0</v>
      </c>
      <c r="BJ179" s="18" t="s">
        <v>86</v>
      </c>
      <c r="BK179" s="250">
        <f>ROUND(I179*H179,2)</f>
        <v>0</v>
      </c>
      <c r="BL179" s="18" t="s">
        <v>165</v>
      </c>
      <c r="BM179" s="249" t="s">
        <v>2220</v>
      </c>
    </row>
    <row r="180" s="2" customFormat="1" ht="16.5" customHeight="1">
      <c r="A180" s="39"/>
      <c r="B180" s="40"/>
      <c r="C180" s="237" t="s">
        <v>463</v>
      </c>
      <c r="D180" s="237" t="s">
        <v>161</v>
      </c>
      <c r="E180" s="238" t="s">
        <v>2221</v>
      </c>
      <c r="F180" s="239" t="s">
        <v>2222</v>
      </c>
      <c r="G180" s="240" t="s">
        <v>357</v>
      </c>
      <c r="H180" s="241">
        <v>1</v>
      </c>
      <c r="I180" s="242"/>
      <c r="J180" s="243">
        <f>ROUND(I180*H180,2)</f>
        <v>0</v>
      </c>
      <c r="K180" s="244"/>
      <c r="L180" s="45"/>
      <c r="M180" s="245" t="s">
        <v>1</v>
      </c>
      <c r="N180" s="246" t="s">
        <v>43</v>
      </c>
      <c r="O180" s="92"/>
      <c r="P180" s="247">
        <f>O180*H180</f>
        <v>0</v>
      </c>
      <c r="Q180" s="247">
        <v>0</v>
      </c>
      <c r="R180" s="247">
        <f>Q180*H180</f>
        <v>0</v>
      </c>
      <c r="S180" s="247">
        <v>0</v>
      </c>
      <c r="T180" s="24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9" t="s">
        <v>165</v>
      </c>
      <c r="AT180" s="249" t="s">
        <v>161</v>
      </c>
      <c r="AU180" s="249" t="s">
        <v>86</v>
      </c>
      <c r="AY180" s="18" t="s">
        <v>159</v>
      </c>
      <c r="BE180" s="250">
        <f>IF(N180="základní",J180,0)</f>
        <v>0</v>
      </c>
      <c r="BF180" s="250">
        <f>IF(N180="snížená",J180,0)</f>
        <v>0</v>
      </c>
      <c r="BG180" s="250">
        <f>IF(N180="zákl. přenesená",J180,0)</f>
        <v>0</v>
      </c>
      <c r="BH180" s="250">
        <f>IF(N180="sníž. přenesená",J180,0)</f>
        <v>0</v>
      </c>
      <c r="BI180" s="250">
        <f>IF(N180="nulová",J180,0)</f>
        <v>0</v>
      </c>
      <c r="BJ180" s="18" t="s">
        <v>86</v>
      </c>
      <c r="BK180" s="250">
        <f>ROUND(I180*H180,2)</f>
        <v>0</v>
      </c>
      <c r="BL180" s="18" t="s">
        <v>165</v>
      </c>
      <c r="BM180" s="249" t="s">
        <v>2223</v>
      </c>
    </row>
    <row r="181" s="2" customFormat="1" ht="16.5" customHeight="1">
      <c r="A181" s="39"/>
      <c r="B181" s="40"/>
      <c r="C181" s="237" t="s">
        <v>467</v>
      </c>
      <c r="D181" s="237" t="s">
        <v>161</v>
      </c>
      <c r="E181" s="238" t="s">
        <v>2224</v>
      </c>
      <c r="F181" s="239" t="s">
        <v>2225</v>
      </c>
      <c r="G181" s="240" t="s">
        <v>241</v>
      </c>
      <c r="H181" s="241">
        <v>150</v>
      </c>
      <c r="I181" s="242"/>
      <c r="J181" s="243">
        <f>ROUND(I181*H181,2)</f>
        <v>0</v>
      </c>
      <c r="K181" s="244"/>
      <c r="L181" s="45"/>
      <c r="M181" s="245" t="s">
        <v>1</v>
      </c>
      <c r="N181" s="246" t="s">
        <v>43</v>
      </c>
      <c r="O181" s="92"/>
      <c r="P181" s="247">
        <f>O181*H181</f>
        <v>0</v>
      </c>
      <c r="Q181" s="247">
        <v>0</v>
      </c>
      <c r="R181" s="247">
        <f>Q181*H181</f>
        <v>0</v>
      </c>
      <c r="S181" s="247">
        <v>0</v>
      </c>
      <c r="T181" s="248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9" t="s">
        <v>165</v>
      </c>
      <c r="AT181" s="249" t="s">
        <v>161</v>
      </c>
      <c r="AU181" s="249" t="s">
        <v>86</v>
      </c>
      <c r="AY181" s="18" t="s">
        <v>159</v>
      </c>
      <c r="BE181" s="250">
        <f>IF(N181="základní",J181,0)</f>
        <v>0</v>
      </c>
      <c r="BF181" s="250">
        <f>IF(N181="snížená",J181,0)</f>
        <v>0</v>
      </c>
      <c r="BG181" s="250">
        <f>IF(N181="zákl. přenesená",J181,0)</f>
        <v>0</v>
      </c>
      <c r="BH181" s="250">
        <f>IF(N181="sníž. přenesená",J181,0)</f>
        <v>0</v>
      </c>
      <c r="BI181" s="250">
        <f>IF(N181="nulová",J181,0)</f>
        <v>0</v>
      </c>
      <c r="BJ181" s="18" t="s">
        <v>86</v>
      </c>
      <c r="BK181" s="250">
        <f>ROUND(I181*H181,2)</f>
        <v>0</v>
      </c>
      <c r="BL181" s="18" t="s">
        <v>165</v>
      </c>
      <c r="BM181" s="249" t="s">
        <v>2226</v>
      </c>
    </row>
    <row r="182" s="2" customFormat="1" ht="16.5" customHeight="1">
      <c r="A182" s="39"/>
      <c r="B182" s="40"/>
      <c r="C182" s="237" t="s">
        <v>472</v>
      </c>
      <c r="D182" s="237" t="s">
        <v>161</v>
      </c>
      <c r="E182" s="238" t="s">
        <v>2227</v>
      </c>
      <c r="F182" s="239" t="s">
        <v>2228</v>
      </c>
      <c r="G182" s="240" t="s">
        <v>241</v>
      </c>
      <c r="H182" s="241">
        <v>70</v>
      </c>
      <c r="I182" s="242"/>
      <c r="J182" s="243">
        <f>ROUND(I182*H182,2)</f>
        <v>0</v>
      </c>
      <c r="K182" s="244"/>
      <c r="L182" s="45"/>
      <c r="M182" s="245" t="s">
        <v>1</v>
      </c>
      <c r="N182" s="246" t="s">
        <v>43</v>
      </c>
      <c r="O182" s="92"/>
      <c r="P182" s="247">
        <f>O182*H182</f>
        <v>0</v>
      </c>
      <c r="Q182" s="247">
        <v>0</v>
      </c>
      <c r="R182" s="247">
        <f>Q182*H182</f>
        <v>0</v>
      </c>
      <c r="S182" s="247">
        <v>0</v>
      </c>
      <c r="T182" s="248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9" t="s">
        <v>165</v>
      </c>
      <c r="AT182" s="249" t="s">
        <v>161</v>
      </c>
      <c r="AU182" s="249" t="s">
        <v>86</v>
      </c>
      <c r="AY182" s="18" t="s">
        <v>159</v>
      </c>
      <c r="BE182" s="250">
        <f>IF(N182="základní",J182,0)</f>
        <v>0</v>
      </c>
      <c r="BF182" s="250">
        <f>IF(N182="snížená",J182,0)</f>
        <v>0</v>
      </c>
      <c r="BG182" s="250">
        <f>IF(N182="zákl. přenesená",J182,0)</f>
        <v>0</v>
      </c>
      <c r="BH182" s="250">
        <f>IF(N182="sníž. přenesená",J182,0)</f>
        <v>0</v>
      </c>
      <c r="BI182" s="250">
        <f>IF(N182="nulová",J182,0)</f>
        <v>0</v>
      </c>
      <c r="BJ182" s="18" t="s">
        <v>86</v>
      </c>
      <c r="BK182" s="250">
        <f>ROUND(I182*H182,2)</f>
        <v>0</v>
      </c>
      <c r="BL182" s="18" t="s">
        <v>165</v>
      </c>
      <c r="BM182" s="249" t="s">
        <v>2229</v>
      </c>
    </row>
    <row r="183" s="2" customFormat="1" ht="16.5" customHeight="1">
      <c r="A183" s="39"/>
      <c r="B183" s="40"/>
      <c r="C183" s="237" t="s">
        <v>478</v>
      </c>
      <c r="D183" s="237" t="s">
        <v>161</v>
      </c>
      <c r="E183" s="238" t="s">
        <v>2230</v>
      </c>
      <c r="F183" s="239" t="s">
        <v>2231</v>
      </c>
      <c r="G183" s="240" t="s">
        <v>241</v>
      </c>
      <c r="H183" s="241">
        <v>450</v>
      </c>
      <c r="I183" s="242"/>
      <c r="J183" s="243">
        <f>ROUND(I183*H183,2)</f>
        <v>0</v>
      </c>
      <c r="K183" s="244"/>
      <c r="L183" s="45"/>
      <c r="M183" s="245" t="s">
        <v>1</v>
      </c>
      <c r="N183" s="246" t="s">
        <v>43</v>
      </c>
      <c r="O183" s="92"/>
      <c r="P183" s="247">
        <f>O183*H183</f>
        <v>0</v>
      </c>
      <c r="Q183" s="247">
        <v>0</v>
      </c>
      <c r="R183" s="247">
        <f>Q183*H183</f>
        <v>0</v>
      </c>
      <c r="S183" s="247">
        <v>0</v>
      </c>
      <c r="T183" s="24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9" t="s">
        <v>165</v>
      </c>
      <c r="AT183" s="249" t="s">
        <v>161</v>
      </c>
      <c r="AU183" s="249" t="s">
        <v>86</v>
      </c>
      <c r="AY183" s="18" t="s">
        <v>159</v>
      </c>
      <c r="BE183" s="250">
        <f>IF(N183="základní",J183,0)</f>
        <v>0</v>
      </c>
      <c r="BF183" s="250">
        <f>IF(N183="snížená",J183,0)</f>
        <v>0</v>
      </c>
      <c r="BG183" s="250">
        <f>IF(N183="zákl. přenesená",J183,0)</f>
        <v>0</v>
      </c>
      <c r="BH183" s="250">
        <f>IF(N183="sníž. přenesená",J183,0)</f>
        <v>0</v>
      </c>
      <c r="BI183" s="250">
        <f>IF(N183="nulová",J183,0)</f>
        <v>0</v>
      </c>
      <c r="BJ183" s="18" t="s">
        <v>86</v>
      </c>
      <c r="BK183" s="250">
        <f>ROUND(I183*H183,2)</f>
        <v>0</v>
      </c>
      <c r="BL183" s="18" t="s">
        <v>165</v>
      </c>
      <c r="BM183" s="249" t="s">
        <v>2232</v>
      </c>
    </row>
    <row r="184" s="2" customFormat="1" ht="21.75" customHeight="1">
      <c r="A184" s="39"/>
      <c r="B184" s="40"/>
      <c r="C184" s="237" t="s">
        <v>486</v>
      </c>
      <c r="D184" s="237" t="s">
        <v>161</v>
      </c>
      <c r="E184" s="238" t="s">
        <v>2233</v>
      </c>
      <c r="F184" s="239" t="s">
        <v>2234</v>
      </c>
      <c r="G184" s="240" t="s">
        <v>777</v>
      </c>
      <c r="H184" s="241">
        <v>146</v>
      </c>
      <c r="I184" s="242"/>
      <c r="J184" s="243">
        <f>ROUND(I184*H184,2)</f>
        <v>0</v>
      </c>
      <c r="K184" s="244"/>
      <c r="L184" s="45"/>
      <c r="M184" s="245" t="s">
        <v>1</v>
      </c>
      <c r="N184" s="246" t="s">
        <v>43</v>
      </c>
      <c r="O184" s="92"/>
      <c r="P184" s="247">
        <f>O184*H184</f>
        <v>0</v>
      </c>
      <c r="Q184" s="247">
        <v>0</v>
      </c>
      <c r="R184" s="247">
        <f>Q184*H184</f>
        <v>0</v>
      </c>
      <c r="S184" s="247">
        <v>0</v>
      </c>
      <c r="T184" s="248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9" t="s">
        <v>165</v>
      </c>
      <c r="AT184" s="249" t="s">
        <v>161</v>
      </c>
      <c r="AU184" s="249" t="s">
        <v>86</v>
      </c>
      <c r="AY184" s="18" t="s">
        <v>159</v>
      </c>
      <c r="BE184" s="250">
        <f>IF(N184="základní",J184,0)</f>
        <v>0</v>
      </c>
      <c r="BF184" s="250">
        <f>IF(N184="snížená",J184,0)</f>
        <v>0</v>
      </c>
      <c r="BG184" s="250">
        <f>IF(N184="zákl. přenesená",J184,0)</f>
        <v>0</v>
      </c>
      <c r="BH184" s="250">
        <f>IF(N184="sníž. přenesená",J184,0)</f>
        <v>0</v>
      </c>
      <c r="BI184" s="250">
        <f>IF(N184="nulová",J184,0)</f>
        <v>0</v>
      </c>
      <c r="BJ184" s="18" t="s">
        <v>86</v>
      </c>
      <c r="BK184" s="250">
        <f>ROUND(I184*H184,2)</f>
        <v>0</v>
      </c>
      <c r="BL184" s="18" t="s">
        <v>165</v>
      </c>
      <c r="BM184" s="249" t="s">
        <v>2235</v>
      </c>
    </row>
    <row r="185" s="2" customFormat="1" ht="21.75" customHeight="1">
      <c r="A185" s="39"/>
      <c r="B185" s="40"/>
      <c r="C185" s="237" t="s">
        <v>490</v>
      </c>
      <c r="D185" s="237" t="s">
        <v>161</v>
      </c>
      <c r="E185" s="238" t="s">
        <v>2236</v>
      </c>
      <c r="F185" s="239" t="s">
        <v>2237</v>
      </c>
      <c r="G185" s="240" t="s">
        <v>777</v>
      </c>
      <c r="H185" s="241">
        <v>3</v>
      </c>
      <c r="I185" s="242"/>
      <c r="J185" s="243">
        <f>ROUND(I185*H185,2)</f>
        <v>0</v>
      </c>
      <c r="K185" s="244"/>
      <c r="L185" s="45"/>
      <c r="M185" s="245" t="s">
        <v>1</v>
      </c>
      <c r="N185" s="246" t="s">
        <v>43</v>
      </c>
      <c r="O185" s="92"/>
      <c r="P185" s="247">
        <f>O185*H185</f>
        <v>0</v>
      </c>
      <c r="Q185" s="247">
        <v>0</v>
      </c>
      <c r="R185" s="247">
        <f>Q185*H185</f>
        <v>0</v>
      </c>
      <c r="S185" s="247">
        <v>0</v>
      </c>
      <c r="T185" s="24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9" t="s">
        <v>165</v>
      </c>
      <c r="AT185" s="249" t="s">
        <v>161</v>
      </c>
      <c r="AU185" s="249" t="s">
        <v>86</v>
      </c>
      <c r="AY185" s="18" t="s">
        <v>159</v>
      </c>
      <c r="BE185" s="250">
        <f>IF(N185="základní",J185,0)</f>
        <v>0</v>
      </c>
      <c r="BF185" s="250">
        <f>IF(N185="snížená",J185,0)</f>
        <v>0</v>
      </c>
      <c r="BG185" s="250">
        <f>IF(N185="zákl. přenesená",J185,0)</f>
        <v>0</v>
      </c>
      <c r="BH185" s="250">
        <f>IF(N185="sníž. přenesená",J185,0)</f>
        <v>0</v>
      </c>
      <c r="BI185" s="250">
        <f>IF(N185="nulová",J185,0)</f>
        <v>0</v>
      </c>
      <c r="BJ185" s="18" t="s">
        <v>86</v>
      </c>
      <c r="BK185" s="250">
        <f>ROUND(I185*H185,2)</f>
        <v>0</v>
      </c>
      <c r="BL185" s="18" t="s">
        <v>165</v>
      </c>
      <c r="BM185" s="249" t="s">
        <v>2238</v>
      </c>
    </row>
    <row r="186" s="2" customFormat="1" ht="21.75" customHeight="1">
      <c r="A186" s="39"/>
      <c r="B186" s="40"/>
      <c r="C186" s="237" t="s">
        <v>496</v>
      </c>
      <c r="D186" s="237" t="s">
        <v>161</v>
      </c>
      <c r="E186" s="238" t="s">
        <v>2239</v>
      </c>
      <c r="F186" s="239" t="s">
        <v>2240</v>
      </c>
      <c r="G186" s="240" t="s">
        <v>777</v>
      </c>
      <c r="H186" s="241">
        <v>24</v>
      </c>
      <c r="I186" s="242"/>
      <c r="J186" s="243">
        <f>ROUND(I186*H186,2)</f>
        <v>0</v>
      </c>
      <c r="K186" s="244"/>
      <c r="L186" s="45"/>
      <c r="M186" s="245" t="s">
        <v>1</v>
      </c>
      <c r="N186" s="246" t="s">
        <v>43</v>
      </c>
      <c r="O186" s="92"/>
      <c r="P186" s="247">
        <f>O186*H186</f>
        <v>0</v>
      </c>
      <c r="Q186" s="247">
        <v>0</v>
      </c>
      <c r="R186" s="247">
        <f>Q186*H186</f>
        <v>0</v>
      </c>
      <c r="S186" s="247">
        <v>0</v>
      </c>
      <c r="T186" s="248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9" t="s">
        <v>165</v>
      </c>
      <c r="AT186" s="249" t="s">
        <v>161</v>
      </c>
      <c r="AU186" s="249" t="s">
        <v>86</v>
      </c>
      <c r="AY186" s="18" t="s">
        <v>159</v>
      </c>
      <c r="BE186" s="250">
        <f>IF(N186="základní",J186,0)</f>
        <v>0</v>
      </c>
      <c r="BF186" s="250">
        <f>IF(N186="snížená",J186,0)</f>
        <v>0</v>
      </c>
      <c r="BG186" s="250">
        <f>IF(N186="zákl. přenesená",J186,0)</f>
        <v>0</v>
      </c>
      <c r="BH186" s="250">
        <f>IF(N186="sníž. přenesená",J186,0)</f>
        <v>0</v>
      </c>
      <c r="BI186" s="250">
        <f>IF(N186="nulová",J186,0)</f>
        <v>0</v>
      </c>
      <c r="BJ186" s="18" t="s">
        <v>86</v>
      </c>
      <c r="BK186" s="250">
        <f>ROUND(I186*H186,2)</f>
        <v>0</v>
      </c>
      <c r="BL186" s="18" t="s">
        <v>165</v>
      </c>
      <c r="BM186" s="249" t="s">
        <v>2241</v>
      </c>
    </row>
    <row r="187" s="2" customFormat="1" ht="21.75" customHeight="1">
      <c r="A187" s="39"/>
      <c r="B187" s="40"/>
      <c r="C187" s="237" t="s">
        <v>500</v>
      </c>
      <c r="D187" s="237" t="s">
        <v>161</v>
      </c>
      <c r="E187" s="238" t="s">
        <v>2242</v>
      </c>
      <c r="F187" s="239" t="s">
        <v>2243</v>
      </c>
      <c r="G187" s="240" t="s">
        <v>777</v>
      </c>
      <c r="H187" s="241">
        <v>5</v>
      </c>
      <c r="I187" s="242"/>
      <c r="J187" s="243">
        <f>ROUND(I187*H187,2)</f>
        <v>0</v>
      </c>
      <c r="K187" s="244"/>
      <c r="L187" s="45"/>
      <c r="M187" s="245" t="s">
        <v>1</v>
      </c>
      <c r="N187" s="246" t="s">
        <v>43</v>
      </c>
      <c r="O187" s="92"/>
      <c r="P187" s="247">
        <f>O187*H187</f>
        <v>0</v>
      </c>
      <c r="Q187" s="247">
        <v>0</v>
      </c>
      <c r="R187" s="247">
        <f>Q187*H187</f>
        <v>0</v>
      </c>
      <c r="S187" s="247">
        <v>0</v>
      </c>
      <c r="T187" s="24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9" t="s">
        <v>165</v>
      </c>
      <c r="AT187" s="249" t="s">
        <v>161</v>
      </c>
      <c r="AU187" s="249" t="s">
        <v>86</v>
      </c>
      <c r="AY187" s="18" t="s">
        <v>159</v>
      </c>
      <c r="BE187" s="250">
        <f>IF(N187="základní",J187,0)</f>
        <v>0</v>
      </c>
      <c r="BF187" s="250">
        <f>IF(N187="snížená",J187,0)</f>
        <v>0</v>
      </c>
      <c r="BG187" s="250">
        <f>IF(N187="zákl. přenesená",J187,0)</f>
        <v>0</v>
      </c>
      <c r="BH187" s="250">
        <f>IF(N187="sníž. přenesená",J187,0)</f>
        <v>0</v>
      </c>
      <c r="BI187" s="250">
        <f>IF(N187="nulová",J187,0)</f>
        <v>0</v>
      </c>
      <c r="BJ187" s="18" t="s">
        <v>86</v>
      </c>
      <c r="BK187" s="250">
        <f>ROUND(I187*H187,2)</f>
        <v>0</v>
      </c>
      <c r="BL187" s="18" t="s">
        <v>165</v>
      </c>
      <c r="BM187" s="249" t="s">
        <v>2244</v>
      </c>
    </row>
    <row r="188" s="2" customFormat="1" ht="16.5" customHeight="1">
      <c r="A188" s="39"/>
      <c r="B188" s="40"/>
      <c r="C188" s="237" t="s">
        <v>507</v>
      </c>
      <c r="D188" s="237" t="s">
        <v>161</v>
      </c>
      <c r="E188" s="238" t="s">
        <v>2245</v>
      </c>
      <c r="F188" s="239" t="s">
        <v>2246</v>
      </c>
      <c r="G188" s="240" t="s">
        <v>777</v>
      </c>
      <c r="H188" s="241">
        <v>1</v>
      </c>
      <c r="I188" s="242"/>
      <c r="J188" s="243">
        <f>ROUND(I188*H188,2)</f>
        <v>0</v>
      </c>
      <c r="K188" s="244"/>
      <c r="L188" s="45"/>
      <c r="M188" s="245" t="s">
        <v>1</v>
      </c>
      <c r="N188" s="246" t="s">
        <v>43</v>
      </c>
      <c r="O188" s="92"/>
      <c r="P188" s="247">
        <f>O188*H188</f>
        <v>0</v>
      </c>
      <c r="Q188" s="247">
        <v>0</v>
      </c>
      <c r="R188" s="247">
        <f>Q188*H188</f>
        <v>0</v>
      </c>
      <c r="S188" s="247">
        <v>0</v>
      </c>
      <c r="T188" s="248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9" t="s">
        <v>165</v>
      </c>
      <c r="AT188" s="249" t="s">
        <v>161</v>
      </c>
      <c r="AU188" s="249" t="s">
        <v>86</v>
      </c>
      <c r="AY188" s="18" t="s">
        <v>159</v>
      </c>
      <c r="BE188" s="250">
        <f>IF(N188="základní",J188,0)</f>
        <v>0</v>
      </c>
      <c r="BF188" s="250">
        <f>IF(N188="snížená",J188,0)</f>
        <v>0</v>
      </c>
      <c r="BG188" s="250">
        <f>IF(N188="zákl. přenesená",J188,0)</f>
        <v>0</v>
      </c>
      <c r="BH188" s="250">
        <f>IF(N188="sníž. přenesená",J188,0)</f>
        <v>0</v>
      </c>
      <c r="BI188" s="250">
        <f>IF(N188="nulová",J188,0)</f>
        <v>0</v>
      </c>
      <c r="BJ188" s="18" t="s">
        <v>86</v>
      </c>
      <c r="BK188" s="250">
        <f>ROUND(I188*H188,2)</f>
        <v>0</v>
      </c>
      <c r="BL188" s="18" t="s">
        <v>165</v>
      </c>
      <c r="BM188" s="249" t="s">
        <v>2247</v>
      </c>
    </row>
    <row r="189" s="2" customFormat="1" ht="16.5" customHeight="1">
      <c r="A189" s="39"/>
      <c r="B189" s="40"/>
      <c r="C189" s="237" t="s">
        <v>518</v>
      </c>
      <c r="D189" s="237" t="s">
        <v>161</v>
      </c>
      <c r="E189" s="238" t="s">
        <v>2248</v>
      </c>
      <c r="F189" s="239" t="s">
        <v>2249</v>
      </c>
      <c r="G189" s="240" t="s">
        <v>777</v>
      </c>
      <c r="H189" s="241">
        <v>22</v>
      </c>
      <c r="I189" s="242"/>
      <c r="J189" s="243">
        <f>ROUND(I189*H189,2)</f>
        <v>0</v>
      </c>
      <c r="K189" s="244"/>
      <c r="L189" s="45"/>
      <c r="M189" s="245" t="s">
        <v>1</v>
      </c>
      <c r="N189" s="246" t="s">
        <v>43</v>
      </c>
      <c r="O189" s="92"/>
      <c r="P189" s="247">
        <f>O189*H189</f>
        <v>0</v>
      </c>
      <c r="Q189" s="247">
        <v>0</v>
      </c>
      <c r="R189" s="247">
        <f>Q189*H189</f>
        <v>0</v>
      </c>
      <c r="S189" s="247">
        <v>0</v>
      </c>
      <c r="T189" s="248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9" t="s">
        <v>165</v>
      </c>
      <c r="AT189" s="249" t="s">
        <v>161</v>
      </c>
      <c r="AU189" s="249" t="s">
        <v>86</v>
      </c>
      <c r="AY189" s="18" t="s">
        <v>159</v>
      </c>
      <c r="BE189" s="250">
        <f>IF(N189="základní",J189,0)</f>
        <v>0</v>
      </c>
      <c r="BF189" s="250">
        <f>IF(N189="snížená",J189,0)</f>
        <v>0</v>
      </c>
      <c r="BG189" s="250">
        <f>IF(N189="zákl. přenesená",J189,0)</f>
        <v>0</v>
      </c>
      <c r="BH189" s="250">
        <f>IF(N189="sníž. přenesená",J189,0)</f>
        <v>0</v>
      </c>
      <c r="BI189" s="250">
        <f>IF(N189="nulová",J189,0)</f>
        <v>0</v>
      </c>
      <c r="BJ189" s="18" t="s">
        <v>86</v>
      </c>
      <c r="BK189" s="250">
        <f>ROUND(I189*H189,2)</f>
        <v>0</v>
      </c>
      <c r="BL189" s="18" t="s">
        <v>165</v>
      </c>
      <c r="BM189" s="249" t="s">
        <v>2250</v>
      </c>
    </row>
    <row r="190" s="2" customFormat="1" ht="16.5" customHeight="1">
      <c r="A190" s="39"/>
      <c r="B190" s="40"/>
      <c r="C190" s="237" t="s">
        <v>362</v>
      </c>
      <c r="D190" s="237" t="s">
        <v>161</v>
      </c>
      <c r="E190" s="238" t="s">
        <v>2251</v>
      </c>
      <c r="F190" s="239" t="s">
        <v>2252</v>
      </c>
      <c r="G190" s="240" t="s">
        <v>777</v>
      </c>
      <c r="H190" s="241">
        <v>4</v>
      </c>
      <c r="I190" s="242"/>
      <c r="J190" s="243">
        <f>ROUND(I190*H190,2)</f>
        <v>0</v>
      </c>
      <c r="K190" s="244"/>
      <c r="L190" s="45"/>
      <c r="M190" s="245" t="s">
        <v>1</v>
      </c>
      <c r="N190" s="246" t="s">
        <v>43</v>
      </c>
      <c r="O190" s="92"/>
      <c r="P190" s="247">
        <f>O190*H190</f>
        <v>0</v>
      </c>
      <c r="Q190" s="247">
        <v>0</v>
      </c>
      <c r="R190" s="247">
        <f>Q190*H190</f>
        <v>0</v>
      </c>
      <c r="S190" s="247">
        <v>0</v>
      </c>
      <c r="T190" s="248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9" t="s">
        <v>165</v>
      </c>
      <c r="AT190" s="249" t="s">
        <v>161</v>
      </c>
      <c r="AU190" s="249" t="s">
        <v>86</v>
      </c>
      <c r="AY190" s="18" t="s">
        <v>159</v>
      </c>
      <c r="BE190" s="250">
        <f>IF(N190="základní",J190,0)</f>
        <v>0</v>
      </c>
      <c r="BF190" s="250">
        <f>IF(N190="snížená",J190,0)</f>
        <v>0</v>
      </c>
      <c r="BG190" s="250">
        <f>IF(N190="zákl. přenesená",J190,0)</f>
        <v>0</v>
      </c>
      <c r="BH190" s="250">
        <f>IF(N190="sníž. přenesená",J190,0)</f>
        <v>0</v>
      </c>
      <c r="BI190" s="250">
        <f>IF(N190="nulová",J190,0)</f>
        <v>0</v>
      </c>
      <c r="BJ190" s="18" t="s">
        <v>86</v>
      </c>
      <c r="BK190" s="250">
        <f>ROUND(I190*H190,2)</f>
        <v>0</v>
      </c>
      <c r="BL190" s="18" t="s">
        <v>165</v>
      </c>
      <c r="BM190" s="249" t="s">
        <v>2253</v>
      </c>
    </row>
    <row r="191" s="2" customFormat="1" ht="16.5" customHeight="1">
      <c r="A191" s="39"/>
      <c r="B191" s="40"/>
      <c r="C191" s="237" t="s">
        <v>524</v>
      </c>
      <c r="D191" s="237" t="s">
        <v>161</v>
      </c>
      <c r="E191" s="238" t="s">
        <v>2254</v>
      </c>
      <c r="F191" s="239" t="s">
        <v>2255</v>
      </c>
      <c r="G191" s="240" t="s">
        <v>777</v>
      </c>
      <c r="H191" s="241">
        <v>1</v>
      </c>
      <c r="I191" s="242"/>
      <c r="J191" s="243">
        <f>ROUND(I191*H191,2)</f>
        <v>0</v>
      </c>
      <c r="K191" s="244"/>
      <c r="L191" s="45"/>
      <c r="M191" s="245" t="s">
        <v>1</v>
      </c>
      <c r="N191" s="246" t="s">
        <v>43</v>
      </c>
      <c r="O191" s="92"/>
      <c r="P191" s="247">
        <f>O191*H191</f>
        <v>0</v>
      </c>
      <c r="Q191" s="247">
        <v>0</v>
      </c>
      <c r="R191" s="247">
        <f>Q191*H191</f>
        <v>0</v>
      </c>
      <c r="S191" s="247">
        <v>0</v>
      </c>
      <c r="T191" s="248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9" t="s">
        <v>165</v>
      </c>
      <c r="AT191" s="249" t="s">
        <v>161</v>
      </c>
      <c r="AU191" s="249" t="s">
        <v>86</v>
      </c>
      <c r="AY191" s="18" t="s">
        <v>159</v>
      </c>
      <c r="BE191" s="250">
        <f>IF(N191="základní",J191,0)</f>
        <v>0</v>
      </c>
      <c r="BF191" s="250">
        <f>IF(N191="snížená",J191,0)</f>
        <v>0</v>
      </c>
      <c r="BG191" s="250">
        <f>IF(N191="zákl. přenesená",J191,0)</f>
        <v>0</v>
      </c>
      <c r="BH191" s="250">
        <f>IF(N191="sníž. přenesená",J191,0)</f>
        <v>0</v>
      </c>
      <c r="BI191" s="250">
        <f>IF(N191="nulová",J191,0)</f>
        <v>0</v>
      </c>
      <c r="BJ191" s="18" t="s">
        <v>86</v>
      </c>
      <c r="BK191" s="250">
        <f>ROUND(I191*H191,2)</f>
        <v>0</v>
      </c>
      <c r="BL191" s="18" t="s">
        <v>165</v>
      </c>
      <c r="BM191" s="249" t="s">
        <v>2256</v>
      </c>
    </row>
    <row r="192" s="2" customFormat="1" ht="16.5" customHeight="1">
      <c r="A192" s="39"/>
      <c r="B192" s="40"/>
      <c r="C192" s="237" t="s">
        <v>527</v>
      </c>
      <c r="D192" s="237" t="s">
        <v>161</v>
      </c>
      <c r="E192" s="238" t="s">
        <v>2257</v>
      </c>
      <c r="F192" s="239" t="s">
        <v>2258</v>
      </c>
      <c r="G192" s="240" t="s">
        <v>777</v>
      </c>
      <c r="H192" s="241">
        <v>22</v>
      </c>
      <c r="I192" s="242"/>
      <c r="J192" s="243">
        <f>ROUND(I192*H192,2)</f>
        <v>0</v>
      </c>
      <c r="K192" s="244"/>
      <c r="L192" s="45"/>
      <c r="M192" s="245" t="s">
        <v>1</v>
      </c>
      <c r="N192" s="246" t="s">
        <v>43</v>
      </c>
      <c r="O192" s="92"/>
      <c r="P192" s="247">
        <f>O192*H192</f>
        <v>0</v>
      </c>
      <c r="Q192" s="247">
        <v>0</v>
      </c>
      <c r="R192" s="247">
        <f>Q192*H192</f>
        <v>0</v>
      </c>
      <c r="S192" s="247">
        <v>0</v>
      </c>
      <c r="T192" s="248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9" t="s">
        <v>165</v>
      </c>
      <c r="AT192" s="249" t="s">
        <v>161</v>
      </c>
      <c r="AU192" s="249" t="s">
        <v>86</v>
      </c>
      <c r="AY192" s="18" t="s">
        <v>159</v>
      </c>
      <c r="BE192" s="250">
        <f>IF(N192="základní",J192,0)</f>
        <v>0</v>
      </c>
      <c r="BF192" s="250">
        <f>IF(N192="snížená",J192,0)</f>
        <v>0</v>
      </c>
      <c r="BG192" s="250">
        <f>IF(N192="zákl. přenesená",J192,0)</f>
        <v>0</v>
      </c>
      <c r="BH192" s="250">
        <f>IF(N192="sníž. přenesená",J192,0)</f>
        <v>0</v>
      </c>
      <c r="BI192" s="250">
        <f>IF(N192="nulová",J192,0)</f>
        <v>0</v>
      </c>
      <c r="BJ192" s="18" t="s">
        <v>86</v>
      </c>
      <c r="BK192" s="250">
        <f>ROUND(I192*H192,2)</f>
        <v>0</v>
      </c>
      <c r="BL192" s="18" t="s">
        <v>165</v>
      </c>
      <c r="BM192" s="249" t="s">
        <v>2259</v>
      </c>
    </row>
    <row r="193" s="2" customFormat="1" ht="16.5" customHeight="1">
      <c r="A193" s="39"/>
      <c r="B193" s="40"/>
      <c r="C193" s="237" t="s">
        <v>534</v>
      </c>
      <c r="D193" s="237" t="s">
        <v>161</v>
      </c>
      <c r="E193" s="238" t="s">
        <v>2260</v>
      </c>
      <c r="F193" s="239" t="s">
        <v>2261</v>
      </c>
      <c r="G193" s="240" t="s">
        <v>777</v>
      </c>
      <c r="H193" s="241">
        <v>4</v>
      </c>
      <c r="I193" s="242"/>
      <c r="J193" s="243">
        <f>ROUND(I193*H193,2)</f>
        <v>0</v>
      </c>
      <c r="K193" s="244"/>
      <c r="L193" s="45"/>
      <c r="M193" s="245" t="s">
        <v>1</v>
      </c>
      <c r="N193" s="246" t="s">
        <v>43</v>
      </c>
      <c r="O193" s="92"/>
      <c r="P193" s="247">
        <f>O193*H193</f>
        <v>0</v>
      </c>
      <c r="Q193" s="247">
        <v>0</v>
      </c>
      <c r="R193" s="247">
        <f>Q193*H193</f>
        <v>0</v>
      </c>
      <c r="S193" s="247">
        <v>0</v>
      </c>
      <c r="T193" s="248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9" t="s">
        <v>165</v>
      </c>
      <c r="AT193" s="249" t="s">
        <v>161</v>
      </c>
      <c r="AU193" s="249" t="s">
        <v>86</v>
      </c>
      <c r="AY193" s="18" t="s">
        <v>159</v>
      </c>
      <c r="BE193" s="250">
        <f>IF(N193="základní",J193,0)</f>
        <v>0</v>
      </c>
      <c r="BF193" s="250">
        <f>IF(N193="snížená",J193,0)</f>
        <v>0</v>
      </c>
      <c r="BG193" s="250">
        <f>IF(N193="zákl. přenesená",J193,0)</f>
        <v>0</v>
      </c>
      <c r="BH193" s="250">
        <f>IF(N193="sníž. přenesená",J193,0)</f>
        <v>0</v>
      </c>
      <c r="BI193" s="250">
        <f>IF(N193="nulová",J193,0)</f>
        <v>0</v>
      </c>
      <c r="BJ193" s="18" t="s">
        <v>86</v>
      </c>
      <c r="BK193" s="250">
        <f>ROUND(I193*H193,2)</f>
        <v>0</v>
      </c>
      <c r="BL193" s="18" t="s">
        <v>165</v>
      </c>
      <c r="BM193" s="249" t="s">
        <v>2262</v>
      </c>
    </row>
    <row r="194" s="2" customFormat="1" ht="16.5" customHeight="1">
      <c r="A194" s="39"/>
      <c r="B194" s="40"/>
      <c r="C194" s="237" t="s">
        <v>541</v>
      </c>
      <c r="D194" s="237" t="s">
        <v>161</v>
      </c>
      <c r="E194" s="238" t="s">
        <v>2263</v>
      </c>
      <c r="F194" s="239" t="s">
        <v>2264</v>
      </c>
      <c r="G194" s="240" t="s">
        <v>777</v>
      </c>
      <c r="H194" s="241">
        <v>27</v>
      </c>
      <c r="I194" s="242"/>
      <c r="J194" s="243">
        <f>ROUND(I194*H194,2)</f>
        <v>0</v>
      </c>
      <c r="K194" s="244"/>
      <c r="L194" s="45"/>
      <c r="M194" s="245" t="s">
        <v>1</v>
      </c>
      <c r="N194" s="246" t="s">
        <v>43</v>
      </c>
      <c r="O194" s="92"/>
      <c r="P194" s="247">
        <f>O194*H194</f>
        <v>0</v>
      </c>
      <c r="Q194" s="247">
        <v>0</v>
      </c>
      <c r="R194" s="247">
        <f>Q194*H194</f>
        <v>0</v>
      </c>
      <c r="S194" s="247">
        <v>0</v>
      </c>
      <c r="T194" s="248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9" t="s">
        <v>165</v>
      </c>
      <c r="AT194" s="249" t="s">
        <v>161</v>
      </c>
      <c r="AU194" s="249" t="s">
        <v>86</v>
      </c>
      <c r="AY194" s="18" t="s">
        <v>159</v>
      </c>
      <c r="BE194" s="250">
        <f>IF(N194="základní",J194,0)</f>
        <v>0</v>
      </c>
      <c r="BF194" s="250">
        <f>IF(N194="snížená",J194,0)</f>
        <v>0</v>
      </c>
      <c r="BG194" s="250">
        <f>IF(N194="zákl. přenesená",J194,0)</f>
        <v>0</v>
      </c>
      <c r="BH194" s="250">
        <f>IF(N194="sníž. přenesená",J194,0)</f>
        <v>0</v>
      </c>
      <c r="BI194" s="250">
        <f>IF(N194="nulová",J194,0)</f>
        <v>0</v>
      </c>
      <c r="BJ194" s="18" t="s">
        <v>86</v>
      </c>
      <c r="BK194" s="250">
        <f>ROUND(I194*H194,2)</f>
        <v>0</v>
      </c>
      <c r="BL194" s="18" t="s">
        <v>165</v>
      </c>
      <c r="BM194" s="249" t="s">
        <v>2265</v>
      </c>
    </row>
    <row r="195" s="2" customFormat="1" ht="16.5" customHeight="1">
      <c r="A195" s="39"/>
      <c r="B195" s="40"/>
      <c r="C195" s="237" t="s">
        <v>548</v>
      </c>
      <c r="D195" s="237" t="s">
        <v>161</v>
      </c>
      <c r="E195" s="238" t="s">
        <v>2266</v>
      </c>
      <c r="F195" s="239" t="s">
        <v>2267</v>
      </c>
      <c r="G195" s="240" t="s">
        <v>777</v>
      </c>
      <c r="H195" s="241">
        <v>5</v>
      </c>
      <c r="I195" s="242"/>
      <c r="J195" s="243">
        <f>ROUND(I195*H195,2)</f>
        <v>0</v>
      </c>
      <c r="K195" s="244"/>
      <c r="L195" s="45"/>
      <c r="M195" s="245" t="s">
        <v>1</v>
      </c>
      <c r="N195" s="246" t="s">
        <v>43</v>
      </c>
      <c r="O195" s="92"/>
      <c r="P195" s="247">
        <f>O195*H195</f>
        <v>0</v>
      </c>
      <c r="Q195" s="247">
        <v>0</v>
      </c>
      <c r="R195" s="247">
        <f>Q195*H195</f>
        <v>0</v>
      </c>
      <c r="S195" s="247">
        <v>0</v>
      </c>
      <c r="T195" s="248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9" t="s">
        <v>165</v>
      </c>
      <c r="AT195" s="249" t="s">
        <v>161</v>
      </c>
      <c r="AU195" s="249" t="s">
        <v>86</v>
      </c>
      <c r="AY195" s="18" t="s">
        <v>159</v>
      </c>
      <c r="BE195" s="250">
        <f>IF(N195="základní",J195,0)</f>
        <v>0</v>
      </c>
      <c r="BF195" s="250">
        <f>IF(N195="snížená",J195,0)</f>
        <v>0</v>
      </c>
      <c r="BG195" s="250">
        <f>IF(N195="zákl. přenesená",J195,0)</f>
        <v>0</v>
      </c>
      <c r="BH195" s="250">
        <f>IF(N195="sníž. přenesená",J195,0)</f>
        <v>0</v>
      </c>
      <c r="BI195" s="250">
        <f>IF(N195="nulová",J195,0)</f>
        <v>0</v>
      </c>
      <c r="BJ195" s="18" t="s">
        <v>86</v>
      </c>
      <c r="BK195" s="250">
        <f>ROUND(I195*H195,2)</f>
        <v>0</v>
      </c>
      <c r="BL195" s="18" t="s">
        <v>165</v>
      </c>
      <c r="BM195" s="249" t="s">
        <v>2268</v>
      </c>
    </row>
    <row r="196" s="2" customFormat="1" ht="16.5" customHeight="1">
      <c r="A196" s="39"/>
      <c r="B196" s="40"/>
      <c r="C196" s="237" t="s">
        <v>553</v>
      </c>
      <c r="D196" s="237" t="s">
        <v>161</v>
      </c>
      <c r="E196" s="238" t="s">
        <v>2269</v>
      </c>
      <c r="F196" s="239" t="s">
        <v>2270</v>
      </c>
      <c r="G196" s="240" t="s">
        <v>777</v>
      </c>
      <c r="H196" s="241">
        <v>173</v>
      </c>
      <c r="I196" s="242"/>
      <c r="J196" s="243">
        <f>ROUND(I196*H196,2)</f>
        <v>0</v>
      </c>
      <c r="K196" s="244"/>
      <c r="L196" s="45"/>
      <c r="M196" s="245" t="s">
        <v>1</v>
      </c>
      <c r="N196" s="246" t="s">
        <v>43</v>
      </c>
      <c r="O196" s="92"/>
      <c r="P196" s="247">
        <f>O196*H196</f>
        <v>0</v>
      </c>
      <c r="Q196" s="247">
        <v>0</v>
      </c>
      <c r="R196" s="247">
        <f>Q196*H196</f>
        <v>0</v>
      </c>
      <c r="S196" s="247">
        <v>0</v>
      </c>
      <c r="T196" s="248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9" t="s">
        <v>165</v>
      </c>
      <c r="AT196" s="249" t="s">
        <v>161</v>
      </c>
      <c r="AU196" s="249" t="s">
        <v>86</v>
      </c>
      <c r="AY196" s="18" t="s">
        <v>159</v>
      </c>
      <c r="BE196" s="250">
        <f>IF(N196="základní",J196,0)</f>
        <v>0</v>
      </c>
      <c r="BF196" s="250">
        <f>IF(N196="snížená",J196,0)</f>
        <v>0</v>
      </c>
      <c r="BG196" s="250">
        <f>IF(N196="zákl. přenesená",J196,0)</f>
        <v>0</v>
      </c>
      <c r="BH196" s="250">
        <f>IF(N196="sníž. přenesená",J196,0)</f>
        <v>0</v>
      </c>
      <c r="BI196" s="250">
        <f>IF(N196="nulová",J196,0)</f>
        <v>0</v>
      </c>
      <c r="BJ196" s="18" t="s">
        <v>86</v>
      </c>
      <c r="BK196" s="250">
        <f>ROUND(I196*H196,2)</f>
        <v>0</v>
      </c>
      <c r="BL196" s="18" t="s">
        <v>165</v>
      </c>
      <c r="BM196" s="249" t="s">
        <v>2271</v>
      </c>
    </row>
    <row r="197" s="2" customFormat="1" ht="16.5" customHeight="1">
      <c r="A197" s="39"/>
      <c r="B197" s="40"/>
      <c r="C197" s="237" t="s">
        <v>558</v>
      </c>
      <c r="D197" s="237" t="s">
        <v>161</v>
      </c>
      <c r="E197" s="238" t="s">
        <v>2272</v>
      </c>
      <c r="F197" s="239" t="s">
        <v>2273</v>
      </c>
      <c r="G197" s="240" t="s">
        <v>777</v>
      </c>
      <c r="H197" s="241">
        <v>1</v>
      </c>
      <c r="I197" s="242"/>
      <c r="J197" s="243">
        <f>ROUND(I197*H197,2)</f>
        <v>0</v>
      </c>
      <c r="K197" s="244"/>
      <c r="L197" s="45"/>
      <c r="M197" s="245" t="s">
        <v>1</v>
      </c>
      <c r="N197" s="246" t="s">
        <v>43</v>
      </c>
      <c r="O197" s="92"/>
      <c r="P197" s="247">
        <f>O197*H197</f>
        <v>0</v>
      </c>
      <c r="Q197" s="247">
        <v>0</v>
      </c>
      <c r="R197" s="247">
        <f>Q197*H197</f>
        <v>0</v>
      </c>
      <c r="S197" s="247">
        <v>0</v>
      </c>
      <c r="T197" s="248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9" t="s">
        <v>165</v>
      </c>
      <c r="AT197" s="249" t="s">
        <v>161</v>
      </c>
      <c r="AU197" s="249" t="s">
        <v>86</v>
      </c>
      <c r="AY197" s="18" t="s">
        <v>159</v>
      </c>
      <c r="BE197" s="250">
        <f>IF(N197="základní",J197,0)</f>
        <v>0</v>
      </c>
      <c r="BF197" s="250">
        <f>IF(N197="snížená",J197,0)</f>
        <v>0</v>
      </c>
      <c r="BG197" s="250">
        <f>IF(N197="zákl. přenesená",J197,0)</f>
        <v>0</v>
      </c>
      <c r="BH197" s="250">
        <f>IF(N197="sníž. přenesená",J197,0)</f>
        <v>0</v>
      </c>
      <c r="BI197" s="250">
        <f>IF(N197="nulová",J197,0)</f>
        <v>0</v>
      </c>
      <c r="BJ197" s="18" t="s">
        <v>86</v>
      </c>
      <c r="BK197" s="250">
        <f>ROUND(I197*H197,2)</f>
        <v>0</v>
      </c>
      <c r="BL197" s="18" t="s">
        <v>165</v>
      </c>
      <c r="BM197" s="249" t="s">
        <v>2274</v>
      </c>
    </row>
    <row r="198" s="2" customFormat="1" ht="16.5" customHeight="1">
      <c r="A198" s="39"/>
      <c r="B198" s="40"/>
      <c r="C198" s="237" t="s">
        <v>564</v>
      </c>
      <c r="D198" s="237" t="s">
        <v>161</v>
      </c>
      <c r="E198" s="238" t="s">
        <v>2275</v>
      </c>
      <c r="F198" s="239" t="s">
        <v>2276</v>
      </c>
      <c r="G198" s="240" t="s">
        <v>777</v>
      </c>
      <c r="H198" s="241">
        <v>2</v>
      </c>
      <c r="I198" s="242"/>
      <c r="J198" s="243">
        <f>ROUND(I198*H198,2)</f>
        <v>0</v>
      </c>
      <c r="K198" s="244"/>
      <c r="L198" s="45"/>
      <c r="M198" s="245" t="s">
        <v>1</v>
      </c>
      <c r="N198" s="246" t="s">
        <v>43</v>
      </c>
      <c r="O198" s="92"/>
      <c r="P198" s="247">
        <f>O198*H198</f>
        <v>0</v>
      </c>
      <c r="Q198" s="247">
        <v>0</v>
      </c>
      <c r="R198" s="247">
        <f>Q198*H198</f>
        <v>0</v>
      </c>
      <c r="S198" s="247">
        <v>0</v>
      </c>
      <c r="T198" s="248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9" t="s">
        <v>165</v>
      </c>
      <c r="AT198" s="249" t="s">
        <v>161</v>
      </c>
      <c r="AU198" s="249" t="s">
        <v>86</v>
      </c>
      <c r="AY198" s="18" t="s">
        <v>159</v>
      </c>
      <c r="BE198" s="250">
        <f>IF(N198="základní",J198,0)</f>
        <v>0</v>
      </c>
      <c r="BF198" s="250">
        <f>IF(N198="snížená",J198,0)</f>
        <v>0</v>
      </c>
      <c r="BG198" s="250">
        <f>IF(N198="zákl. přenesená",J198,0)</f>
        <v>0</v>
      </c>
      <c r="BH198" s="250">
        <f>IF(N198="sníž. přenesená",J198,0)</f>
        <v>0</v>
      </c>
      <c r="BI198" s="250">
        <f>IF(N198="nulová",J198,0)</f>
        <v>0</v>
      </c>
      <c r="BJ198" s="18" t="s">
        <v>86</v>
      </c>
      <c r="BK198" s="250">
        <f>ROUND(I198*H198,2)</f>
        <v>0</v>
      </c>
      <c r="BL198" s="18" t="s">
        <v>165</v>
      </c>
      <c r="BM198" s="249" t="s">
        <v>2277</v>
      </c>
    </row>
    <row r="199" s="12" customFormat="1" ht="25.92" customHeight="1">
      <c r="A199" s="12"/>
      <c r="B199" s="221"/>
      <c r="C199" s="222"/>
      <c r="D199" s="223" t="s">
        <v>77</v>
      </c>
      <c r="E199" s="224" t="s">
        <v>2278</v>
      </c>
      <c r="F199" s="224" t="s">
        <v>2279</v>
      </c>
      <c r="G199" s="222"/>
      <c r="H199" s="222"/>
      <c r="I199" s="225"/>
      <c r="J199" s="226">
        <f>BK199</f>
        <v>0</v>
      </c>
      <c r="K199" s="222"/>
      <c r="L199" s="227"/>
      <c r="M199" s="228"/>
      <c r="N199" s="229"/>
      <c r="O199" s="229"/>
      <c r="P199" s="230">
        <f>P200+P223+P246</f>
        <v>0</v>
      </c>
      <c r="Q199" s="229"/>
      <c r="R199" s="230">
        <f>R200+R223+R246</f>
        <v>0</v>
      </c>
      <c r="S199" s="229"/>
      <c r="T199" s="231">
        <f>T200+T223+T246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32" t="s">
        <v>86</v>
      </c>
      <c r="AT199" s="233" t="s">
        <v>77</v>
      </c>
      <c r="AU199" s="233" t="s">
        <v>78</v>
      </c>
      <c r="AY199" s="232" t="s">
        <v>159</v>
      </c>
      <c r="BK199" s="234">
        <f>BK200+BK223+BK246</f>
        <v>0</v>
      </c>
    </row>
    <row r="200" s="12" customFormat="1" ht="22.8" customHeight="1">
      <c r="A200" s="12"/>
      <c r="B200" s="221"/>
      <c r="C200" s="222"/>
      <c r="D200" s="223" t="s">
        <v>77</v>
      </c>
      <c r="E200" s="235" t="s">
        <v>2280</v>
      </c>
      <c r="F200" s="235" t="s">
        <v>2281</v>
      </c>
      <c r="G200" s="222"/>
      <c r="H200" s="222"/>
      <c r="I200" s="225"/>
      <c r="J200" s="236">
        <f>BK200</f>
        <v>0</v>
      </c>
      <c r="K200" s="222"/>
      <c r="L200" s="227"/>
      <c r="M200" s="228"/>
      <c r="N200" s="229"/>
      <c r="O200" s="229"/>
      <c r="P200" s="230">
        <f>SUM(P201:P222)</f>
        <v>0</v>
      </c>
      <c r="Q200" s="229"/>
      <c r="R200" s="230">
        <f>SUM(R201:R222)</f>
        <v>0</v>
      </c>
      <c r="S200" s="229"/>
      <c r="T200" s="231">
        <f>SUM(T201:T222)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32" t="s">
        <v>86</v>
      </c>
      <c r="AT200" s="233" t="s">
        <v>77</v>
      </c>
      <c r="AU200" s="233" t="s">
        <v>86</v>
      </c>
      <c r="AY200" s="232" t="s">
        <v>159</v>
      </c>
      <c r="BK200" s="234">
        <f>SUM(BK201:BK222)</f>
        <v>0</v>
      </c>
    </row>
    <row r="201" s="2" customFormat="1" ht="21.75" customHeight="1">
      <c r="A201" s="39"/>
      <c r="B201" s="40"/>
      <c r="C201" s="237" t="s">
        <v>568</v>
      </c>
      <c r="D201" s="237" t="s">
        <v>161</v>
      </c>
      <c r="E201" s="238" t="s">
        <v>2282</v>
      </c>
      <c r="F201" s="239" t="s">
        <v>2283</v>
      </c>
      <c r="G201" s="240" t="s">
        <v>777</v>
      </c>
      <c r="H201" s="241">
        <v>1</v>
      </c>
      <c r="I201" s="242"/>
      <c r="J201" s="243">
        <f>ROUND(I201*H201,2)</f>
        <v>0</v>
      </c>
      <c r="K201" s="244"/>
      <c r="L201" s="45"/>
      <c r="M201" s="245" t="s">
        <v>1</v>
      </c>
      <c r="N201" s="246" t="s">
        <v>43</v>
      </c>
      <c r="O201" s="92"/>
      <c r="P201" s="247">
        <f>O201*H201</f>
        <v>0</v>
      </c>
      <c r="Q201" s="247">
        <v>0</v>
      </c>
      <c r="R201" s="247">
        <f>Q201*H201</f>
        <v>0</v>
      </c>
      <c r="S201" s="247">
        <v>0</v>
      </c>
      <c r="T201" s="248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9" t="s">
        <v>165</v>
      </c>
      <c r="AT201" s="249" t="s">
        <v>161</v>
      </c>
      <c r="AU201" s="249" t="s">
        <v>88</v>
      </c>
      <c r="AY201" s="18" t="s">
        <v>159</v>
      </c>
      <c r="BE201" s="250">
        <f>IF(N201="základní",J201,0)</f>
        <v>0</v>
      </c>
      <c r="BF201" s="250">
        <f>IF(N201="snížená",J201,0)</f>
        <v>0</v>
      </c>
      <c r="BG201" s="250">
        <f>IF(N201="zákl. přenesená",J201,0)</f>
        <v>0</v>
      </c>
      <c r="BH201" s="250">
        <f>IF(N201="sníž. přenesená",J201,0)</f>
        <v>0</v>
      </c>
      <c r="BI201" s="250">
        <f>IF(N201="nulová",J201,0)</f>
        <v>0</v>
      </c>
      <c r="BJ201" s="18" t="s">
        <v>86</v>
      </c>
      <c r="BK201" s="250">
        <f>ROUND(I201*H201,2)</f>
        <v>0</v>
      </c>
      <c r="BL201" s="18" t="s">
        <v>165</v>
      </c>
      <c r="BM201" s="249" t="s">
        <v>2284</v>
      </c>
    </row>
    <row r="202" s="2" customFormat="1" ht="16.5" customHeight="1">
      <c r="A202" s="39"/>
      <c r="B202" s="40"/>
      <c r="C202" s="237" t="s">
        <v>574</v>
      </c>
      <c r="D202" s="237" t="s">
        <v>161</v>
      </c>
      <c r="E202" s="238" t="s">
        <v>2285</v>
      </c>
      <c r="F202" s="239" t="s">
        <v>2286</v>
      </c>
      <c r="G202" s="240" t="s">
        <v>777</v>
      </c>
      <c r="H202" s="241">
        <v>1</v>
      </c>
      <c r="I202" s="242"/>
      <c r="J202" s="243">
        <f>ROUND(I202*H202,2)</f>
        <v>0</v>
      </c>
      <c r="K202" s="244"/>
      <c r="L202" s="45"/>
      <c r="M202" s="245" t="s">
        <v>1</v>
      </c>
      <c r="N202" s="246" t="s">
        <v>43</v>
      </c>
      <c r="O202" s="92"/>
      <c r="P202" s="247">
        <f>O202*H202</f>
        <v>0</v>
      </c>
      <c r="Q202" s="247">
        <v>0</v>
      </c>
      <c r="R202" s="247">
        <f>Q202*H202</f>
        <v>0</v>
      </c>
      <c r="S202" s="247">
        <v>0</v>
      </c>
      <c r="T202" s="248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9" t="s">
        <v>165</v>
      </c>
      <c r="AT202" s="249" t="s">
        <v>161</v>
      </c>
      <c r="AU202" s="249" t="s">
        <v>88</v>
      </c>
      <c r="AY202" s="18" t="s">
        <v>159</v>
      </c>
      <c r="BE202" s="250">
        <f>IF(N202="základní",J202,0)</f>
        <v>0</v>
      </c>
      <c r="BF202" s="250">
        <f>IF(N202="snížená",J202,0)</f>
        <v>0</v>
      </c>
      <c r="BG202" s="250">
        <f>IF(N202="zákl. přenesená",J202,0)</f>
        <v>0</v>
      </c>
      <c r="BH202" s="250">
        <f>IF(N202="sníž. přenesená",J202,0)</f>
        <v>0</v>
      </c>
      <c r="BI202" s="250">
        <f>IF(N202="nulová",J202,0)</f>
        <v>0</v>
      </c>
      <c r="BJ202" s="18" t="s">
        <v>86</v>
      </c>
      <c r="BK202" s="250">
        <f>ROUND(I202*H202,2)</f>
        <v>0</v>
      </c>
      <c r="BL202" s="18" t="s">
        <v>165</v>
      </c>
      <c r="BM202" s="249" t="s">
        <v>2287</v>
      </c>
    </row>
    <row r="203" s="2" customFormat="1" ht="16.5" customHeight="1">
      <c r="A203" s="39"/>
      <c r="B203" s="40"/>
      <c r="C203" s="237" t="s">
        <v>578</v>
      </c>
      <c r="D203" s="237" t="s">
        <v>161</v>
      </c>
      <c r="E203" s="238" t="s">
        <v>2288</v>
      </c>
      <c r="F203" s="239" t="s">
        <v>2289</v>
      </c>
      <c r="G203" s="240" t="s">
        <v>777</v>
      </c>
      <c r="H203" s="241">
        <v>1</v>
      </c>
      <c r="I203" s="242"/>
      <c r="J203" s="243">
        <f>ROUND(I203*H203,2)</f>
        <v>0</v>
      </c>
      <c r="K203" s="244"/>
      <c r="L203" s="45"/>
      <c r="M203" s="245" t="s">
        <v>1</v>
      </c>
      <c r="N203" s="246" t="s">
        <v>43</v>
      </c>
      <c r="O203" s="92"/>
      <c r="P203" s="247">
        <f>O203*H203</f>
        <v>0</v>
      </c>
      <c r="Q203" s="247">
        <v>0</v>
      </c>
      <c r="R203" s="247">
        <f>Q203*H203</f>
        <v>0</v>
      </c>
      <c r="S203" s="247">
        <v>0</v>
      </c>
      <c r="T203" s="248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9" t="s">
        <v>165</v>
      </c>
      <c r="AT203" s="249" t="s">
        <v>161</v>
      </c>
      <c r="AU203" s="249" t="s">
        <v>88</v>
      </c>
      <c r="AY203" s="18" t="s">
        <v>159</v>
      </c>
      <c r="BE203" s="250">
        <f>IF(N203="základní",J203,0)</f>
        <v>0</v>
      </c>
      <c r="BF203" s="250">
        <f>IF(N203="snížená",J203,0)</f>
        <v>0</v>
      </c>
      <c r="BG203" s="250">
        <f>IF(N203="zákl. přenesená",J203,0)</f>
        <v>0</v>
      </c>
      <c r="BH203" s="250">
        <f>IF(N203="sníž. přenesená",J203,0)</f>
        <v>0</v>
      </c>
      <c r="BI203" s="250">
        <f>IF(N203="nulová",J203,0)</f>
        <v>0</v>
      </c>
      <c r="BJ203" s="18" t="s">
        <v>86</v>
      </c>
      <c r="BK203" s="250">
        <f>ROUND(I203*H203,2)</f>
        <v>0</v>
      </c>
      <c r="BL203" s="18" t="s">
        <v>165</v>
      </c>
      <c r="BM203" s="249" t="s">
        <v>2290</v>
      </c>
    </row>
    <row r="204" s="2" customFormat="1" ht="16.5" customHeight="1">
      <c r="A204" s="39"/>
      <c r="B204" s="40"/>
      <c r="C204" s="237" t="s">
        <v>582</v>
      </c>
      <c r="D204" s="237" t="s">
        <v>161</v>
      </c>
      <c r="E204" s="238" t="s">
        <v>2291</v>
      </c>
      <c r="F204" s="239" t="s">
        <v>2292</v>
      </c>
      <c r="G204" s="240" t="s">
        <v>777</v>
      </c>
      <c r="H204" s="241">
        <v>6</v>
      </c>
      <c r="I204" s="242"/>
      <c r="J204" s="243">
        <f>ROUND(I204*H204,2)</f>
        <v>0</v>
      </c>
      <c r="K204" s="244"/>
      <c r="L204" s="45"/>
      <c r="M204" s="245" t="s">
        <v>1</v>
      </c>
      <c r="N204" s="246" t="s">
        <v>43</v>
      </c>
      <c r="O204" s="92"/>
      <c r="P204" s="247">
        <f>O204*H204</f>
        <v>0</v>
      </c>
      <c r="Q204" s="247">
        <v>0</v>
      </c>
      <c r="R204" s="247">
        <f>Q204*H204</f>
        <v>0</v>
      </c>
      <c r="S204" s="247">
        <v>0</v>
      </c>
      <c r="T204" s="248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9" t="s">
        <v>165</v>
      </c>
      <c r="AT204" s="249" t="s">
        <v>161</v>
      </c>
      <c r="AU204" s="249" t="s">
        <v>88</v>
      </c>
      <c r="AY204" s="18" t="s">
        <v>159</v>
      </c>
      <c r="BE204" s="250">
        <f>IF(N204="základní",J204,0)</f>
        <v>0</v>
      </c>
      <c r="BF204" s="250">
        <f>IF(N204="snížená",J204,0)</f>
        <v>0</v>
      </c>
      <c r="BG204" s="250">
        <f>IF(N204="zákl. přenesená",J204,0)</f>
        <v>0</v>
      </c>
      <c r="BH204" s="250">
        <f>IF(N204="sníž. přenesená",J204,0)</f>
        <v>0</v>
      </c>
      <c r="BI204" s="250">
        <f>IF(N204="nulová",J204,0)</f>
        <v>0</v>
      </c>
      <c r="BJ204" s="18" t="s">
        <v>86</v>
      </c>
      <c r="BK204" s="250">
        <f>ROUND(I204*H204,2)</f>
        <v>0</v>
      </c>
      <c r="BL204" s="18" t="s">
        <v>165</v>
      </c>
      <c r="BM204" s="249" t="s">
        <v>2293</v>
      </c>
    </row>
    <row r="205" s="2" customFormat="1" ht="16.5" customHeight="1">
      <c r="A205" s="39"/>
      <c r="B205" s="40"/>
      <c r="C205" s="237" t="s">
        <v>587</v>
      </c>
      <c r="D205" s="237" t="s">
        <v>161</v>
      </c>
      <c r="E205" s="238" t="s">
        <v>2294</v>
      </c>
      <c r="F205" s="239" t="s">
        <v>2295</v>
      </c>
      <c r="G205" s="240" t="s">
        <v>777</v>
      </c>
      <c r="H205" s="241">
        <v>1</v>
      </c>
      <c r="I205" s="242"/>
      <c r="J205" s="243">
        <f>ROUND(I205*H205,2)</f>
        <v>0</v>
      </c>
      <c r="K205" s="244"/>
      <c r="L205" s="45"/>
      <c r="M205" s="245" t="s">
        <v>1</v>
      </c>
      <c r="N205" s="246" t="s">
        <v>43</v>
      </c>
      <c r="O205" s="92"/>
      <c r="P205" s="247">
        <f>O205*H205</f>
        <v>0</v>
      </c>
      <c r="Q205" s="247">
        <v>0</v>
      </c>
      <c r="R205" s="247">
        <f>Q205*H205</f>
        <v>0</v>
      </c>
      <c r="S205" s="247">
        <v>0</v>
      </c>
      <c r="T205" s="248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9" t="s">
        <v>165</v>
      </c>
      <c r="AT205" s="249" t="s">
        <v>161</v>
      </c>
      <c r="AU205" s="249" t="s">
        <v>88</v>
      </c>
      <c r="AY205" s="18" t="s">
        <v>159</v>
      </c>
      <c r="BE205" s="250">
        <f>IF(N205="základní",J205,0)</f>
        <v>0</v>
      </c>
      <c r="BF205" s="250">
        <f>IF(N205="snížená",J205,0)</f>
        <v>0</v>
      </c>
      <c r="BG205" s="250">
        <f>IF(N205="zákl. přenesená",J205,0)</f>
        <v>0</v>
      </c>
      <c r="BH205" s="250">
        <f>IF(N205="sníž. přenesená",J205,0)</f>
        <v>0</v>
      </c>
      <c r="BI205" s="250">
        <f>IF(N205="nulová",J205,0)</f>
        <v>0</v>
      </c>
      <c r="BJ205" s="18" t="s">
        <v>86</v>
      </c>
      <c r="BK205" s="250">
        <f>ROUND(I205*H205,2)</f>
        <v>0</v>
      </c>
      <c r="BL205" s="18" t="s">
        <v>165</v>
      </c>
      <c r="BM205" s="249" t="s">
        <v>2296</v>
      </c>
    </row>
    <row r="206" s="2" customFormat="1" ht="16.5" customHeight="1">
      <c r="A206" s="39"/>
      <c r="B206" s="40"/>
      <c r="C206" s="237" t="s">
        <v>591</v>
      </c>
      <c r="D206" s="237" t="s">
        <v>161</v>
      </c>
      <c r="E206" s="238" t="s">
        <v>2297</v>
      </c>
      <c r="F206" s="239" t="s">
        <v>2298</v>
      </c>
      <c r="G206" s="240" t="s">
        <v>777</v>
      </c>
      <c r="H206" s="241">
        <v>1</v>
      </c>
      <c r="I206" s="242"/>
      <c r="J206" s="243">
        <f>ROUND(I206*H206,2)</f>
        <v>0</v>
      </c>
      <c r="K206" s="244"/>
      <c r="L206" s="45"/>
      <c r="M206" s="245" t="s">
        <v>1</v>
      </c>
      <c r="N206" s="246" t="s">
        <v>43</v>
      </c>
      <c r="O206" s="92"/>
      <c r="P206" s="247">
        <f>O206*H206</f>
        <v>0</v>
      </c>
      <c r="Q206" s="247">
        <v>0</v>
      </c>
      <c r="R206" s="247">
        <f>Q206*H206</f>
        <v>0</v>
      </c>
      <c r="S206" s="247">
        <v>0</v>
      </c>
      <c r="T206" s="248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9" t="s">
        <v>165</v>
      </c>
      <c r="AT206" s="249" t="s">
        <v>161</v>
      </c>
      <c r="AU206" s="249" t="s">
        <v>88</v>
      </c>
      <c r="AY206" s="18" t="s">
        <v>159</v>
      </c>
      <c r="BE206" s="250">
        <f>IF(N206="základní",J206,0)</f>
        <v>0</v>
      </c>
      <c r="BF206" s="250">
        <f>IF(N206="snížená",J206,0)</f>
        <v>0</v>
      </c>
      <c r="BG206" s="250">
        <f>IF(N206="zákl. přenesená",J206,0)</f>
        <v>0</v>
      </c>
      <c r="BH206" s="250">
        <f>IF(N206="sníž. přenesená",J206,0)</f>
        <v>0</v>
      </c>
      <c r="BI206" s="250">
        <f>IF(N206="nulová",J206,0)</f>
        <v>0</v>
      </c>
      <c r="BJ206" s="18" t="s">
        <v>86</v>
      </c>
      <c r="BK206" s="250">
        <f>ROUND(I206*H206,2)</f>
        <v>0</v>
      </c>
      <c r="BL206" s="18" t="s">
        <v>165</v>
      </c>
      <c r="BM206" s="249" t="s">
        <v>2299</v>
      </c>
    </row>
    <row r="207" s="2" customFormat="1" ht="16.5" customHeight="1">
      <c r="A207" s="39"/>
      <c r="B207" s="40"/>
      <c r="C207" s="237" t="s">
        <v>595</v>
      </c>
      <c r="D207" s="237" t="s">
        <v>161</v>
      </c>
      <c r="E207" s="238" t="s">
        <v>2300</v>
      </c>
      <c r="F207" s="239" t="s">
        <v>2301</v>
      </c>
      <c r="G207" s="240" t="s">
        <v>777</v>
      </c>
      <c r="H207" s="241">
        <v>1</v>
      </c>
      <c r="I207" s="242"/>
      <c r="J207" s="243">
        <f>ROUND(I207*H207,2)</f>
        <v>0</v>
      </c>
      <c r="K207" s="244"/>
      <c r="L207" s="45"/>
      <c r="M207" s="245" t="s">
        <v>1</v>
      </c>
      <c r="N207" s="246" t="s">
        <v>43</v>
      </c>
      <c r="O207" s="92"/>
      <c r="P207" s="247">
        <f>O207*H207</f>
        <v>0</v>
      </c>
      <c r="Q207" s="247">
        <v>0</v>
      </c>
      <c r="R207" s="247">
        <f>Q207*H207</f>
        <v>0</v>
      </c>
      <c r="S207" s="247">
        <v>0</v>
      </c>
      <c r="T207" s="248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9" t="s">
        <v>165</v>
      </c>
      <c r="AT207" s="249" t="s">
        <v>161</v>
      </c>
      <c r="AU207" s="249" t="s">
        <v>88</v>
      </c>
      <c r="AY207" s="18" t="s">
        <v>159</v>
      </c>
      <c r="BE207" s="250">
        <f>IF(N207="základní",J207,0)</f>
        <v>0</v>
      </c>
      <c r="BF207" s="250">
        <f>IF(N207="snížená",J207,0)</f>
        <v>0</v>
      </c>
      <c r="BG207" s="250">
        <f>IF(N207="zákl. přenesená",J207,0)</f>
        <v>0</v>
      </c>
      <c r="BH207" s="250">
        <f>IF(N207="sníž. přenesená",J207,0)</f>
        <v>0</v>
      </c>
      <c r="BI207" s="250">
        <f>IF(N207="nulová",J207,0)</f>
        <v>0</v>
      </c>
      <c r="BJ207" s="18" t="s">
        <v>86</v>
      </c>
      <c r="BK207" s="250">
        <f>ROUND(I207*H207,2)</f>
        <v>0</v>
      </c>
      <c r="BL207" s="18" t="s">
        <v>165</v>
      </c>
      <c r="BM207" s="249" t="s">
        <v>2302</v>
      </c>
    </row>
    <row r="208" s="2" customFormat="1" ht="16.5" customHeight="1">
      <c r="A208" s="39"/>
      <c r="B208" s="40"/>
      <c r="C208" s="237" t="s">
        <v>601</v>
      </c>
      <c r="D208" s="237" t="s">
        <v>161</v>
      </c>
      <c r="E208" s="238" t="s">
        <v>2303</v>
      </c>
      <c r="F208" s="239" t="s">
        <v>2304</v>
      </c>
      <c r="G208" s="240" t="s">
        <v>777</v>
      </c>
      <c r="H208" s="241">
        <v>2</v>
      </c>
      <c r="I208" s="242"/>
      <c r="J208" s="243">
        <f>ROUND(I208*H208,2)</f>
        <v>0</v>
      </c>
      <c r="K208" s="244"/>
      <c r="L208" s="45"/>
      <c r="M208" s="245" t="s">
        <v>1</v>
      </c>
      <c r="N208" s="246" t="s">
        <v>43</v>
      </c>
      <c r="O208" s="92"/>
      <c r="P208" s="247">
        <f>O208*H208</f>
        <v>0</v>
      </c>
      <c r="Q208" s="247">
        <v>0</v>
      </c>
      <c r="R208" s="247">
        <f>Q208*H208</f>
        <v>0</v>
      </c>
      <c r="S208" s="247">
        <v>0</v>
      </c>
      <c r="T208" s="248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9" t="s">
        <v>165</v>
      </c>
      <c r="AT208" s="249" t="s">
        <v>161</v>
      </c>
      <c r="AU208" s="249" t="s">
        <v>88</v>
      </c>
      <c r="AY208" s="18" t="s">
        <v>159</v>
      </c>
      <c r="BE208" s="250">
        <f>IF(N208="základní",J208,0)</f>
        <v>0</v>
      </c>
      <c r="BF208" s="250">
        <f>IF(N208="snížená",J208,0)</f>
        <v>0</v>
      </c>
      <c r="BG208" s="250">
        <f>IF(N208="zákl. přenesená",J208,0)</f>
        <v>0</v>
      </c>
      <c r="BH208" s="250">
        <f>IF(N208="sníž. přenesená",J208,0)</f>
        <v>0</v>
      </c>
      <c r="BI208" s="250">
        <f>IF(N208="nulová",J208,0)</f>
        <v>0</v>
      </c>
      <c r="BJ208" s="18" t="s">
        <v>86</v>
      </c>
      <c r="BK208" s="250">
        <f>ROUND(I208*H208,2)</f>
        <v>0</v>
      </c>
      <c r="BL208" s="18" t="s">
        <v>165</v>
      </c>
      <c r="BM208" s="249" t="s">
        <v>2305</v>
      </c>
    </row>
    <row r="209" s="2" customFormat="1" ht="16.5" customHeight="1">
      <c r="A209" s="39"/>
      <c r="B209" s="40"/>
      <c r="C209" s="237" t="s">
        <v>606</v>
      </c>
      <c r="D209" s="237" t="s">
        <v>161</v>
      </c>
      <c r="E209" s="238" t="s">
        <v>2306</v>
      </c>
      <c r="F209" s="239" t="s">
        <v>2307</v>
      </c>
      <c r="G209" s="240" t="s">
        <v>777</v>
      </c>
      <c r="H209" s="241">
        <v>10</v>
      </c>
      <c r="I209" s="242"/>
      <c r="J209" s="243">
        <f>ROUND(I209*H209,2)</f>
        <v>0</v>
      </c>
      <c r="K209" s="244"/>
      <c r="L209" s="45"/>
      <c r="M209" s="245" t="s">
        <v>1</v>
      </c>
      <c r="N209" s="246" t="s">
        <v>43</v>
      </c>
      <c r="O209" s="92"/>
      <c r="P209" s="247">
        <f>O209*H209</f>
        <v>0</v>
      </c>
      <c r="Q209" s="247">
        <v>0</v>
      </c>
      <c r="R209" s="247">
        <f>Q209*H209</f>
        <v>0</v>
      </c>
      <c r="S209" s="247">
        <v>0</v>
      </c>
      <c r="T209" s="248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9" t="s">
        <v>165</v>
      </c>
      <c r="AT209" s="249" t="s">
        <v>161</v>
      </c>
      <c r="AU209" s="249" t="s">
        <v>88</v>
      </c>
      <c r="AY209" s="18" t="s">
        <v>159</v>
      </c>
      <c r="BE209" s="250">
        <f>IF(N209="základní",J209,0)</f>
        <v>0</v>
      </c>
      <c r="BF209" s="250">
        <f>IF(N209="snížená",J209,0)</f>
        <v>0</v>
      </c>
      <c r="BG209" s="250">
        <f>IF(N209="zákl. přenesená",J209,0)</f>
        <v>0</v>
      </c>
      <c r="BH209" s="250">
        <f>IF(N209="sníž. přenesená",J209,0)</f>
        <v>0</v>
      </c>
      <c r="BI209" s="250">
        <f>IF(N209="nulová",J209,0)</f>
        <v>0</v>
      </c>
      <c r="BJ209" s="18" t="s">
        <v>86</v>
      </c>
      <c r="BK209" s="250">
        <f>ROUND(I209*H209,2)</f>
        <v>0</v>
      </c>
      <c r="BL209" s="18" t="s">
        <v>165</v>
      </c>
      <c r="BM209" s="249" t="s">
        <v>2308</v>
      </c>
    </row>
    <row r="210" s="2" customFormat="1" ht="16.5" customHeight="1">
      <c r="A210" s="39"/>
      <c r="B210" s="40"/>
      <c r="C210" s="237" t="s">
        <v>610</v>
      </c>
      <c r="D210" s="237" t="s">
        <v>161</v>
      </c>
      <c r="E210" s="238" t="s">
        <v>2309</v>
      </c>
      <c r="F210" s="239" t="s">
        <v>2310</v>
      </c>
      <c r="G210" s="240" t="s">
        <v>777</v>
      </c>
      <c r="H210" s="241">
        <v>1</v>
      </c>
      <c r="I210" s="242"/>
      <c r="J210" s="243">
        <f>ROUND(I210*H210,2)</f>
        <v>0</v>
      </c>
      <c r="K210" s="244"/>
      <c r="L210" s="45"/>
      <c r="M210" s="245" t="s">
        <v>1</v>
      </c>
      <c r="N210" s="246" t="s">
        <v>43</v>
      </c>
      <c r="O210" s="92"/>
      <c r="P210" s="247">
        <f>O210*H210</f>
        <v>0</v>
      </c>
      <c r="Q210" s="247">
        <v>0</v>
      </c>
      <c r="R210" s="247">
        <f>Q210*H210</f>
        <v>0</v>
      </c>
      <c r="S210" s="247">
        <v>0</v>
      </c>
      <c r="T210" s="248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9" t="s">
        <v>165</v>
      </c>
      <c r="AT210" s="249" t="s">
        <v>161</v>
      </c>
      <c r="AU210" s="249" t="s">
        <v>88</v>
      </c>
      <c r="AY210" s="18" t="s">
        <v>159</v>
      </c>
      <c r="BE210" s="250">
        <f>IF(N210="základní",J210,0)</f>
        <v>0</v>
      </c>
      <c r="BF210" s="250">
        <f>IF(N210="snížená",J210,0)</f>
        <v>0</v>
      </c>
      <c r="BG210" s="250">
        <f>IF(N210="zákl. přenesená",J210,0)</f>
        <v>0</v>
      </c>
      <c r="BH210" s="250">
        <f>IF(N210="sníž. přenesená",J210,0)</f>
        <v>0</v>
      </c>
      <c r="BI210" s="250">
        <f>IF(N210="nulová",J210,0)</f>
        <v>0</v>
      </c>
      <c r="BJ210" s="18" t="s">
        <v>86</v>
      </c>
      <c r="BK210" s="250">
        <f>ROUND(I210*H210,2)</f>
        <v>0</v>
      </c>
      <c r="BL210" s="18" t="s">
        <v>165</v>
      </c>
      <c r="BM210" s="249" t="s">
        <v>2311</v>
      </c>
    </row>
    <row r="211" s="2" customFormat="1" ht="16.5" customHeight="1">
      <c r="A211" s="39"/>
      <c r="B211" s="40"/>
      <c r="C211" s="237" t="s">
        <v>614</v>
      </c>
      <c r="D211" s="237" t="s">
        <v>161</v>
      </c>
      <c r="E211" s="238" t="s">
        <v>2312</v>
      </c>
      <c r="F211" s="239" t="s">
        <v>2313</v>
      </c>
      <c r="G211" s="240" t="s">
        <v>777</v>
      </c>
      <c r="H211" s="241">
        <v>1</v>
      </c>
      <c r="I211" s="242"/>
      <c r="J211" s="243">
        <f>ROUND(I211*H211,2)</f>
        <v>0</v>
      </c>
      <c r="K211" s="244"/>
      <c r="L211" s="45"/>
      <c r="M211" s="245" t="s">
        <v>1</v>
      </c>
      <c r="N211" s="246" t="s">
        <v>43</v>
      </c>
      <c r="O211" s="92"/>
      <c r="P211" s="247">
        <f>O211*H211</f>
        <v>0</v>
      </c>
      <c r="Q211" s="247">
        <v>0</v>
      </c>
      <c r="R211" s="247">
        <f>Q211*H211</f>
        <v>0</v>
      </c>
      <c r="S211" s="247">
        <v>0</v>
      </c>
      <c r="T211" s="248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9" t="s">
        <v>165</v>
      </c>
      <c r="AT211" s="249" t="s">
        <v>161</v>
      </c>
      <c r="AU211" s="249" t="s">
        <v>88</v>
      </c>
      <c r="AY211" s="18" t="s">
        <v>159</v>
      </c>
      <c r="BE211" s="250">
        <f>IF(N211="základní",J211,0)</f>
        <v>0</v>
      </c>
      <c r="BF211" s="250">
        <f>IF(N211="snížená",J211,0)</f>
        <v>0</v>
      </c>
      <c r="BG211" s="250">
        <f>IF(N211="zákl. přenesená",J211,0)</f>
        <v>0</v>
      </c>
      <c r="BH211" s="250">
        <f>IF(N211="sníž. přenesená",J211,0)</f>
        <v>0</v>
      </c>
      <c r="BI211" s="250">
        <f>IF(N211="nulová",J211,0)</f>
        <v>0</v>
      </c>
      <c r="BJ211" s="18" t="s">
        <v>86</v>
      </c>
      <c r="BK211" s="250">
        <f>ROUND(I211*H211,2)</f>
        <v>0</v>
      </c>
      <c r="BL211" s="18" t="s">
        <v>165</v>
      </c>
      <c r="BM211" s="249" t="s">
        <v>2314</v>
      </c>
    </row>
    <row r="212" s="2" customFormat="1" ht="16.5" customHeight="1">
      <c r="A212" s="39"/>
      <c r="B212" s="40"/>
      <c r="C212" s="237" t="s">
        <v>619</v>
      </c>
      <c r="D212" s="237" t="s">
        <v>161</v>
      </c>
      <c r="E212" s="238" t="s">
        <v>2315</v>
      </c>
      <c r="F212" s="239" t="s">
        <v>2316</v>
      </c>
      <c r="G212" s="240" t="s">
        <v>777</v>
      </c>
      <c r="H212" s="241">
        <v>1</v>
      </c>
      <c r="I212" s="242"/>
      <c r="J212" s="243">
        <f>ROUND(I212*H212,2)</f>
        <v>0</v>
      </c>
      <c r="K212" s="244"/>
      <c r="L212" s="45"/>
      <c r="M212" s="245" t="s">
        <v>1</v>
      </c>
      <c r="N212" s="246" t="s">
        <v>43</v>
      </c>
      <c r="O212" s="92"/>
      <c r="P212" s="247">
        <f>O212*H212</f>
        <v>0</v>
      </c>
      <c r="Q212" s="247">
        <v>0</v>
      </c>
      <c r="R212" s="247">
        <f>Q212*H212</f>
        <v>0</v>
      </c>
      <c r="S212" s="247">
        <v>0</v>
      </c>
      <c r="T212" s="248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9" t="s">
        <v>165</v>
      </c>
      <c r="AT212" s="249" t="s">
        <v>161</v>
      </c>
      <c r="AU212" s="249" t="s">
        <v>88</v>
      </c>
      <c r="AY212" s="18" t="s">
        <v>159</v>
      </c>
      <c r="BE212" s="250">
        <f>IF(N212="základní",J212,0)</f>
        <v>0</v>
      </c>
      <c r="BF212" s="250">
        <f>IF(N212="snížená",J212,0)</f>
        <v>0</v>
      </c>
      <c r="BG212" s="250">
        <f>IF(N212="zákl. přenesená",J212,0)</f>
        <v>0</v>
      </c>
      <c r="BH212" s="250">
        <f>IF(N212="sníž. přenesená",J212,0)</f>
        <v>0</v>
      </c>
      <c r="BI212" s="250">
        <f>IF(N212="nulová",J212,0)</f>
        <v>0</v>
      </c>
      <c r="BJ212" s="18" t="s">
        <v>86</v>
      </c>
      <c r="BK212" s="250">
        <f>ROUND(I212*H212,2)</f>
        <v>0</v>
      </c>
      <c r="BL212" s="18" t="s">
        <v>165</v>
      </c>
      <c r="BM212" s="249" t="s">
        <v>2317</v>
      </c>
    </row>
    <row r="213" s="2" customFormat="1" ht="16.5" customHeight="1">
      <c r="A213" s="39"/>
      <c r="B213" s="40"/>
      <c r="C213" s="237" t="s">
        <v>625</v>
      </c>
      <c r="D213" s="237" t="s">
        <v>161</v>
      </c>
      <c r="E213" s="238" t="s">
        <v>2318</v>
      </c>
      <c r="F213" s="239" t="s">
        <v>2319</v>
      </c>
      <c r="G213" s="240" t="s">
        <v>777</v>
      </c>
      <c r="H213" s="241">
        <v>2</v>
      </c>
      <c r="I213" s="242"/>
      <c r="J213" s="243">
        <f>ROUND(I213*H213,2)</f>
        <v>0</v>
      </c>
      <c r="K213" s="244"/>
      <c r="L213" s="45"/>
      <c r="M213" s="245" t="s">
        <v>1</v>
      </c>
      <c r="N213" s="246" t="s">
        <v>43</v>
      </c>
      <c r="O213" s="92"/>
      <c r="P213" s="247">
        <f>O213*H213</f>
        <v>0</v>
      </c>
      <c r="Q213" s="247">
        <v>0</v>
      </c>
      <c r="R213" s="247">
        <f>Q213*H213</f>
        <v>0</v>
      </c>
      <c r="S213" s="247">
        <v>0</v>
      </c>
      <c r="T213" s="248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9" t="s">
        <v>165</v>
      </c>
      <c r="AT213" s="249" t="s">
        <v>161</v>
      </c>
      <c r="AU213" s="249" t="s">
        <v>88</v>
      </c>
      <c r="AY213" s="18" t="s">
        <v>159</v>
      </c>
      <c r="BE213" s="250">
        <f>IF(N213="základní",J213,0)</f>
        <v>0</v>
      </c>
      <c r="BF213" s="250">
        <f>IF(N213="snížená",J213,0)</f>
        <v>0</v>
      </c>
      <c r="BG213" s="250">
        <f>IF(N213="zákl. přenesená",J213,0)</f>
        <v>0</v>
      </c>
      <c r="BH213" s="250">
        <f>IF(N213="sníž. přenesená",J213,0)</f>
        <v>0</v>
      </c>
      <c r="BI213" s="250">
        <f>IF(N213="nulová",J213,0)</f>
        <v>0</v>
      </c>
      <c r="BJ213" s="18" t="s">
        <v>86</v>
      </c>
      <c r="BK213" s="250">
        <f>ROUND(I213*H213,2)</f>
        <v>0</v>
      </c>
      <c r="BL213" s="18" t="s">
        <v>165</v>
      </c>
      <c r="BM213" s="249" t="s">
        <v>2320</v>
      </c>
    </row>
    <row r="214" s="2" customFormat="1" ht="16.5" customHeight="1">
      <c r="A214" s="39"/>
      <c r="B214" s="40"/>
      <c r="C214" s="237" t="s">
        <v>629</v>
      </c>
      <c r="D214" s="237" t="s">
        <v>161</v>
      </c>
      <c r="E214" s="238" t="s">
        <v>2321</v>
      </c>
      <c r="F214" s="239" t="s">
        <v>2322</v>
      </c>
      <c r="G214" s="240" t="s">
        <v>777</v>
      </c>
      <c r="H214" s="241">
        <v>1</v>
      </c>
      <c r="I214" s="242"/>
      <c r="J214" s="243">
        <f>ROUND(I214*H214,2)</f>
        <v>0</v>
      </c>
      <c r="K214" s="244"/>
      <c r="L214" s="45"/>
      <c r="M214" s="245" t="s">
        <v>1</v>
      </c>
      <c r="N214" s="246" t="s">
        <v>43</v>
      </c>
      <c r="O214" s="92"/>
      <c r="P214" s="247">
        <f>O214*H214</f>
        <v>0</v>
      </c>
      <c r="Q214" s="247">
        <v>0</v>
      </c>
      <c r="R214" s="247">
        <f>Q214*H214</f>
        <v>0</v>
      </c>
      <c r="S214" s="247">
        <v>0</v>
      </c>
      <c r="T214" s="248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9" t="s">
        <v>165</v>
      </c>
      <c r="AT214" s="249" t="s">
        <v>161</v>
      </c>
      <c r="AU214" s="249" t="s">
        <v>88</v>
      </c>
      <c r="AY214" s="18" t="s">
        <v>159</v>
      </c>
      <c r="BE214" s="250">
        <f>IF(N214="základní",J214,0)</f>
        <v>0</v>
      </c>
      <c r="BF214" s="250">
        <f>IF(N214="snížená",J214,0)</f>
        <v>0</v>
      </c>
      <c r="BG214" s="250">
        <f>IF(N214="zákl. přenesená",J214,0)</f>
        <v>0</v>
      </c>
      <c r="BH214" s="250">
        <f>IF(N214="sníž. přenesená",J214,0)</f>
        <v>0</v>
      </c>
      <c r="BI214" s="250">
        <f>IF(N214="nulová",J214,0)</f>
        <v>0</v>
      </c>
      <c r="BJ214" s="18" t="s">
        <v>86</v>
      </c>
      <c r="BK214" s="250">
        <f>ROUND(I214*H214,2)</f>
        <v>0</v>
      </c>
      <c r="BL214" s="18" t="s">
        <v>165</v>
      </c>
      <c r="BM214" s="249" t="s">
        <v>2323</v>
      </c>
    </row>
    <row r="215" s="2" customFormat="1" ht="16.5" customHeight="1">
      <c r="A215" s="39"/>
      <c r="B215" s="40"/>
      <c r="C215" s="237" t="s">
        <v>633</v>
      </c>
      <c r="D215" s="237" t="s">
        <v>161</v>
      </c>
      <c r="E215" s="238" t="s">
        <v>2324</v>
      </c>
      <c r="F215" s="239" t="s">
        <v>2325</v>
      </c>
      <c r="G215" s="240" t="s">
        <v>357</v>
      </c>
      <c r="H215" s="241">
        <v>1</v>
      </c>
      <c r="I215" s="242"/>
      <c r="J215" s="243">
        <f>ROUND(I215*H215,2)</f>
        <v>0</v>
      </c>
      <c r="K215" s="244"/>
      <c r="L215" s="45"/>
      <c r="M215" s="245" t="s">
        <v>1</v>
      </c>
      <c r="N215" s="246" t="s">
        <v>43</v>
      </c>
      <c r="O215" s="92"/>
      <c r="P215" s="247">
        <f>O215*H215</f>
        <v>0</v>
      </c>
      <c r="Q215" s="247">
        <v>0</v>
      </c>
      <c r="R215" s="247">
        <f>Q215*H215</f>
        <v>0</v>
      </c>
      <c r="S215" s="247">
        <v>0</v>
      </c>
      <c r="T215" s="248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9" t="s">
        <v>165</v>
      </c>
      <c r="AT215" s="249" t="s">
        <v>161</v>
      </c>
      <c r="AU215" s="249" t="s">
        <v>88</v>
      </c>
      <c r="AY215" s="18" t="s">
        <v>159</v>
      </c>
      <c r="BE215" s="250">
        <f>IF(N215="základní",J215,0)</f>
        <v>0</v>
      </c>
      <c r="BF215" s="250">
        <f>IF(N215="snížená",J215,0)</f>
        <v>0</v>
      </c>
      <c r="BG215" s="250">
        <f>IF(N215="zákl. přenesená",J215,0)</f>
        <v>0</v>
      </c>
      <c r="BH215" s="250">
        <f>IF(N215="sníž. přenesená",J215,0)</f>
        <v>0</v>
      </c>
      <c r="BI215" s="250">
        <f>IF(N215="nulová",J215,0)</f>
        <v>0</v>
      </c>
      <c r="BJ215" s="18" t="s">
        <v>86</v>
      </c>
      <c r="BK215" s="250">
        <f>ROUND(I215*H215,2)</f>
        <v>0</v>
      </c>
      <c r="BL215" s="18" t="s">
        <v>165</v>
      </c>
      <c r="BM215" s="249" t="s">
        <v>2326</v>
      </c>
    </row>
    <row r="216" s="2" customFormat="1" ht="16.5" customHeight="1">
      <c r="A216" s="39"/>
      <c r="B216" s="40"/>
      <c r="C216" s="237" t="s">
        <v>637</v>
      </c>
      <c r="D216" s="237" t="s">
        <v>161</v>
      </c>
      <c r="E216" s="238" t="s">
        <v>2327</v>
      </c>
      <c r="F216" s="239" t="s">
        <v>2328</v>
      </c>
      <c r="G216" s="240" t="s">
        <v>777</v>
      </c>
      <c r="H216" s="241">
        <v>1</v>
      </c>
      <c r="I216" s="242"/>
      <c r="J216" s="243">
        <f>ROUND(I216*H216,2)</f>
        <v>0</v>
      </c>
      <c r="K216" s="244"/>
      <c r="L216" s="45"/>
      <c r="M216" s="245" t="s">
        <v>1</v>
      </c>
      <c r="N216" s="246" t="s">
        <v>43</v>
      </c>
      <c r="O216" s="92"/>
      <c r="P216" s="247">
        <f>O216*H216</f>
        <v>0</v>
      </c>
      <c r="Q216" s="247">
        <v>0</v>
      </c>
      <c r="R216" s="247">
        <f>Q216*H216</f>
        <v>0</v>
      </c>
      <c r="S216" s="247">
        <v>0</v>
      </c>
      <c r="T216" s="248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9" t="s">
        <v>165</v>
      </c>
      <c r="AT216" s="249" t="s">
        <v>161</v>
      </c>
      <c r="AU216" s="249" t="s">
        <v>88</v>
      </c>
      <c r="AY216" s="18" t="s">
        <v>159</v>
      </c>
      <c r="BE216" s="250">
        <f>IF(N216="základní",J216,0)</f>
        <v>0</v>
      </c>
      <c r="BF216" s="250">
        <f>IF(N216="snížená",J216,0)</f>
        <v>0</v>
      </c>
      <c r="BG216" s="250">
        <f>IF(N216="zákl. přenesená",J216,0)</f>
        <v>0</v>
      </c>
      <c r="BH216" s="250">
        <f>IF(N216="sníž. přenesená",J216,0)</f>
        <v>0</v>
      </c>
      <c r="BI216" s="250">
        <f>IF(N216="nulová",J216,0)</f>
        <v>0</v>
      </c>
      <c r="BJ216" s="18" t="s">
        <v>86</v>
      </c>
      <c r="BK216" s="250">
        <f>ROUND(I216*H216,2)</f>
        <v>0</v>
      </c>
      <c r="BL216" s="18" t="s">
        <v>165</v>
      </c>
      <c r="BM216" s="249" t="s">
        <v>2329</v>
      </c>
    </row>
    <row r="217" s="2" customFormat="1" ht="16.5" customHeight="1">
      <c r="A217" s="39"/>
      <c r="B217" s="40"/>
      <c r="C217" s="237" t="s">
        <v>641</v>
      </c>
      <c r="D217" s="237" t="s">
        <v>161</v>
      </c>
      <c r="E217" s="238" t="s">
        <v>2330</v>
      </c>
      <c r="F217" s="239" t="s">
        <v>2331</v>
      </c>
      <c r="G217" s="240" t="s">
        <v>777</v>
      </c>
      <c r="H217" s="241">
        <v>1</v>
      </c>
      <c r="I217" s="242"/>
      <c r="J217" s="243">
        <f>ROUND(I217*H217,2)</f>
        <v>0</v>
      </c>
      <c r="K217" s="244"/>
      <c r="L217" s="45"/>
      <c r="M217" s="245" t="s">
        <v>1</v>
      </c>
      <c r="N217" s="246" t="s">
        <v>43</v>
      </c>
      <c r="O217" s="92"/>
      <c r="P217" s="247">
        <f>O217*H217</f>
        <v>0</v>
      </c>
      <c r="Q217" s="247">
        <v>0</v>
      </c>
      <c r="R217" s="247">
        <f>Q217*H217</f>
        <v>0</v>
      </c>
      <c r="S217" s="247">
        <v>0</v>
      </c>
      <c r="T217" s="248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9" t="s">
        <v>165</v>
      </c>
      <c r="AT217" s="249" t="s">
        <v>161</v>
      </c>
      <c r="AU217" s="249" t="s">
        <v>88</v>
      </c>
      <c r="AY217" s="18" t="s">
        <v>159</v>
      </c>
      <c r="BE217" s="250">
        <f>IF(N217="základní",J217,0)</f>
        <v>0</v>
      </c>
      <c r="BF217" s="250">
        <f>IF(N217="snížená",J217,0)</f>
        <v>0</v>
      </c>
      <c r="BG217" s="250">
        <f>IF(N217="zákl. přenesená",J217,0)</f>
        <v>0</v>
      </c>
      <c r="BH217" s="250">
        <f>IF(N217="sníž. přenesená",J217,0)</f>
        <v>0</v>
      </c>
      <c r="BI217" s="250">
        <f>IF(N217="nulová",J217,0)</f>
        <v>0</v>
      </c>
      <c r="BJ217" s="18" t="s">
        <v>86</v>
      </c>
      <c r="BK217" s="250">
        <f>ROUND(I217*H217,2)</f>
        <v>0</v>
      </c>
      <c r="BL217" s="18" t="s">
        <v>165</v>
      </c>
      <c r="BM217" s="249" t="s">
        <v>2332</v>
      </c>
    </row>
    <row r="218" s="2" customFormat="1" ht="16.5" customHeight="1">
      <c r="A218" s="39"/>
      <c r="B218" s="40"/>
      <c r="C218" s="237" t="s">
        <v>645</v>
      </c>
      <c r="D218" s="237" t="s">
        <v>161</v>
      </c>
      <c r="E218" s="238" t="s">
        <v>2333</v>
      </c>
      <c r="F218" s="239" t="s">
        <v>2334</v>
      </c>
      <c r="G218" s="240" t="s">
        <v>777</v>
      </c>
      <c r="H218" s="241">
        <v>9</v>
      </c>
      <c r="I218" s="242"/>
      <c r="J218" s="243">
        <f>ROUND(I218*H218,2)</f>
        <v>0</v>
      </c>
      <c r="K218" s="244"/>
      <c r="L218" s="45"/>
      <c r="M218" s="245" t="s">
        <v>1</v>
      </c>
      <c r="N218" s="246" t="s">
        <v>43</v>
      </c>
      <c r="O218" s="92"/>
      <c r="P218" s="247">
        <f>O218*H218</f>
        <v>0</v>
      </c>
      <c r="Q218" s="247">
        <v>0</v>
      </c>
      <c r="R218" s="247">
        <f>Q218*H218</f>
        <v>0</v>
      </c>
      <c r="S218" s="247">
        <v>0</v>
      </c>
      <c r="T218" s="248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9" t="s">
        <v>165</v>
      </c>
      <c r="AT218" s="249" t="s">
        <v>161</v>
      </c>
      <c r="AU218" s="249" t="s">
        <v>88</v>
      </c>
      <c r="AY218" s="18" t="s">
        <v>159</v>
      </c>
      <c r="BE218" s="250">
        <f>IF(N218="základní",J218,0)</f>
        <v>0</v>
      </c>
      <c r="BF218" s="250">
        <f>IF(N218="snížená",J218,0)</f>
        <v>0</v>
      </c>
      <c r="BG218" s="250">
        <f>IF(N218="zákl. přenesená",J218,0)</f>
        <v>0</v>
      </c>
      <c r="BH218" s="250">
        <f>IF(N218="sníž. přenesená",J218,0)</f>
        <v>0</v>
      </c>
      <c r="BI218" s="250">
        <f>IF(N218="nulová",J218,0)</f>
        <v>0</v>
      </c>
      <c r="BJ218" s="18" t="s">
        <v>86</v>
      </c>
      <c r="BK218" s="250">
        <f>ROUND(I218*H218,2)</f>
        <v>0</v>
      </c>
      <c r="BL218" s="18" t="s">
        <v>165</v>
      </c>
      <c r="BM218" s="249" t="s">
        <v>2335</v>
      </c>
    </row>
    <row r="219" s="2" customFormat="1" ht="16.5" customHeight="1">
      <c r="A219" s="39"/>
      <c r="B219" s="40"/>
      <c r="C219" s="237" t="s">
        <v>649</v>
      </c>
      <c r="D219" s="237" t="s">
        <v>161</v>
      </c>
      <c r="E219" s="238" t="s">
        <v>2336</v>
      </c>
      <c r="F219" s="239" t="s">
        <v>2337</v>
      </c>
      <c r="G219" s="240" t="s">
        <v>777</v>
      </c>
      <c r="H219" s="241">
        <v>11</v>
      </c>
      <c r="I219" s="242"/>
      <c r="J219" s="243">
        <f>ROUND(I219*H219,2)</f>
        <v>0</v>
      </c>
      <c r="K219" s="244"/>
      <c r="L219" s="45"/>
      <c r="M219" s="245" t="s">
        <v>1</v>
      </c>
      <c r="N219" s="246" t="s">
        <v>43</v>
      </c>
      <c r="O219" s="92"/>
      <c r="P219" s="247">
        <f>O219*H219</f>
        <v>0</v>
      </c>
      <c r="Q219" s="247">
        <v>0</v>
      </c>
      <c r="R219" s="247">
        <f>Q219*H219</f>
        <v>0</v>
      </c>
      <c r="S219" s="247">
        <v>0</v>
      </c>
      <c r="T219" s="248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9" t="s">
        <v>165</v>
      </c>
      <c r="AT219" s="249" t="s">
        <v>161</v>
      </c>
      <c r="AU219" s="249" t="s">
        <v>88</v>
      </c>
      <c r="AY219" s="18" t="s">
        <v>159</v>
      </c>
      <c r="BE219" s="250">
        <f>IF(N219="základní",J219,0)</f>
        <v>0</v>
      </c>
      <c r="BF219" s="250">
        <f>IF(N219="snížená",J219,0)</f>
        <v>0</v>
      </c>
      <c r="BG219" s="250">
        <f>IF(N219="zákl. přenesená",J219,0)</f>
        <v>0</v>
      </c>
      <c r="BH219" s="250">
        <f>IF(N219="sníž. přenesená",J219,0)</f>
        <v>0</v>
      </c>
      <c r="BI219" s="250">
        <f>IF(N219="nulová",J219,0)</f>
        <v>0</v>
      </c>
      <c r="BJ219" s="18" t="s">
        <v>86</v>
      </c>
      <c r="BK219" s="250">
        <f>ROUND(I219*H219,2)</f>
        <v>0</v>
      </c>
      <c r="BL219" s="18" t="s">
        <v>165</v>
      </c>
      <c r="BM219" s="249" t="s">
        <v>2338</v>
      </c>
    </row>
    <row r="220" s="2" customFormat="1" ht="16.5" customHeight="1">
      <c r="A220" s="39"/>
      <c r="B220" s="40"/>
      <c r="C220" s="237" t="s">
        <v>653</v>
      </c>
      <c r="D220" s="237" t="s">
        <v>161</v>
      </c>
      <c r="E220" s="238" t="s">
        <v>2339</v>
      </c>
      <c r="F220" s="239" t="s">
        <v>2340</v>
      </c>
      <c r="G220" s="240" t="s">
        <v>777</v>
      </c>
      <c r="H220" s="241">
        <v>1</v>
      </c>
      <c r="I220" s="242"/>
      <c r="J220" s="243">
        <f>ROUND(I220*H220,2)</f>
        <v>0</v>
      </c>
      <c r="K220" s="244"/>
      <c r="L220" s="45"/>
      <c r="M220" s="245" t="s">
        <v>1</v>
      </c>
      <c r="N220" s="246" t="s">
        <v>43</v>
      </c>
      <c r="O220" s="92"/>
      <c r="P220" s="247">
        <f>O220*H220</f>
        <v>0</v>
      </c>
      <c r="Q220" s="247">
        <v>0</v>
      </c>
      <c r="R220" s="247">
        <f>Q220*H220</f>
        <v>0</v>
      </c>
      <c r="S220" s="247">
        <v>0</v>
      </c>
      <c r="T220" s="248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9" t="s">
        <v>165</v>
      </c>
      <c r="AT220" s="249" t="s">
        <v>161</v>
      </c>
      <c r="AU220" s="249" t="s">
        <v>88</v>
      </c>
      <c r="AY220" s="18" t="s">
        <v>159</v>
      </c>
      <c r="BE220" s="250">
        <f>IF(N220="základní",J220,0)</f>
        <v>0</v>
      </c>
      <c r="BF220" s="250">
        <f>IF(N220="snížená",J220,0)</f>
        <v>0</v>
      </c>
      <c r="BG220" s="250">
        <f>IF(N220="zákl. přenesená",J220,0)</f>
        <v>0</v>
      </c>
      <c r="BH220" s="250">
        <f>IF(N220="sníž. přenesená",J220,0)</f>
        <v>0</v>
      </c>
      <c r="BI220" s="250">
        <f>IF(N220="nulová",J220,0)</f>
        <v>0</v>
      </c>
      <c r="BJ220" s="18" t="s">
        <v>86</v>
      </c>
      <c r="BK220" s="250">
        <f>ROUND(I220*H220,2)</f>
        <v>0</v>
      </c>
      <c r="BL220" s="18" t="s">
        <v>165</v>
      </c>
      <c r="BM220" s="249" t="s">
        <v>2341</v>
      </c>
    </row>
    <row r="221" s="2" customFormat="1" ht="16.5" customHeight="1">
      <c r="A221" s="39"/>
      <c r="B221" s="40"/>
      <c r="C221" s="237" t="s">
        <v>657</v>
      </c>
      <c r="D221" s="237" t="s">
        <v>161</v>
      </c>
      <c r="E221" s="238" t="s">
        <v>2342</v>
      </c>
      <c r="F221" s="239" t="s">
        <v>2343</v>
      </c>
      <c r="G221" s="240" t="s">
        <v>777</v>
      </c>
      <c r="H221" s="241">
        <v>1</v>
      </c>
      <c r="I221" s="242"/>
      <c r="J221" s="243">
        <f>ROUND(I221*H221,2)</f>
        <v>0</v>
      </c>
      <c r="K221" s="244"/>
      <c r="L221" s="45"/>
      <c r="M221" s="245" t="s">
        <v>1</v>
      </c>
      <c r="N221" s="246" t="s">
        <v>43</v>
      </c>
      <c r="O221" s="92"/>
      <c r="P221" s="247">
        <f>O221*H221</f>
        <v>0</v>
      </c>
      <c r="Q221" s="247">
        <v>0</v>
      </c>
      <c r="R221" s="247">
        <f>Q221*H221</f>
        <v>0</v>
      </c>
      <c r="S221" s="247">
        <v>0</v>
      </c>
      <c r="T221" s="248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9" t="s">
        <v>165</v>
      </c>
      <c r="AT221" s="249" t="s">
        <v>161</v>
      </c>
      <c r="AU221" s="249" t="s">
        <v>88</v>
      </c>
      <c r="AY221" s="18" t="s">
        <v>159</v>
      </c>
      <c r="BE221" s="250">
        <f>IF(N221="základní",J221,0)</f>
        <v>0</v>
      </c>
      <c r="BF221" s="250">
        <f>IF(N221="snížená",J221,0)</f>
        <v>0</v>
      </c>
      <c r="BG221" s="250">
        <f>IF(N221="zákl. přenesená",J221,0)</f>
        <v>0</v>
      </c>
      <c r="BH221" s="250">
        <f>IF(N221="sníž. přenesená",J221,0)</f>
        <v>0</v>
      </c>
      <c r="BI221" s="250">
        <f>IF(N221="nulová",J221,0)</f>
        <v>0</v>
      </c>
      <c r="BJ221" s="18" t="s">
        <v>86</v>
      </c>
      <c r="BK221" s="250">
        <f>ROUND(I221*H221,2)</f>
        <v>0</v>
      </c>
      <c r="BL221" s="18" t="s">
        <v>165</v>
      </c>
      <c r="BM221" s="249" t="s">
        <v>2344</v>
      </c>
    </row>
    <row r="222" s="2" customFormat="1" ht="16.5" customHeight="1">
      <c r="A222" s="39"/>
      <c r="B222" s="40"/>
      <c r="C222" s="237" t="s">
        <v>661</v>
      </c>
      <c r="D222" s="237" t="s">
        <v>161</v>
      </c>
      <c r="E222" s="238" t="s">
        <v>2345</v>
      </c>
      <c r="F222" s="239" t="s">
        <v>2346</v>
      </c>
      <c r="G222" s="240" t="s">
        <v>777</v>
      </c>
      <c r="H222" s="241">
        <v>1</v>
      </c>
      <c r="I222" s="242"/>
      <c r="J222" s="243">
        <f>ROUND(I222*H222,2)</f>
        <v>0</v>
      </c>
      <c r="K222" s="244"/>
      <c r="L222" s="45"/>
      <c r="M222" s="245" t="s">
        <v>1</v>
      </c>
      <c r="N222" s="246" t="s">
        <v>43</v>
      </c>
      <c r="O222" s="92"/>
      <c r="P222" s="247">
        <f>O222*H222</f>
        <v>0</v>
      </c>
      <c r="Q222" s="247">
        <v>0</v>
      </c>
      <c r="R222" s="247">
        <f>Q222*H222</f>
        <v>0</v>
      </c>
      <c r="S222" s="247">
        <v>0</v>
      </c>
      <c r="T222" s="248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9" t="s">
        <v>165</v>
      </c>
      <c r="AT222" s="249" t="s">
        <v>161</v>
      </c>
      <c r="AU222" s="249" t="s">
        <v>88</v>
      </c>
      <c r="AY222" s="18" t="s">
        <v>159</v>
      </c>
      <c r="BE222" s="250">
        <f>IF(N222="základní",J222,0)</f>
        <v>0</v>
      </c>
      <c r="BF222" s="250">
        <f>IF(N222="snížená",J222,0)</f>
        <v>0</v>
      </c>
      <c r="BG222" s="250">
        <f>IF(N222="zákl. přenesená",J222,0)</f>
        <v>0</v>
      </c>
      <c r="BH222" s="250">
        <f>IF(N222="sníž. přenesená",J222,0)</f>
        <v>0</v>
      </c>
      <c r="BI222" s="250">
        <f>IF(N222="nulová",J222,0)</f>
        <v>0</v>
      </c>
      <c r="BJ222" s="18" t="s">
        <v>86</v>
      </c>
      <c r="BK222" s="250">
        <f>ROUND(I222*H222,2)</f>
        <v>0</v>
      </c>
      <c r="BL222" s="18" t="s">
        <v>165</v>
      </c>
      <c r="BM222" s="249" t="s">
        <v>2347</v>
      </c>
    </row>
    <row r="223" s="12" customFormat="1" ht="22.8" customHeight="1">
      <c r="A223" s="12"/>
      <c r="B223" s="221"/>
      <c r="C223" s="222"/>
      <c r="D223" s="223" t="s">
        <v>77</v>
      </c>
      <c r="E223" s="235" t="s">
        <v>2348</v>
      </c>
      <c r="F223" s="235" t="s">
        <v>2349</v>
      </c>
      <c r="G223" s="222"/>
      <c r="H223" s="222"/>
      <c r="I223" s="225"/>
      <c r="J223" s="236">
        <f>BK223</f>
        <v>0</v>
      </c>
      <c r="K223" s="222"/>
      <c r="L223" s="227"/>
      <c r="M223" s="228"/>
      <c r="N223" s="229"/>
      <c r="O223" s="229"/>
      <c r="P223" s="230">
        <f>SUM(P224:P245)</f>
        <v>0</v>
      </c>
      <c r="Q223" s="229"/>
      <c r="R223" s="230">
        <f>SUM(R224:R245)</f>
        <v>0</v>
      </c>
      <c r="S223" s="229"/>
      <c r="T223" s="231">
        <f>SUM(T224:T245)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32" t="s">
        <v>86</v>
      </c>
      <c r="AT223" s="233" t="s">
        <v>77</v>
      </c>
      <c r="AU223" s="233" t="s">
        <v>86</v>
      </c>
      <c r="AY223" s="232" t="s">
        <v>159</v>
      </c>
      <c r="BK223" s="234">
        <f>SUM(BK224:BK245)</f>
        <v>0</v>
      </c>
    </row>
    <row r="224" s="2" customFormat="1" ht="21.75" customHeight="1">
      <c r="A224" s="39"/>
      <c r="B224" s="40"/>
      <c r="C224" s="237" t="s">
        <v>665</v>
      </c>
      <c r="D224" s="237" t="s">
        <v>161</v>
      </c>
      <c r="E224" s="238" t="s">
        <v>2350</v>
      </c>
      <c r="F224" s="239" t="s">
        <v>2351</v>
      </c>
      <c r="G224" s="240" t="s">
        <v>777</v>
      </c>
      <c r="H224" s="241">
        <v>1</v>
      </c>
      <c r="I224" s="242"/>
      <c r="J224" s="243">
        <f>ROUND(I224*H224,2)</f>
        <v>0</v>
      </c>
      <c r="K224" s="244"/>
      <c r="L224" s="45"/>
      <c r="M224" s="245" t="s">
        <v>1</v>
      </c>
      <c r="N224" s="246" t="s">
        <v>43</v>
      </c>
      <c r="O224" s="92"/>
      <c r="P224" s="247">
        <f>O224*H224</f>
        <v>0</v>
      </c>
      <c r="Q224" s="247">
        <v>0</v>
      </c>
      <c r="R224" s="247">
        <f>Q224*H224</f>
        <v>0</v>
      </c>
      <c r="S224" s="247">
        <v>0</v>
      </c>
      <c r="T224" s="248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9" t="s">
        <v>165</v>
      </c>
      <c r="AT224" s="249" t="s">
        <v>161</v>
      </c>
      <c r="AU224" s="249" t="s">
        <v>88</v>
      </c>
      <c r="AY224" s="18" t="s">
        <v>159</v>
      </c>
      <c r="BE224" s="250">
        <f>IF(N224="základní",J224,0)</f>
        <v>0</v>
      </c>
      <c r="BF224" s="250">
        <f>IF(N224="snížená",J224,0)</f>
        <v>0</v>
      </c>
      <c r="BG224" s="250">
        <f>IF(N224="zákl. přenesená",J224,0)</f>
        <v>0</v>
      </c>
      <c r="BH224" s="250">
        <f>IF(N224="sníž. přenesená",J224,0)</f>
        <v>0</v>
      </c>
      <c r="BI224" s="250">
        <f>IF(N224="nulová",J224,0)</f>
        <v>0</v>
      </c>
      <c r="BJ224" s="18" t="s">
        <v>86</v>
      </c>
      <c r="BK224" s="250">
        <f>ROUND(I224*H224,2)</f>
        <v>0</v>
      </c>
      <c r="BL224" s="18" t="s">
        <v>165</v>
      </c>
      <c r="BM224" s="249" t="s">
        <v>2352</v>
      </c>
    </row>
    <row r="225" s="2" customFormat="1" ht="16.5" customHeight="1">
      <c r="A225" s="39"/>
      <c r="B225" s="40"/>
      <c r="C225" s="237" t="s">
        <v>669</v>
      </c>
      <c r="D225" s="237" t="s">
        <v>161</v>
      </c>
      <c r="E225" s="238" t="s">
        <v>2285</v>
      </c>
      <c r="F225" s="239" t="s">
        <v>2286</v>
      </c>
      <c r="G225" s="240" t="s">
        <v>777</v>
      </c>
      <c r="H225" s="241">
        <v>1</v>
      </c>
      <c r="I225" s="242"/>
      <c r="J225" s="243">
        <f>ROUND(I225*H225,2)</f>
        <v>0</v>
      </c>
      <c r="K225" s="244"/>
      <c r="L225" s="45"/>
      <c r="M225" s="245" t="s">
        <v>1</v>
      </c>
      <c r="N225" s="246" t="s">
        <v>43</v>
      </c>
      <c r="O225" s="92"/>
      <c r="P225" s="247">
        <f>O225*H225</f>
        <v>0</v>
      </c>
      <c r="Q225" s="247">
        <v>0</v>
      </c>
      <c r="R225" s="247">
        <f>Q225*H225</f>
        <v>0</v>
      </c>
      <c r="S225" s="247">
        <v>0</v>
      </c>
      <c r="T225" s="248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9" t="s">
        <v>165</v>
      </c>
      <c r="AT225" s="249" t="s">
        <v>161</v>
      </c>
      <c r="AU225" s="249" t="s">
        <v>88</v>
      </c>
      <c r="AY225" s="18" t="s">
        <v>159</v>
      </c>
      <c r="BE225" s="250">
        <f>IF(N225="základní",J225,0)</f>
        <v>0</v>
      </c>
      <c r="BF225" s="250">
        <f>IF(N225="snížená",J225,0)</f>
        <v>0</v>
      </c>
      <c r="BG225" s="250">
        <f>IF(N225="zákl. přenesená",J225,0)</f>
        <v>0</v>
      </c>
      <c r="BH225" s="250">
        <f>IF(N225="sníž. přenesená",J225,0)</f>
        <v>0</v>
      </c>
      <c r="BI225" s="250">
        <f>IF(N225="nulová",J225,0)</f>
        <v>0</v>
      </c>
      <c r="BJ225" s="18" t="s">
        <v>86</v>
      </c>
      <c r="BK225" s="250">
        <f>ROUND(I225*H225,2)</f>
        <v>0</v>
      </c>
      <c r="BL225" s="18" t="s">
        <v>165</v>
      </c>
      <c r="BM225" s="249" t="s">
        <v>2353</v>
      </c>
    </row>
    <row r="226" s="2" customFormat="1" ht="16.5" customHeight="1">
      <c r="A226" s="39"/>
      <c r="B226" s="40"/>
      <c r="C226" s="237" t="s">
        <v>673</v>
      </c>
      <c r="D226" s="237" t="s">
        <v>161</v>
      </c>
      <c r="E226" s="238" t="s">
        <v>2354</v>
      </c>
      <c r="F226" s="239" t="s">
        <v>2355</v>
      </c>
      <c r="G226" s="240" t="s">
        <v>777</v>
      </c>
      <c r="H226" s="241">
        <v>1</v>
      </c>
      <c r="I226" s="242"/>
      <c r="J226" s="243">
        <f>ROUND(I226*H226,2)</f>
        <v>0</v>
      </c>
      <c r="K226" s="244"/>
      <c r="L226" s="45"/>
      <c r="M226" s="245" t="s">
        <v>1</v>
      </c>
      <c r="N226" s="246" t="s">
        <v>43</v>
      </c>
      <c r="O226" s="92"/>
      <c r="P226" s="247">
        <f>O226*H226</f>
        <v>0</v>
      </c>
      <c r="Q226" s="247">
        <v>0</v>
      </c>
      <c r="R226" s="247">
        <f>Q226*H226</f>
        <v>0</v>
      </c>
      <c r="S226" s="247">
        <v>0</v>
      </c>
      <c r="T226" s="248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9" t="s">
        <v>165</v>
      </c>
      <c r="AT226" s="249" t="s">
        <v>161</v>
      </c>
      <c r="AU226" s="249" t="s">
        <v>88</v>
      </c>
      <c r="AY226" s="18" t="s">
        <v>159</v>
      </c>
      <c r="BE226" s="250">
        <f>IF(N226="základní",J226,0)</f>
        <v>0</v>
      </c>
      <c r="BF226" s="250">
        <f>IF(N226="snížená",J226,0)</f>
        <v>0</v>
      </c>
      <c r="BG226" s="250">
        <f>IF(N226="zákl. přenesená",J226,0)</f>
        <v>0</v>
      </c>
      <c r="BH226" s="250">
        <f>IF(N226="sníž. přenesená",J226,0)</f>
        <v>0</v>
      </c>
      <c r="BI226" s="250">
        <f>IF(N226="nulová",J226,0)</f>
        <v>0</v>
      </c>
      <c r="BJ226" s="18" t="s">
        <v>86</v>
      </c>
      <c r="BK226" s="250">
        <f>ROUND(I226*H226,2)</f>
        <v>0</v>
      </c>
      <c r="BL226" s="18" t="s">
        <v>165</v>
      </c>
      <c r="BM226" s="249" t="s">
        <v>2356</v>
      </c>
    </row>
    <row r="227" s="2" customFormat="1" ht="16.5" customHeight="1">
      <c r="A227" s="39"/>
      <c r="B227" s="40"/>
      <c r="C227" s="237" t="s">
        <v>677</v>
      </c>
      <c r="D227" s="237" t="s">
        <v>161</v>
      </c>
      <c r="E227" s="238" t="s">
        <v>2357</v>
      </c>
      <c r="F227" s="239" t="s">
        <v>2358</v>
      </c>
      <c r="G227" s="240" t="s">
        <v>777</v>
      </c>
      <c r="H227" s="241">
        <v>2</v>
      </c>
      <c r="I227" s="242"/>
      <c r="J227" s="243">
        <f>ROUND(I227*H227,2)</f>
        <v>0</v>
      </c>
      <c r="K227" s="244"/>
      <c r="L227" s="45"/>
      <c r="M227" s="245" t="s">
        <v>1</v>
      </c>
      <c r="N227" s="246" t="s">
        <v>43</v>
      </c>
      <c r="O227" s="92"/>
      <c r="P227" s="247">
        <f>O227*H227</f>
        <v>0</v>
      </c>
      <c r="Q227" s="247">
        <v>0</v>
      </c>
      <c r="R227" s="247">
        <f>Q227*H227</f>
        <v>0</v>
      </c>
      <c r="S227" s="247">
        <v>0</v>
      </c>
      <c r="T227" s="248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9" t="s">
        <v>165</v>
      </c>
      <c r="AT227" s="249" t="s">
        <v>161</v>
      </c>
      <c r="AU227" s="249" t="s">
        <v>88</v>
      </c>
      <c r="AY227" s="18" t="s">
        <v>159</v>
      </c>
      <c r="BE227" s="250">
        <f>IF(N227="základní",J227,0)</f>
        <v>0</v>
      </c>
      <c r="BF227" s="250">
        <f>IF(N227="snížená",J227,0)</f>
        <v>0</v>
      </c>
      <c r="BG227" s="250">
        <f>IF(N227="zákl. přenesená",J227,0)</f>
        <v>0</v>
      </c>
      <c r="BH227" s="250">
        <f>IF(N227="sníž. přenesená",J227,0)</f>
        <v>0</v>
      </c>
      <c r="BI227" s="250">
        <f>IF(N227="nulová",J227,0)</f>
        <v>0</v>
      </c>
      <c r="BJ227" s="18" t="s">
        <v>86</v>
      </c>
      <c r="BK227" s="250">
        <f>ROUND(I227*H227,2)</f>
        <v>0</v>
      </c>
      <c r="BL227" s="18" t="s">
        <v>165</v>
      </c>
      <c r="BM227" s="249" t="s">
        <v>2359</v>
      </c>
    </row>
    <row r="228" s="2" customFormat="1" ht="16.5" customHeight="1">
      <c r="A228" s="39"/>
      <c r="B228" s="40"/>
      <c r="C228" s="237" t="s">
        <v>681</v>
      </c>
      <c r="D228" s="237" t="s">
        <v>161</v>
      </c>
      <c r="E228" s="238" t="s">
        <v>2291</v>
      </c>
      <c r="F228" s="239" t="s">
        <v>2292</v>
      </c>
      <c r="G228" s="240" t="s">
        <v>777</v>
      </c>
      <c r="H228" s="241">
        <v>4</v>
      </c>
      <c r="I228" s="242"/>
      <c r="J228" s="243">
        <f>ROUND(I228*H228,2)</f>
        <v>0</v>
      </c>
      <c r="K228" s="244"/>
      <c r="L228" s="45"/>
      <c r="M228" s="245" t="s">
        <v>1</v>
      </c>
      <c r="N228" s="246" t="s">
        <v>43</v>
      </c>
      <c r="O228" s="92"/>
      <c r="P228" s="247">
        <f>O228*H228</f>
        <v>0</v>
      </c>
      <c r="Q228" s="247">
        <v>0</v>
      </c>
      <c r="R228" s="247">
        <f>Q228*H228</f>
        <v>0</v>
      </c>
      <c r="S228" s="247">
        <v>0</v>
      </c>
      <c r="T228" s="248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9" t="s">
        <v>165</v>
      </c>
      <c r="AT228" s="249" t="s">
        <v>161</v>
      </c>
      <c r="AU228" s="249" t="s">
        <v>88</v>
      </c>
      <c r="AY228" s="18" t="s">
        <v>159</v>
      </c>
      <c r="BE228" s="250">
        <f>IF(N228="základní",J228,0)</f>
        <v>0</v>
      </c>
      <c r="BF228" s="250">
        <f>IF(N228="snížená",J228,0)</f>
        <v>0</v>
      </c>
      <c r="BG228" s="250">
        <f>IF(N228="zákl. přenesená",J228,0)</f>
        <v>0</v>
      </c>
      <c r="BH228" s="250">
        <f>IF(N228="sníž. přenesená",J228,0)</f>
        <v>0</v>
      </c>
      <c r="BI228" s="250">
        <f>IF(N228="nulová",J228,0)</f>
        <v>0</v>
      </c>
      <c r="BJ228" s="18" t="s">
        <v>86</v>
      </c>
      <c r="BK228" s="250">
        <f>ROUND(I228*H228,2)</f>
        <v>0</v>
      </c>
      <c r="BL228" s="18" t="s">
        <v>165</v>
      </c>
      <c r="BM228" s="249" t="s">
        <v>2360</v>
      </c>
    </row>
    <row r="229" s="2" customFormat="1" ht="16.5" customHeight="1">
      <c r="A229" s="39"/>
      <c r="B229" s="40"/>
      <c r="C229" s="237" t="s">
        <v>685</v>
      </c>
      <c r="D229" s="237" t="s">
        <v>161</v>
      </c>
      <c r="E229" s="238" t="s">
        <v>2294</v>
      </c>
      <c r="F229" s="239" t="s">
        <v>2295</v>
      </c>
      <c r="G229" s="240" t="s">
        <v>777</v>
      </c>
      <c r="H229" s="241">
        <v>3</v>
      </c>
      <c r="I229" s="242"/>
      <c r="J229" s="243">
        <f>ROUND(I229*H229,2)</f>
        <v>0</v>
      </c>
      <c r="K229" s="244"/>
      <c r="L229" s="45"/>
      <c r="M229" s="245" t="s">
        <v>1</v>
      </c>
      <c r="N229" s="246" t="s">
        <v>43</v>
      </c>
      <c r="O229" s="92"/>
      <c r="P229" s="247">
        <f>O229*H229</f>
        <v>0</v>
      </c>
      <c r="Q229" s="247">
        <v>0</v>
      </c>
      <c r="R229" s="247">
        <f>Q229*H229</f>
        <v>0</v>
      </c>
      <c r="S229" s="247">
        <v>0</v>
      </c>
      <c r="T229" s="248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9" t="s">
        <v>165</v>
      </c>
      <c r="AT229" s="249" t="s">
        <v>161</v>
      </c>
      <c r="AU229" s="249" t="s">
        <v>88</v>
      </c>
      <c r="AY229" s="18" t="s">
        <v>159</v>
      </c>
      <c r="BE229" s="250">
        <f>IF(N229="základní",J229,0)</f>
        <v>0</v>
      </c>
      <c r="BF229" s="250">
        <f>IF(N229="snížená",J229,0)</f>
        <v>0</v>
      </c>
      <c r="BG229" s="250">
        <f>IF(N229="zákl. přenesená",J229,0)</f>
        <v>0</v>
      </c>
      <c r="BH229" s="250">
        <f>IF(N229="sníž. přenesená",J229,0)</f>
        <v>0</v>
      </c>
      <c r="BI229" s="250">
        <f>IF(N229="nulová",J229,0)</f>
        <v>0</v>
      </c>
      <c r="BJ229" s="18" t="s">
        <v>86</v>
      </c>
      <c r="BK229" s="250">
        <f>ROUND(I229*H229,2)</f>
        <v>0</v>
      </c>
      <c r="BL229" s="18" t="s">
        <v>165</v>
      </c>
      <c r="BM229" s="249" t="s">
        <v>2361</v>
      </c>
    </row>
    <row r="230" s="2" customFormat="1" ht="16.5" customHeight="1">
      <c r="A230" s="39"/>
      <c r="B230" s="40"/>
      <c r="C230" s="237" t="s">
        <v>689</v>
      </c>
      <c r="D230" s="237" t="s">
        <v>161</v>
      </c>
      <c r="E230" s="238" t="s">
        <v>2297</v>
      </c>
      <c r="F230" s="239" t="s">
        <v>2298</v>
      </c>
      <c r="G230" s="240" t="s">
        <v>777</v>
      </c>
      <c r="H230" s="241">
        <v>1</v>
      </c>
      <c r="I230" s="242"/>
      <c r="J230" s="243">
        <f>ROUND(I230*H230,2)</f>
        <v>0</v>
      </c>
      <c r="K230" s="244"/>
      <c r="L230" s="45"/>
      <c r="M230" s="245" t="s">
        <v>1</v>
      </c>
      <c r="N230" s="246" t="s">
        <v>43</v>
      </c>
      <c r="O230" s="92"/>
      <c r="P230" s="247">
        <f>O230*H230</f>
        <v>0</v>
      </c>
      <c r="Q230" s="247">
        <v>0</v>
      </c>
      <c r="R230" s="247">
        <f>Q230*H230</f>
        <v>0</v>
      </c>
      <c r="S230" s="247">
        <v>0</v>
      </c>
      <c r="T230" s="248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9" t="s">
        <v>165</v>
      </c>
      <c r="AT230" s="249" t="s">
        <v>161</v>
      </c>
      <c r="AU230" s="249" t="s">
        <v>88</v>
      </c>
      <c r="AY230" s="18" t="s">
        <v>159</v>
      </c>
      <c r="BE230" s="250">
        <f>IF(N230="základní",J230,0)</f>
        <v>0</v>
      </c>
      <c r="BF230" s="250">
        <f>IF(N230="snížená",J230,0)</f>
        <v>0</v>
      </c>
      <c r="BG230" s="250">
        <f>IF(N230="zákl. přenesená",J230,0)</f>
        <v>0</v>
      </c>
      <c r="BH230" s="250">
        <f>IF(N230="sníž. přenesená",J230,0)</f>
        <v>0</v>
      </c>
      <c r="BI230" s="250">
        <f>IF(N230="nulová",J230,0)</f>
        <v>0</v>
      </c>
      <c r="BJ230" s="18" t="s">
        <v>86</v>
      </c>
      <c r="BK230" s="250">
        <f>ROUND(I230*H230,2)</f>
        <v>0</v>
      </c>
      <c r="BL230" s="18" t="s">
        <v>165</v>
      </c>
      <c r="BM230" s="249" t="s">
        <v>2362</v>
      </c>
    </row>
    <row r="231" s="2" customFormat="1" ht="16.5" customHeight="1">
      <c r="A231" s="39"/>
      <c r="B231" s="40"/>
      <c r="C231" s="237" t="s">
        <v>693</v>
      </c>
      <c r="D231" s="237" t="s">
        <v>161</v>
      </c>
      <c r="E231" s="238" t="s">
        <v>2303</v>
      </c>
      <c r="F231" s="239" t="s">
        <v>2304</v>
      </c>
      <c r="G231" s="240" t="s">
        <v>777</v>
      </c>
      <c r="H231" s="241">
        <v>2</v>
      </c>
      <c r="I231" s="242"/>
      <c r="J231" s="243">
        <f>ROUND(I231*H231,2)</f>
        <v>0</v>
      </c>
      <c r="K231" s="244"/>
      <c r="L231" s="45"/>
      <c r="M231" s="245" t="s">
        <v>1</v>
      </c>
      <c r="N231" s="246" t="s">
        <v>43</v>
      </c>
      <c r="O231" s="92"/>
      <c r="P231" s="247">
        <f>O231*H231</f>
        <v>0</v>
      </c>
      <c r="Q231" s="247">
        <v>0</v>
      </c>
      <c r="R231" s="247">
        <f>Q231*H231</f>
        <v>0</v>
      </c>
      <c r="S231" s="247">
        <v>0</v>
      </c>
      <c r="T231" s="248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9" t="s">
        <v>165</v>
      </c>
      <c r="AT231" s="249" t="s">
        <v>161</v>
      </c>
      <c r="AU231" s="249" t="s">
        <v>88</v>
      </c>
      <c r="AY231" s="18" t="s">
        <v>159</v>
      </c>
      <c r="BE231" s="250">
        <f>IF(N231="základní",J231,0)</f>
        <v>0</v>
      </c>
      <c r="BF231" s="250">
        <f>IF(N231="snížená",J231,0)</f>
        <v>0</v>
      </c>
      <c r="BG231" s="250">
        <f>IF(N231="zákl. přenesená",J231,0)</f>
        <v>0</v>
      </c>
      <c r="BH231" s="250">
        <f>IF(N231="sníž. přenesená",J231,0)</f>
        <v>0</v>
      </c>
      <c r="BI231" s="250">
        <f>IF(N231="nulová",J231,0)</f>
        <v>0</v>
      </c>
      <c r="BJ231" s="18" t="s">
        <v>86</v>
      </c>
      <c r="BK231" s="250">
        <f>ROUND(I231*H231,2)</f>
        <v>0</v>
      </c>
      <c r="BL231" s="18" t="s">
        <v>165</v>
      </c>
      <c r="BM231" s="249" t="s">
        <v>2363</v>
      </c>
    </row>
    <row r="232" s="2" customFormat="1" ht="16.5" customHeight="1">
      <c r="A232" s="39"/>
      <c r="B232" s="40"/>
      <c r="C232" s="237" t="s">
        <v>697</v>
      </c>
      <c r="D232" s="237" t="s">
        <v>161</v>
      </c>
      <c r="E232" s="238" t="s">
        <v>2306</v>
      </c>
      <c r="F232" s="239" t="s">
        <v>2307</v>
      </c>
      <c r="G232" s="240" t="s">
        <v>777</v>
      </c>
      <c r="H232" s="241">
        <v>4</v>
      </c>
      <c r="I232" s="242"/>
      <c r="J232" s="243">
        <f>ROUND(I232*H232,2)</f>
        <v>0</v>
      </c>
      <c r="K232" s="244"/>
      <c r="L232" s="45"/>
      <c r="M232" s="245" t="s">
        <v>1</v>
      </c>
      <c r="N232" s="246" t="s">
        <v>43</v>
      </c>
      <c r="O232" s="92"/>
      <c r="P232" s="247">
        <f>O232*H232</f>
        <v>0</v>
      </c>
      <c r="Q232" s="247">
        <v>0</v>
      </c>
      <c r="R232" s="247">
        <f>Q232*H232</f>
        <v>0</v>
      </c>
      <c r="S232" s="247">
        <v>0</v>
      </c>
      <c r="T232" s="248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9" t="s">
        <v>165</v>
      </c>
      <c r="AT232" s="249" t="s">
        <v>161</v>
      </c>
      <c r="AU232" s="249" t="s">
        <v>88</v>
      </c>
      <c r="AY232" s="18" t="s">
        <v>159</v>
      </c>
      <c r="BE232" s="250">
        <f>IF(N232="základní",J232,0)</f>
        <v>0</v>
      </c>
      <c r="BF232" s="250">
        <f>IF(N232="snížená",J232,0)</f>
        <v>0</v>
      </c>
      <c r="BG232" s="250">
        <f>IF(N232="zákl. přenesená",J232,0)</f>
        <v>0</v>
      </c>
      <c r="BH232" s="250">
        <f>IF(N232="sníž. přenesená",J232,0)</f>
        <v>0</v>
      </c>
      <c r="BI232" s="250">
        <f>IF(N232="nulová",J232,0)</f>
        <v>0</v>
      </c>
      <c r="BJ232" s="18" t="s">
        <v>86</v>
      </c>
      <c r="BK232" s="250">
        <f>ROUND(I232*H232,2)</f>
        <v>0</v>
      </c>
      <c r="BL232" s="18" t="s">
        <v>165</v>
      </c>
      <c r="BM232" s="249" t="s">
        <v>2364</v>
      </c>
    </row>
    <row r="233" s="2" customFormat="1" ht="16.5" customHeight="1">
      <c r="A233" s="39"/>
      <c r="B233" s="40"/>
      <c r="C233" s="237" t="s">
        <v>701</v>
      </c>
      <c r="D233" s="237" t="s">
        <v>161</v>
      </c>
      <c r="E233" s="238" t="s">
        <v>2309</v>
      </c>
      <c r="F233" s="239" t="s">
        <v>2310</v>
      </c>
      <c r="G233" s="240" t="s">
        <v>777</v>
      </c>
      <c r="H233" s="241">
        <v>1</v>
      </c>
      <c r="I233" s="242"/>
      <c r="J233" s="243">
        <f>ROUND(I233*H233,2)</f>
        <v>0</v>
      </c>
      <c r="K233" s="244"/>
      <c r="L233" s="45"/>
      <c r="M233" s="245" t="s">
        <v>1</v>
      </c>
      <c r="N233" s="246" t="s">
        <v>43</v>
      </c>
      <c r="O233" s="92"/>
      <c r="P233" s="247">
        <f>O233*H233</f>
        <v>0</v>
      </c>
      <c r="Q233" s="247">
        <v>0</v>
      </c>
      <c r="R233" s="247">
        <f>Q233*H233</f>
        <v>0</v>
      </c>
      <c r="S233" s="247">
        <v>0</v>
      </c>
      <c r="T233" s="248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9" t="s">
        <v>165</v>
      </c>
      <c r="AT233" s="249" t="s">
        <v>161</v>
      </c>
      <c r="AU233" s="249" t="s">
        <v>88</v>
      </c>
      <c r="AY233" s="18" t="s">
        <v>159</v>
      </c>
      <c r="BE233" s="250">
        <f>IF(N233="základní",J233,0)</f>
        <v>0</v>
      </c>
      <c r="BF233" s="250">
        <f>IF(N233="snížená",J233,0)</f>
        <v>0</v>
      </c>
      <c r="BG233" s="250">
        <f>IF(N233="zákl. přenesená",J233,0)</f>
        <v>0</v>
      </c>
      <c r="BH233" s="250">
        <f>IF(N233="sníž. přenesená",J233,0)</f>
        <v>0</v>
      </c>
      <c r="BI233" s="250">
        <f>IF(N233="nulová",J233,0)</f>
        <v>0</v>
      </c>
      <c r="BJ233" s="18" t="s">
        <v>86</v>
      </c>
      <c r="BK233" s="250">
        <f>ROUND(I233*H233,2)</f>
        <v>0</v>
      </c>
      <c r="BL233" s="18" t="s">
        <v>165</v>
      </c>
      <c r="BM233" s="249" t="s">
        <v>2365</v>
      </c>
    </row>
    <row r="234" s="2" customFormat="1" ht="16.5" customHeight="1">
      <c r="A234" s="39"/>
      <c r="B234" s="40"/>
      <c r="C234" s="237" t="s">
        <v>705</v>
      </c>
      <c r="D234" s="237" t="s">
        <v>161</v>
      </c>
      <c r="E234" s="238" t="s">
        <v>2312</v>
      </c>
      <c r="F234" s="239" t="s">
        <v>2313</v>
      </c>
      <c r="G234" s="240" t="s">
        <v>777</v>
      </c>
      <c r="H234" s="241">
        <v>1</v>
      </c>
      <c r="I234" s="242"/>
      <c r="J234" s="243">
        <f>ROUND(I234*H234,2)</f>
        <v>0</v>
      </c>
      <c r="K234" s="244"/>
      <c r="L234" s="45"/>
      <c r="M234" s="245" t="s">
        <v>1</v>
      </c>
      <c r="N234" s="246" t="s">
        <v>43</v>
      </c>
      <c r="O234" s="92"/>
      <c r="P234" s="247">
        <f>O234*H234</f>
        <v>0</v>
      </c>
      <c r="Q234" s="247">
        <v>0</v>
      </c>
      <c r="R234" s="247">
        <f>Q234*H234</f>
        <v>0</v>
      </c>
      <c r="S234" s="247">
        <v>0</v>
      </c>
      <c r="T234" s="248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9" t="s">
        <v>165</v>
      </c>
      <c r="AT234" s="249" t="s">
        <v>161</v>
      </c>
      <c r="AU234" s="249" t="s">
        <v>88</v>
      </c>
      <c r="AY234" s="18" t="s">
        <v>159</v>
      </c>
      <c r="BE234" s="250">
        <f>IF(N234="základní",J234,0)</f>
        <v>0</v>
      </c>
      <c r="BF234" s="250">
        <f>IF(N234="snížená",J234,0)</f>
        <v>0</v>
      </c>
      <c r="BG234" s="250">
        <f>IF(N234="zákl. přenesená",J234,0)</f>
        <v>0</v>
      </c>
      <c r="BH234" s="250">
        <f>IF(N234="sníž. přenesená",J234,0)</f>
        <v>0</v>
      </c>
      <c r="BI234" s="250">
        <f>IF(N234="nulová",J234,0)</f>
        <v>0</v>
      </c>
      <c r="BJ234" s="18" t="s">
        <v>86</v>
      </c>
      <c r="BK234" s="250">
        <f>ROUND(I234*H234,2)</f>
        <v>0</v>
      </c>
      <c r="BL234" s="18" t="s">
        <v>165</v>
      </c>
      <c r="BM234" s="249" t="s">
        <v>2366</v>
      </c>
    </row>
    <row r="235" s="2" customFormat="1" ht="16.5" customHeight="1">
      <c r="A235" s="39"/>
      <c r="B235" s="40"/>
      <c r="C235" s="237" t="s">
        <v>709</v>
      </c>
      <c r="D235" s="237" t="s">
        <v>161</v>
      </c>
      <c r="E235" s="238" t="s">
        <v>2315</v>
      </c>
      <c r="F235" s="239" t="s">
        <v>2316</v>
      </c>
      <c r="G235" s="240" t="s">
        <v>777</v>
      </c>
      <c r="H235" s="241">
        <v>1</v>
      </c>
      <c r="I235" s="242"/>
      <c r="J235" s="243">
        <f>ROUND(I235*H235,2)</f>
        <v>0</v>
      </c>
      <c r="K235" s="244"/>
      <c r="L235" s="45"/>
      <c r="M235" s="245" t="s">
        <v>1</v>
      </c>
      <c r="N235" s="246" t="s">
        <v>43</v>
      </c>
      <c r="O235" s="92"/>
      <c r="P235" s="247">
        <f>O235*H235</f>
        <v>0</v>
      </c>
      <c r="Q235" s="247">
        <v>0</v>
      </c>
      <c r="R235" s="247">
        <f>Q235*H235</f>
        <v>0</v>
      </c>
      <c r="S235" s="247">
        <v>0</v>
      </c>
      <c r="T235" s="248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9" t="s">
        <v>165</v>
      </c>
      <c r="AT235" s="249" t="s">
        <v>161</v>
      </c>
      <c r="AU235" s="249" t="s">
        <v>88</v>
      </c>
      <c r="AY235" s="18" t="s">
        <v>159</v>
      </c>
      <c r="BE235" s="250">
        <f>IF(N235="základní",J235,0)</f>
        <v>0</v>
      </c>
      <c r="BF235" s="250">
        <f>IF(N235="snížená",J235,0)</f>
        <v>0</v>
      </c>
      <c r="BG235" s="250">
        <f>IF(N235="zákl. přenesená",J235,0)</f>
        <v>0</v>
      </c>
      <c r="BH235" s="250">
        <f>IF(N235="sníž. přenesená",J235,0)</f>
        <v>0</v>
      </c>
      <c r="BI235" s="250">
        <f>IF(N235="nulová",J235,0)</f>
        <v>0</v>
      </c>
      <c r="BJ235" s="18" t="s">
        <v>86</v>
      </c>
      <c r="BK235" s="250">
        <f>ROUND(I235*H235,2)</f>
        <v>0</v>
      </c>
      <c r="BL235" s="18" t="s">
        <v>165</v>
      </c>
      <c r="BM235" s="249" t="s">
        <v>2367</v>
      </c>
    </row>
    <row r="236" s="2" customFormat="1" ht="16.5" customHeight="1">
      <c r="A236" s="39"/>
      <c r="B236" s="40"/>
      <c r="C236" s="237" t="s">
        <v>713</v>
      </c>
      <c r="D236" s="237" t="s">
        <v>161</v>
      </c>
      <c r="E236" s="238" t="s">
        <v>2318</v>
      </c>
      <c r="F236" s="239" t="s">
        <v>2319</v>
      </c>
      <c r="G236" s="240" t="s">
        <v>777</v>
      </c>
      <c r="H236" s="241">
        <v>1</v>
      </c>
      <c r="I236" s="242"/>
      <c r="J236" s="243">
        <f>ROUND(I236*H236,2)</f>
        <v>0</v>
      </c>
      <c r="K236" s="244"/>
      <c r="L236" s="45"/>
      <c r="M236" s="245" t="s">
        <v>1</v>
      </c>
      <c r="N236" s="246" t="s">
        <v>43</v>
      </c>
      <c r="O236" s="92"/>
      <c r="P236" s="247">
        <f>O236*H236</f>
        <v>0</v>
      </c>
      <c r="Q236" s="247">
        <v>0</v>
      </c>
      <c r="R236" s="247">
        <f>Q236*H236</f>
        <v>0</v>
      </c>
      <c r="S236" s="247">
        <v>0</v>
      </c>
      <c r="T236" s="248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9" t="s">
        <v>165</v>
      </c>
      <c r="AT236" s="249" t="s">
        <v>161</v>
      </c>
      <c r="AU236" s="249" t="s">
        <v>88</v>
      </c>
      <c r="AY236" s="18" t="s">
        <v>159</v>
      </c>
      <c r="BE236" s="250">
        <f>IF(N236="základní",J236,0)</f>
        <v>0</v>
      </c>
      <c r="BF236" s="250">
        <f>IF(N236="snížená",J236,0)</f>
        <v>0</v>
      </c>
      <c r="BG236" s="250">
        <f>IF(N236="zákl. přenesená",J236,0)</f>
        <v>0</v>
      </c>
      <c r="BH236" s="250">
        <f>IF(N236="sníž. přenesená",J236,0)</f>
        <v>0</v>
      </c>
      <c r="BI236" s="250">
        <f>IF(N236="nulová",J236,0)</f>
        <v>0</v>
      </c>
      <c r="BJ236" s="18" t="s">
        <v>86</v>
      </c>
      <c r="BK236" s="250">
        <f>ROUND(I236*H236,2)</f>
        <v>0</v>
      </c>
      <c r="BL236" s="18" t="s">
        <v>165</v>
      </c>
      <c r="BM236" s="249" t="s">
        <v>2368</v>
      </c>
    </row>
    <row r="237" s="2" customFormat="1" ht="16.5" customHeight="1">
      <c r="A237" s="39"/>
      <c r="B237" s="40"/>
      <c r="C237" s="237" t="s">
        <v>717</v>
      </c>
      <c r="D237" s="237" t="s">
        <v>161</v>
      </c>
      <c r="E237" s="238" t="s">
        <v>2321</v>
      </c>
      <c r="F237" s="239" t="s">
        <v>2322</v>
      </c>
      <c r="G237" s="240" t="s">
        <v>777</v>
      </c>
      <c r="H237" s="241">
        <v>1</v>
      </c>
      <c r="I237" s="242"/>
      <c r="J237" s="243">
        <f>ROUND(I237*H237,2)</f>
        <v>0</v>
      </c>
      <c r="K237" s="244"/>
      <c r="L237" s="45"/>
      <c r="M237" s="245" t="s">
        <v>1</v>
      </c>
      <c r="N237" s="246" t="s">
        <v>43</v>
      </c>
      <c r="O237" s="92"/>
      <c r="P237" s="247">
        <f>O237*H237</f>
        <v>0</v>
      </c>
      <c r="Q237" s="247">
        <v>0</v>
      </c>
      <c r="R237" s="247">
        <f>Q237*H237</f>
        <v>0</v>
      </c>
      <c r="S237" s="247">
        <v>0</v>
      </c>
      <c r="T237" s="248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9" t="s">
        <v>165</v>
      </c>
      <c r="AT237" s="249" t="s">
        <v>161</v>
      </c>
      <c r="AU237" s="249" t="s">
        <v>88</v>
      </c>
      <c r="AY237" s="18" t="s">
        <v>159</v>
      </c>
      <c r="BE237" s="250">
        <f>IF(N237="základní",J237,0)</f>
        <v>0</v>
      </c>
      <c r="BF237" s="250">
        <f>IF(N237="snížená",J237,0)</f>
        <v>0</v>
      </c>
      <c r="BG237" s="250">
        <f>IF(N237="zákl. přenesená",J237,0)</f>
        <v>0</v>
      </c>
      <c r="BH237" s="250">
        <f>IF(N237="sníž. přenesená",J237,0)</f>
        <v>0</v>
      </c>
      <c r="BI237" s="250">
        <f>IF(N237="nulová",J237,0)</f>
        <v>0</v>
      </c>
      <c r="BJ237" s="18" t="s">
        <v>86</v>
      </c>
      <c r="BK237" s="250">
        <f>ROUND(I237*H237,2)</f>
        <v>0</v>
      </c>
      <c r="BL237" s="18" t="s">
        <v>165</v>
      </c>
      <c r="BM237" s="249" t="s">
        <v>2369</v>
      </c>
    </row>
    <row r="238" s="2" customFormat="1" ht="16.5" customHeight="1">
      <c r="A238" s="39"/>
      <c r="B238" s="40"/>
      <c r="C238" s="237" t="s">
        <v>721</v>
      </c>
      <c r="D238" s="237" t="s">
        <v>161</v>
      </c>
      <c r="E238" s="238" t="s">
        <v>2370</v>
      </c>
      <c r="F238" s="239" t="s">
        <v>2325</v>
      </c>
      <c r="G238" s="240" t="s">
        <v>357</v>
      </c>
      <c r="H238" s="241">
        <v>1</v>
      </c>
      <c r="I238" s="242"/>
      <c r="J238" s="243">
        <f>ROUND(I238*H238,2)</f>
        <v>0</v>
      </c>
      <c r="K238" s="244"/>
      <c r="L238" s="45"/>
      <c r="M238" s="245" t="s">
        <v>1</v>
      </c>
      <c r="N238" s="246" t="s">
        <v>43</v>
      </c>
      <c r="O238" s="92"/>
      <c r="P238" s="247">
        <f>O238*H238</f>
        <v>0</v>
      </c>
      <c r="Q238" s="247">
        <v>0</v>
      </c>
      <c r="R238" s="247">
        <f>Q238*H238</f>
        <v>0</v>
      </c>
      <c r="S238" s="247">
        <v>0</v>
      </c>
      <c r="T238" s="248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9" t="s">
        <v>165</v>
      </c>
      <c r="AT238" s="249" t="s">
        <v>161</v>
      </c>
      <c r="AU238" s="249" t="s">
        <v>88</v>
      </c>
      <c r="AY238" s="18" t="s">
        <v>159</v>
      </c>
      <c r="BE238" s="250">
        <f>IF(N238="základní",J238,0)</f>
        <v>0</v>
      </c>
      <c r="BF238" s="250">
        <f>IF(N238="snížená",J238,0)</f>
        <v>0</v>
      </c>
      <c r="BG238" s="250">
        <f>IF(N238="zákl. přenesená",J238,0)</f>
        <v>0</v>
      </c>
      <c r="BH238" s="250">
        <f>IF(N238="sníž. přenesená",J238,0)</f>
        <v>0</v>
      </c>
      <c r="BI238" s="250">
        <f>IF(N238="nulová",J238,0)</f>
        <v>0</v>
      </c>
      <c r="BJ238" s="18" t="s">
        <v>86</v>
      </c>
      <c r="BK238" s="250">
        <f>ROUND(I238*H238,2)</f>
        <v>0</v>
      </c>
      <c r="BL238" s="18" t="s">
        <v>165</v>
      </c>
      <c r="BM238" s="249" t="s">
        <v>2371</v>
      </c>
    </row>
    <row r="239" s="2" customFormat="1" ht="16.5" customHeight="1">
      <c r="A239" s="39"/>
      <c r="B239" s="40"/>
      <c r="C239" s="237" t="s">
        <v>725</v>
      </c>
      <c r="D239" s="237" t="s">
        <v>161</v>
      </c>
      <c r="E239" s="238" t="s">
        <v>2327</v>
      </c>
      <c r="F239" s="239" t="s">
        <v>2328</v>
      </c>
      <c r="G239" s="240" t="s">
        <v>777</v>
      </c>
      <c r="H239" s="241">
        <v>1</v>
      </c>
      <c r="I239" s="242"/>
      <c r="J239" s="243">
        <f>ROUND(I239*H239,2)</f>
        <v>0</v>
      </c>
      <c r="K239" s="244"/>
      <c r="L239" s="45"/>
      <c r="M239" s="245" t="s">
        <v>1</v>
      </c>
      <c r="N239" s="246" t="s">
        <v>43</v>
      </c>
      <c r="O239" s="92"/>
      <c r="P239" s="247">
        <f>O239*H239</f>
        <v>0</v>
      </c>
      <c r="Q239" s="247">
        <v>0</v>
      </c>
      <c r="R239" s="247">
        <f>Q239*H239</f>
        <v>0</v>
      </c>
      <c r="S239" s="247">
        <v>0</v>
      </c>
      <c r="T239" s="248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9" t="s">
        <v>165</v>
      </c>
      <c r="AT239" s="249" t="s">
        <v>161</v>
      </c>
      <c r="AU239" s="249" t="s">
        <v>88</v>
      </c>
      <c r="AY239" s="18" t="s">
        <v>159</v>
      </c>
      <c r="BE239" s="250">
        <f>IF(N239="základní",J239,0)</f>
        <v>0</v>
      </c>
      <c r="BF239" s="250">
        <f>IF(N239="snížená",J239,0)</f>
        <v>0</v>
      </c>
      <c r="BG239" s="250">
        <f>IF(N239="zákl. přenesená",J239,0)</f>
        <v>0</v>
      </c>
      <c r="BH239" s="250">
        <f>IF(N239="sníž. přenesená",J239,0)</f>
        <v>0</v>
      </c>
      <c r="BI239" s="250">
        <f>IF(N239="nulová",J239,0)</f>
        <v>0</v>
      </c>
      <c r="BJ239" s="18" t="s">
        <v>86</v>
      </c>
      <c r="BK239" s="250">
        <f>ROUND(I239*H239,2)</f>
        <v>0</v>
      </c>
      <c r="BL239" s="18" t="s">
        <v>165</v>
      </c>
      <c r="BM239" s="249" t="s">
        <v>2372</v>
      </c>
    </row>
    <row r="240" s="2" customFormat="1" ht="16.5" customHeight="1">
      <c r="A240" s="39"/>
      <c r="B240" s="40"/>
      <c r="C240" s="237" t="s">
        <v>729</v>
      </c>
      <c r="D240" s="237" t="s">
        <v>161</v>
      </c>
      <c r="E240" s="238" t="s">
        <v>2330</v>
      </c>
      <c r="F240" s="239" t="s">
        <v>2331</v>
      </c>
      <c r="G240" s="240" t="s">
        <v>777</v>
      </c>
      <c r="H240" s="241">
        <v>1</v>
      </c>
      <c r="I240" s="242"/>
      <c r="J240" s="243">
        <f>ROUND(I240*H240,2)</f>
        <v>0</v>
      </c>
      <c r="K240" s="244"/>
      <c r="L240" s="45"/>
      <c r="M240" s="245" t="s">
        <v>1</v>
      </c>
      <c r="N240" s="246" t="s">
        <v>43</v>
      </c>
      <c r="O240" s="92"/>
      <c r="P240" s="247">
        <f>O240*H240</f>
        <v>0</v>
      </c>
      <c r="Q240" s="247">
        <v>0</v>
      </c>
      <c r="R240" s="247">
        <f>Q240*H240</f>
        <v>0</v>
      </c>
      <c r="S240" s="247">
        <v>0</v>
      </c>
      <c r="T240" s="248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9" t="s">
        <v>165</v>
      </c>
      <c r="AT240" s="249" t="s">
        <v>161</v>
      </c>
      <c r="AU240" s="249" t="s">
        <v>88</v>
      </c>
      <c r="AY240" s="18" t="s">
        <v>159</v>
      </c>
      <c r="BE240" s="250">
        <f>IF(N240="základní",J240,0)</f>
        <v>0</v>
      </c>
      <c r="BF240" s="250">
        <f>IF(N240="snížená",J240,0)</f>
        <v>0</v>
      </c>
      <c r="BG240" s="250">
        <f>IF(N240="zákl. přenesená",J240,0)</f>
        <v>0</v>
      </c>
      <c r="BH240" s="250">
        <f>IF(N240="sníž. přenesená",J240,0)</f>
        <v>0</v>
      </c>
      <c r="BI240" s="250">
        <f>IF(N240="nulová",J240,0)</f>
        <v>0</v>
      </c>
      <c r="BJ240" s="18" t="s">
        <v>86</v>
      </c>
      <c r="BK240" s="250">
        <f>ROUND(I240*H240,2)</f>
        <v>0</v>
      </c>
      <c r="BL240" s="18" t="s">
        <v>165</v>
      </c>
      <c r="BM240" s="249" t="s">
        <v>2373</v>
      </c>
    </row>
    <row r="241" s="2" customFormat="1" ht="16.5" customHeight="1">
      <c r="A241" s="39"/>
      <c r="B241" s="40"/>
      <c r="C241" s="237" t="s">
        <v>734</v>
      </c>
      <c r="D241" s="237" t="s">
        <v>161</v>
      </c>
      <c r="E241" s="238" t="s">
        <v>2333</v>
      </c>
      <c r="F241" s="239" t="s">
        <v>2334</v>
      </c>
      <c r="G241" s="240" t="s">
        <v>777</v>
      </c>
      <c r="H241" s="241">
        <v>10</v>
      </c>
      <c r="I241" s="242"/>
      <c r="J241" s="243">
        <f>ROUND(I241*H241,2)</f>
        <v>0</v>
      </c>
      <c r="K241" s="244"/>
      <c r="L241" s="45"/>
      <c r="M241" s="245" t="s">
        <v>1</v>
      </c>
      <c r="N241" s="246" t="s">
        <v>43</v>
      </c>
      <c r="O241" s="92"/>
      <c r="P241" s="247">
        <f>O241*H241</f>
        <v>0</v>
      </c>
      <c r="Q241" s="247">
        <v>0</v>
      </c>
      <c r="R241" s="247">
        <f>Q241*H241</f>
        <v>0</v>
      </c>
      <c r="S241" s="247">
        <v>0</v>
      </c>
      <c r="T241" s="248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9" t="s">
        <v>165</v>
      </c>
      <c r="AT241" s="249" t="s">
        <v>161</v>
      </c>
      <c r="AU241" s="249" t="s">
        <v>88</v>
      </c>
      <c r="AY241" s="18" t="s">
        <v>159</v>
      </c>
      <c r="BE241" s="250">
        <f>IF(N241="základní",J241,0)</f>
        <v>0</v>
      </c>
      <c r="BF241" s="250">
        <f>IF(N241="snížená",J241,0)</f>
        <v>0</v>
      </c>
      <c r="BG241" s="250">
        <f>IF(N241="zákl. přenesená",J241,0)</f>
        <v>0</v>
      </c>
      <c r="BH241" s="250">
        <f>IF(N241="sníž. přenesená",J241,0)</f>
        <v>0</v>
      </c>
      <c r="BI241" s="250">
        <f>IF(N241="nulová",J241,0)</f>
        <v>0</v>
      </c>
      <c r="BJ241" s="18" t="s">
        <v>86</v>
      </c>
      <c r="BK241" s="250">
        <f>ROUND(I241*H241,2)</f>
        <v>0</v>
      </c>
      <c r="BL241" s="18" t="s">
        <v>165</v>
      </c>
      <c r="BM241" s="249" t="s">
        <v>2374</v>
      </c>
    </row>
    <row r="242" s="2" customFormat="1" ht="16.5" customHeight="1">
      <c r="A242" s="39"/>
      <c r="B242" s="40"/>
      <c r="C242" s="237" t="s">
        <v>738</v>
      </c>
      <c r="D242" s="237" t="s">
        <v>161</v>
      </c>
      <c r="E242" s="238" t="s">
        <v>2336</v>
      </c>
      <c r="F242" s="239" t="s">
        <v>2337</v>
      </c>
      <c r="G242" s="240" t="s">
        <v>777</v>
      </c>
      <c r="H242" s="241">
        <v>4</v>
      </c>
      <c r="I242" s="242"/>
      <c r="J242" s="243">
        <f>ROUND(I242*H242,2)</f>
        <v>0</v>
      </c>
      <c r="K242" s="244"/>
      <c r="L242" s="45"/>
      <c r="M242" s="245" t="s">
        <v>1</v>
      </c>
      <c r="N242" s="246" t="s">
        <v>43</v>
      </c>
      <c r="O242" s="92"/>
      <c r="P242" s="247">
        <f>O242*H242</f>
        <v>0</v>
      </c>
      <c r="Q242" s="247">
        <v>0</v>
      </c>
      <c r="R242" s="247">
        <f>Q242*H242</f>
        <v>0</v>
      </c>
      <c r="S242" s="247">
        <v>0</v>
      </c>
      <c r="T242" s="248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9" t="s">
        <v>165</v>
      </c>
      <c r="AT242" s="249" t="s">
        <v>161</v>
      </c>
      <c r="AU242" s="249" t="s">
        <v>88</v>
      </c>
      <c r="AY242" s="18" t="s">
        <v>159</v>
      </c>
      <c r="BE242" s="250">
        <f>IF(N242="základní",J242,0)</f>
        <v>0</v>
      </c>
      <c r="BF242" s="250">
        <f>IF(N242="snížená",J242,0)</f>
        <v>0</v>
      </c>
      <c r="BG242" s="250">
        <f>IF(N242="zákl. přenesená",J242,0)</f>
        <v>0</v>
      </c>
      <c r="BH242" s="250">
        <f>IF(N242="sníž. přenesená",J242,0)</f>
        <v>0</v>
      </c>
      <c r="BI242" s="250">
        <f>IF(N242="nulová",J242,0)</f>
        <v>0</v>
      </c>
      <c r="BJ242" s="18" t="s">
        <v>86</v>
      </c>
      <c r="BK242" s="250">
        <f>ROUND(I242*H242,2)</f>
        <v>0</v>
      </c>
      <c r="BL242" s="18" t="s">
        <v>165</v>
      </c>
      <c r="BM242" s="249" t="s">
        <v>2375</v>
      </c>
    </row>
    <row r="243" s="2" customFormat="1" ht="16.5" customHeight="1">
      <c r="A243" s="39"/>
      <c r="B243" s="40"/>
      <c r="C243" s="237" t="s">
        <v>742</v>
      </c>
      <c r="D243" s="237" t="s">
        <v>161</v>
      </c>
      <c r="E243" s="238" t="s">
        <v>2339</v>
      </c>
      <c r="F243" s="239" t="s">
        <v>2340</v>
      </c>
      <c r="G243" s="240" t="s">
        <v>777</v>
      </c>
      <c r="H243" s="241">
        <v>1</v>
      </c>
      <c r="I243" s="242"/>
      <c r="J243" s="243">
        <f>ROUND(I243*H243,2)</f>
        <v>0</v>
      </c>
      <c r="K243" s="244"/>
      <c r="L243" s="45"/>
      <c r="M243" s="245" t="s">
        <v>1</v>
      </c>
      <c r="N243" s="246" t="s">
        <v>43</v>
      </c>
      <c r="O243" s="92"/>
      <c r="P243" s="247">
        <f>O243*H243</f>
        <v>0</v>
      </c>
      <c r="Q243" s="247">
        <v>0</v>
      </c>
      <c r="R243" s="247">
        <f>Q243*H243</f>
        <v>0</v>
      </c>
      <c r="S243" s="247">
        <v>0</v>
      </c>
      <c r="T243" s="248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9" t="s">
        <v>165</v>
      </c>
      <c r="AT243" s="249" t="s">
        <v>161</v>
      </c>
      <c r="AU243" s="249" t="s">
        <v>88</v>
      </c>
      <c r="AY243" s="18" t="s">
        <v>159</v>
      </c>
      <c r="BE243" s="250">
        <f>IF(N243="základní",J243,0)</f>
        <v>0</v>
      </c>
      <c r="BF243" s="250">
        <f>IF(N243="snížená",J243,0)</f>
        <v>0</v>
      </c>
      <c r="BG243" s="250">
        <f>IF(N243="zákl. přenesená",J243,0)</f>
        <v>0</v>
      </c>
      <c r="BH243" s="250">
        <f>IF(N243="sníž. přenesená",J243,0)</f>
        <v>0</v>
      </c>
      <c r="BI243" s="250">
        <f>IF(N243="nulová",J243,0)</f>
        <v>0</v>
      </c>
      <c r="BJ243" s="18" t="s">
        <v>86</v>
      </c>
      <c r="BK243" s="250">
        <f>ROUND(I243*H243,2)</f>
        <v>0</v>
      </c>
      <c r="BL243" s="18" t="s">
        <v>165</v>
      </c>
      <c r="BM243" s="249" t="s">
        <v>2376</v>
      </c>
    </row>
    <row r="244" s="2" customFormat="1" ht="16.5" customHeight="1">
      <c r="A244" s="39"/>
      <c r="B244" s="40"/>
      <c r="C244" s="237" t="s">
        <v>746</v>
      </c>
      <c r="D244" s="237" t="s">
        <v>161</v>
      </c>
      <c r="E244" s="238" t="s">
        <v>2342</v>
      </c>
      <c r="F244" s="239" t="s">
        <v>2343</v>
      </c>
      <c r="G244" s="240" t="s">
        <v>777</v>
      </c>
      <c r="H244" s="241">
        <v>1</v>
      </c>
      <c r="I244" s="242"/>
      <c r="J244" s="243">
        <f>ROUND(I244*H244,2)</f>
        <v>0</v>
      </c>
      <c r="K244" s="244"/>
      <c r="L244" s="45"/>
      <c r="M244" s="245" t="s">
        <v>1</v>
      </c>
      <c r="N244" s="246" t="s">
        <v>43</v>
      </c>
      <c r="O244" s="92"/>
      <c r="P244" s="247">
        <f>O244*H244</f>
        <v>0</v>
      </c>
      <c r="Q244" s="247">
        <v>0</v>
      </c>
      <c r="R244" s="247">
        <f>Q244*H244</f>
        <v>0</v>
      </c>
      <c r="S244" s="247">
        <v>0</v>
      </c>
      <c r="T244" s="248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9" t="s">
        <v>165</v>
      </c>
      <c r="AT244" s="249" t="s">
        <v>161</v>
      </c>
      <c r="AU244" s="249" t="s">
        <v>88</v>
      </c>
      <c r="AY244" s="18" t="s">
        <v>159</v>
      </c>
      <c r="BE244" s="250">
        <f>IF(N244="základní",J244,0)</f>
        <v>0</v>
      </c>
      <c r="BF244" s="250">
        <f>IF(N244="snížená",J244,0)</f>
        <v>0</v>
      </c>
      <c r="BG244" s="250">
        <f>IF(N244="zákl. přenesená",J244,0)</f>
        <v>0</v>
      </c>
      <c r="BH244" s="250">
        <f>IF(N244="sníž. přenesená",J244,0)</f>
        <v>0</v>
      </c>
      <c r="BI244" s="250">
        <f>IF(N244="nulová",J244,0)</f>
        <v>0</v>
      </c>
      <c r="BJ244" s="18" t="s">
        <v>86</v>
      </c>
      <c r="BK244" s="250">
        <f>ROUND(I244*H244,2)</f>
        <v>0</v>
      </c>
      <c r="BL244" s="18" t="s">
        <v>165</v>
      </c>
      <c r="BM244" s="249" t="s">
        <v>2377</v>
      </c>
    </row>
    <row r="245" s="2" customFormat="1" ht="16.5" customHeight="1">
      <c r="A245" s="39"/>
      <c r="B245" s="40"/>
      <c r="C245" s="237" t="s">
        <v>750</v>
      </c>
      <c r="D245" s="237" t="s">
        <v>161</v>
      </c>
      <c r="E245" s="238" t="s">
        <v>2345</v>
      </c>
      <c r="F245" s="239" t="s">
        <v>2346</v>
      </c>
      <c r="G245" s="240" t="s">
        <v>777</v>
      </c>
      <c r="H245" s="241">
        <v>1</v>
      </c>
      <c r="I245" s="242"/>
      <c r="J245" s="243">
        <f>ROUND(I245*H245,2)</f>
        <v>0</v>
      </c>
      <c r="K245" s="244"/>
      <c r="L245" s="45"/>
      <c r="M245" s="245" t="s">
        <v>1</v>
      </c>
      <c r="N245" s="246" t="s">
        <v>43</v>
      </c>
      <c r="O245" s="92"/>
      <c r="P245" s="247">
        <f>O245*H245</f>
        <v>0</v>
      </c>
      <c r="Q245" s="247">
        <v>0</v>
      </c>
      <c r="R245" s="247">
        <f>Q245*H245</f>
        <v>0</v>
      </c>
      <c r="S245" s="247">
        <v>0</v>
      </c>
      <c r="T245" s="248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9" t="s">
        <v>165</v>
      </c>
      <c r="AT245" s="249" t="s">
        <v>161</v>
      </c>
      <c r="AU245" s="249" t="s">
        <v>88</v>
      </c>
      <c r="AY245" s="18" t="s">
        <v>159</v>
      </c>
      <c r="BE245" s="250">
        <f>IF(N245="základní",J245,0)</f>
        <v>0</v>
      </c>
      <c r="BF245" s="250">
        <f>IF(N245="snížená",J245,0)</f>
        <v>0</v>
      </c>
      <c r="BG245" s="250">
        <f>IF(N245="zákl. přenesená",J245,0)</f>
        <v>0</v>
      </c>
      <c r="BH245" s="250">
        <f>IF(N245="sníž. přenesená",J245,0)</f>
        <v>0</v>
      </c>
      <c r="BI245" s="250">
        <f>IF(N245="nulová",J245,0)</f>
        <v>0</v>
      </c>
      <c r="BJ245" s="18" t="s">
        <v>86</v>
      </c>
      <c r="BK245" s="250">
        <f>ROUND(I245*H245,2)</f>
        <v>0</v>
      </c>
      <c r="BL245" s="18" t="s">
        <v>165</v>
      </c>
      <c r="BM245" s="249" t="s">
        <v>2378</v>
      </c>
    </row>
    <row r="246" s="12" customFormat="1" ht="22.8" customHeight="1">
      <c r="A246" s="12"/>
      <c r="B246" s="221"/>
      <c r="C246" s="222"/>
      <c r="D246" s="223" t="s">
        <v>77</v>
      </c>
      <c r="E246" s="235" t="s">
        <v>2021</v>
      </c>
      <c r="F246" s="235" t="s">
        <v>2379</v>
      </c>
      <c r="G246" s="222"/>
      <c r="H246" s="222"/>
      <c r="I246" s="225"/>
      <c r="J246" s="236">
        <f>BK246</f>
        <v>0</v>
      </c>
      <c r="K246" s="222"/>
      <c r="L246" s="227"/>
      <c r="M246" s="228"/>
      <c r="N246" s="229"/>
      <c r="O246" s="229"/>
      <c r="P246" s="230">
        <f>SUM(P247:P268)</f>
        <v>0</v>
      </c>
      <c r="Q246" s="229"/>
      <c r="R246" s="230">
        <f>SUM(R247:R268)</f>
        <v>0</v>
      </c>
      <c r="S246" s="229"/>
      <c r="T246" s="231">
        <f>SUM(T247:T268)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32" t="s">
        <v>86</v>
      </c>
      <c r="AT246" s="233" t="s">
        <v>77</v>
      </c>
      <c r="AU246" s="233" t="s">
        <v>86</v>
      </c>
      <c r="AY246" s="232" t="s">
        <v>159</v>
      </c>
      <c r="BK246" s="234">
        <f>SUM(BK247:BK268)</f>
        <v>0</v>
      </c>
    </row>
    <row r="247" s="2" customFormat="1" ht="21.75" customHeight="1">
      <c r="A247" s="39"/>
      <c r="B247" s="40"/>
      <c r="C247" s="237" t="s">
        <v>756</v>
      </c>
      <c r="D247" s="237" t="s">
        <v>161</v>
      </c>
      <c r="E247" s="238" t="s">
        <v>2380</v>
      </c>
      <c r="F247" s="239" t="s">
        <v>2283</v>
      </c>
      <c r="G247" s="240" t="s">
        <v>777</v>
      </c>
      <c r="H247" s="241">
        <v>1</v>
      </c>
      <c r="I247" s="242"/>
      <c r="J247" s="243">
        <f>ROUND(I247*H247,2)</f>
        <v>0</v>
      </c>
      <c r="K247" s="244"/>
      <c r="L247" s="45"/>
      <c r="M247" s="245" t="s">
        <v>1</v>
      </c>
      <c r="N247" s="246" t="s">
        <v>43</v>
      </c>
      <c r="O247" s="92"/>
      <c r="P247" s="247">
        <f>O247*H247</f>
        <v>0</v>
      </c>
      <c r="Q247" s="247">
        <v>0</v>
      </c>
      <c r="R247" s="247">
        <f>Q247*H247</f>
        <v>0</v>
      </c>
      <c r="S247" s="247">
        <v>0</v>
      </c>
      <c r="T247" s="248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9" t="s">
        <v>165</v>
      </c>
      <c r="AT247" s="249" t="s">
        <v>161</v>
      </c>
      <c r="AU247" s="249" t="s">
        <v>88</v>
      </c>
      <c r="AY247" s="18" t="s">
        <v>159</v>
      </c>
      <c r="BE247" s="250">
        <f>IF(N247="základní",J247,0)</f>
        <v>0</v>
      </c>
      <c r="BF247" s="250">
        <f>IF(N247="snížená",J247,0)</f>
        <v>0</v>
      </c>
      <c r="BG247" s="250">
        <f>IF(N247="zákl. přenesená",J247,0)</f>
        <v>0</v>
      </c>
      <c r="BH247" s="250">
        <f>IF(N247="sníž. přenesená",J247,0)</f>
        <v>0</v>
      </c>
      <c r="BI247" s="250">
        <f>IF(N247="nulová",J247,0)</f>
        <v>0</v>
      </c>
      <c r="BJ247" s="18" t="s">
        <v>86</v>
      </c>
      <c r="BK247" s="250">
        <f>ROUND(I247*H247,2)</f>
        <v>0</v>
      </c>
      <c r="BL247" s="18" t="s">
        <v>165</v>
      </c>
      <c r="BM247" s="249" t="s">
        <v>2381</v>
      </c>
    </row>
    <row r="248" s="2" customFormat="1" ht="16.5" customHeight="1">
      <c r="A248" s="39"/>
      <c r="B248" s="40"/>
      <c r="C248" s="237" t="s">
        <v>760</v>
      </c>
      <c r="D248" s="237" t="s">
        <v>161</v>
      </c>
      <c r="E248" s="238" t="s">
        <v>2285</v>
      </c>
      <c r="F248" s="239" t="s">
        <v>2286</v>
      </c>
      <c r="G248" s="240" t="s">
        <v>777</v>
      </c>
      <c r="H248" s="241">
        <v>1</v>
      </c>
      <c r="I248" s="242"/>
      <c r="J248" s="243">
        <f>ROUND(I248*H248,2)</f>
        <v>0</v>
      </c>
      <c r="K248" s="244"/>
      <c r="L248" s="45"/>
      <c r="M248" s="245" t="s">
        <v>1</v>
      </c>
      <c r="N248" s="246" t="s">
        <v>43</v>
      </c>
      <c r="O248" s="92"/>
      <c r="P248" s="247">
        <f>O248*H248</f>
        <v>0</v>
      </c>
      <c r="Q248" s="247">
        <v>0</v>
      </c>
      <c r="R248" s="247">
        <f>Q248*H248</f>
        <v>0</v>
      </c>
      <c r="S248" s="247">
        <v>0</v>
      </c>
      <c r="T248" s="248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9" t="s">
        <v>165</v>
      </c>
      <c r="AT248" s="249" t="s">
        <v>161</v>
      </c>
      <c r="AU248" s="249" t="s">
        <v>88</v>
      </c>
      <c r="AY248" s="18" t="s">
        <v>159</v>
      </c>
      <c r="BE248" s="250">
        <f>IF(N248="základní",J248,0)</f>
        <v>0</v>
      </c>
      <c r="BF248" s="250">
        <f>IF(N248="snížená",J248,0)</f>
        <v>0</v>
      </c>
      <c r="BG248" s="250">
        <f>IF(N248="zákl. přenesená",J248,0)</f>
        <v>0</v>
      </c>
      <c r="BH248" s="250">
        <f>IF(N248="sníž. přenesená",J248,0)</f>
        <v>0</v>
      </c>
      <c r="BI248" s="250">
        <f>IF(N248="nulová",J248,0)</f>
        <v>0</v>
      </c>
      <c r="BJ248" s="18" t="s">
        <v>86</v>
      </c>
      <c r="BK248" s="250">
        <f>ROUND(I248*H248,2)</f>
        <v>0</v>
      </c>
      <c r="BL248" s="18" t="s">
        <v>165</v>
      </c>
      <c r="BM248" s="249" t="s">
        <v>2382</v>
      </c>
    </row>
    <row r="249" s="2" customFormat="1" ht="16.5" customHeight="1">
      <c r="A249" s="39"/>
      <c r="B249" s="40"/>
      <c r="C249" s="237" t="s">
        <v>764</v>
      </c>
      <c r="D249" s="237" t="s">
        <v>161</v>
      </c>
      <c r="E249" s="238" t="s">
        <v>2288</v>
      </c>
      <c r="F249" s="239" t="s">
        <v>2289</v>
      </c>
      <c r="G249" s="240" t="s">
        <v>777</v>
      </c>
      <c r="H249" s="241">
        <v>1</v>
      </c>
      <c r="I249" s="242"/>
      <c r="J249" s="243">
        <f>ROUND(I249*H249,2)</f>
        <v>0</v>
      </c>
      <c r="K249" s="244"/>
      <c r="L249" s="45"/>
      <c r="M249" s="245" t="s">
        <v>1</v>
      </c>
      <c r="N249" s="246" t="s">
        <v>43</v>
      </c>
      <c r="O249" s="92"/>
      <c r="P249" s="247">
        <f>O249*H249</f>
        <v>0</v>
      </c>
      <c r="Q249" s="247">
        <v>0</v>
      </c>
      <c r="R249" s="247">
        <f>Q249*H249</f>
        <v>0</v>
      </c>
      <c r="S249" s="247">
        <v>0</v>
      </c>
      <c r="T249" s="248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9" t="s">
        <v>165</v>
      </c>
      <c r="AT249" s="249" t="s">
        <v>161</v>
      </c>
      <c r="AU249" s="249" t="s">
        <v>88</v>
      </c>
      <c r="AY249" s="18" t="s">
        <v>159</v>
      </c>
      <c r="BE249" s="250">
        <f>IF(N249="základní",J249,0)</f>
        <v>0</v>
      </c>
      <c r="BF249" s="250">
        <f>IF(N249="snížená",J249,0)</f>
        <v>0</v>
      </c>
      <c r="BG249" s="250">
        <f>IF(N249="zákl. přenesená",J249,0)</f>
        <v>0</v>
      </c>
      <c r="BH249" s="250">
        <f>IF(N249="sníž. přenesená",J249,0)</f>
        <v>0</v>
      </c>
      <c r="BI249" s="250">
        <f>IF(N249="nulová",J249,0)</f>
        <v>0</v>
      </c>
      <c r="BJ249" s="18" t="s">
        <v>86</v>
      </c>
      <c r="BK249" s="250">
        <f>ROUND(I249*H249,2)</f>
        <v>0</v>
      </c>
      <c r="BL249" s="18" t="s">
        <v>165</v>
      </c>
      <c r="BM249" s="249" t="s">
        <v>2383</v>
      </c>
    </row>
    <row r="250" s="2" customFormat="1" ht="16.5" customHeight="1">
      <c r="A250" s="39"/>
      <c r="B250" s="40"/>
      <c r="C250" s="237" t="s">
        <v>770</v>
      </c>
      <c r="D250" s="237" t="s">
        <v>161</v>
      </c>
      <c r="E250" s="238" t="s">
        <v>2291</v>
      </c>
      <c r="F250" s="239" t="s">
        <v>2292</v>
      </c>
      <c r="G250" s="240" t="s">
        <v>777</v>
      </c>
      <c r="H250" s="241">
        <v>6</v>
      </c>
      <c r="I250" s="242"/>
      <c r="J250" s="243">
        <f>ROUND(I250*H250,2)</f>
        <v>0</v>
      </c>
      <c r="K250" s="244"/>
      <c r="L250" s="45"/>
      <c r="M250" s="245" t="s">
        <v>1</v>
      </c>
      <c r="N250" s="246" t="s">
        <v>43</v>
      </c>
      <c r="O250" s="92"/>
      <c r="P250" s="247">
        <f>O250*H250</f>
        <v>0</v>
      </c>
      <c r="Q250" s="247">
        <v>0</v>
      </c>
      <c r="R250" s="247">
        <f>Q250*H250</f>
        <v>0</v>
      </c>
      <c r="S250" s="247">
        <v>0</v>
      </c>
      <c r="T250" s="248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9" t="s">
        <v>165</v>
      </c>
      <c r="AT250" s="249" t="s">
        <v>161</v>
      </c>
      <c r="AU250" s="249" t="s">
        <v>88</v>
      </c>
      <c r="AY250" s="18" t="s">
        <v>159</v>
      </c>
      <c r="BE250" s="250">
        <f>IF(N250="základní",J250,0)</f>
        <v>0</v>
      </c>
      <c r="BF250" s="250">
        <f>IF(N250="snížená",J250,0)</f>
        <v>0</v>
      </c>
      <c r="BG250" s="250">
        <f>IF(N250="zákl. přenesená",J250,0)</f>
        <v>0</v>
      </c>
      <c r="BH250" s="250">
        <f>IF(N250="sníž. přenesená",J250,0)</f>
        <v>0</v>
      </c>
      <c r="BI250" s="250">
        <f>IF(N250="nulová",J250,0)</f>
        <v>0</v>
      </c>
      <c r="BJ250" s="18" t="s">
        <v>86</v>
      </c>
      <c r="BK250" s="250">
        <f>ROUND(I250*H250,2)</f>
        <v>0</v>
      </c>
      <c r="BL250" s="18" t="s">
        <v>165</v>
      </c>
      <c r="BM250" s="249" t="s">
        <v>2384</v>
      </c>
    </row>
    <row r="251" s="2" customFormat="1" ht="16.5" customHeight="1">
      <c r="A251" s="39"/>
      <c r="B251" s="40"/>
      <c r="C251" s="237" t="s">
        <v>774</v>
      </c>
      <c r="D251" s="237" t="s">
        <v>161</v>
      </c>
      <c r="E251" s="238" t="s">
        <v>2294</v>
      </c>
      <c r="F251" s="239" t="s">
        <v>2295</v>
      </c>
      <c r="G251" s="240" t="s">
        <v>777</v>
      </c>
      <c r="H251" s="241">
        <v>2</v>
      </c>
      <c r="I251" s="242"/>
      <c r="J251" s="243">
        <f>ROUND(I251*H251,2)</f>
        <v>0</v>
      </c>
      <c r="K251" s="244"/>
      <c r="L251" s="45"/>
      <c r="M251" s="245" t="s">
        <v>1</v>
      </c>
      <c r="N251" s="246" t="s">
        <v>43</v>
      </c>
      <c r="O251" s="92"/>
      <c r="P251" s="247">
        <f>O251*H251</f>
        <v>0</v>
      </c>
      <c r="Q251" s="247">
        <v>0</v>
      </c>
      <c r="R251" s="247">
        <f>Q251*H251</f>
        <v>0</v>
      </c>
      <c r="S251" s="247">
        <v>0</v>
      </c>
      <c r="T251" s="248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9" t="s">
        <v>165</v>
      </c>
      <c r="AT251" s="249" t="s">
        <v>161</v>
      </c>
      <c r="AU251" s="249" t="s">
        <v>88</v>
      </c>
      <c r="AY251" s="18" t="s">
        <v>159</v>
      </c>
      <c r="BE251" s="250">
        <f>IF(N251="základní",J251,0)</f>
        <v>0</v>
      </c>
      <c r="BF251" s="250">
        <f>IF(N251="snížená",J251,0)</f>
        <v>0</v>
      </c>
      <c r="BG251" s="250">
        <f>IF(N251="zákl. přenesená",J251,0)</f>
        <v>0</v>
      </c>
      <c r="BH251" s="250">
        <f>IF(N251="sníž. přenesená",J251,0)</f>
        <v>0</v>
      </c>
      <c r="BI251" s="250">
        <f>IF(N251="nulová",J251,0)</f>
        <v>0</v>
      </c>
      <c r="BJ251" s="18" t="s">
        <v>86</v>
      </c>
      <c r="BK251" s="250">
        <f>ROUND(I251*H251,2)</f>
        <v>0</v>
      </c>
      <c r="BL251" s="18" t="s">
        <v>165</v>
      </c>
      <c r="BM251" s="249" t="s">
        <v>2385</v>
      </c>
    </row>
    <row r="252" s="2" customFormat="1" ht="16.5" customHeight="1">
      <c r="A252" s="39"/>
      <c r="B252" s="40"/>
      <c r="C252" s="237" t="s">
        <v>779</v>
      </c>
      <c r="D252" s="237" t="s">
        <v>161</v>
      </c>
      <c r="E252" s="238" t="s">
        <v>2297</v>
      </c>
      <c r="F252" s="239" t="s">
        <v>2298</v>
      </c>
      <c r="G252" s="240" t="s">
        <v>777</v>
      </c>
      <c r="H252" s="241">
        <v>1</v>
      </c>
      <c r="I252" s="242"/>
      <c r="J252" s="243">
        <f>ROUND(I252*H252,2)</f>
        <v>0</v>
      </c>
      <c r="K252" s="244"/>
      <c r="L252" s="45"/>
      <c r="M252" s="245" t="s">
        <v>1</v>
      </c>
      <c r="N252" s="246" t="s">
        <v>43</v>
      </c>
      <c r="O252" s="92"/>
      <c r="P252" s="247">
        <f>O252*H252</f>
        <v>0</v>
      </c>
      <c r="Q252" s="247">
        <v>0</v>
      </c>
      <c r="R252" s="247">
        <f>Q252*H252</f>
        <v>0</v>
      </c>
      <c r="S252" s="247">
        <v>0</v>
      </c>
      <c r="T252" s="248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9" t="s">
        <v>165</v>
      </c>
      <c r="AT252" s="249" t="s">
        <v>161</v>
      </c>
      <c r="AU252" s="249" t="s">
        <v>88</v>
      </c>
      <c r="AY252" s="18" t="s">
        <v>159</v>
      </c>
      <c r="BE252" s="250">
        <f>IF(N252="základní",J252,0)</f>
        <v>0</v>
      </c>
      <c r="BF252" s="250">
        <f>IF(N252="snížená",J252,0)</f>
        <v>0</v>
      </c>
      <c r="BG252" s="250">
        <f>IF(N252="zákl. přenesená",J252,0)</f>
        <v>0</v>
      </c>
      <c r="BH252" s="250">
        <f>IF(N252="sníž. přenesená",J252,0)</f>
        <v>0</v>
      </c>
      <c r="BI252" s="250">
        <f>IF(N252="nulová",J252,0)</f>
        <v>0</v>
      </c>
      <c r="BJ252" s="18" t="s">
        <v>86</v>
      </c>
      <c r="BK252" s="250">
        <f>ROUND(I252*H252,2)</f>
        <v>0</v>
      </c>
      <c r="BL252" s="18" t="s">
        <v>165</v>
      </c>
      <c r="BM252" s="249" t="s">
        <v>2386</v>
      </c>
    </row>
    <row r="253" s="2" customFormat="1" ht="16.5" customHeight="1">
      <c r="A253" s="39"/>
      <c r="B253" s="40"/>
      <c r="C253" s="237" t="s">
        <v>783</v>
      </c>
      <c r="D253" s="237" t="s">
        <v>161</v>
      </c>
      <c r="E253" s="238" t="s">
        <v>2300</v>
      </c>
      <c r="F253" s="239" t="s">
        <v>2301</v>
      </c>
      <c r="G253" s="240" t="s">
        <v>777</v>
      </c>
      <c r="H253" s="241">
        <v>1</v>
      </c>
      <c r="I253" s="242"/>
      <c r="J253" s="243">
        <f>ROUND(I253*H253,2)</f>
        <v>0</v>
      </c>
      <c r="K253" s="244"/>
      <c r="L253" s="45"/>
      <c r="M253" s="245" t="s">
        <v>1</v>
      </c>
      <c r="N253" s="246" t="s">
        <v>43</v>
      </c>
      <c r="O253" s="92"/>
      <c r="P253" s="247">
        <f>O253*H253</f>
        <v>0</v>
      </c>
      <c r="Q253" s="247">
        <v>0</v>
      </c>
      <c r="R253" s="247">
        <f>Q253*H253</f>
        <v>0</v>
      </c>
      <c r="S253" s="247">
        <v>0</v>
      </c>
      <c r="T253" s="248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9" t="s">
        <v>165</v>
      </c>
      <c r="AT253" s="249" t="s">
        <v>161</v>
      </c>
      <c r="AU253" s="249" t="s">
        <v>88</v>
      </c>
      <c r="AY253" s="18" t="s">
        <v>159</v>
      </c>
      <c r="BE253" s="250">
        <f>IF(N253="základní",J253,0)</f>
        <v>0</v>
      </c>
      <c r="BF253" s="250">
        <f>IF(N253="snížená",J253,0)</f>
        <v>0</v>
      </c>
      <c r="BG253" s="250">
        <f>IF(N253="zákl. přenesená",J253,0)</f>
        <v>0</v>
      </c>
      <c r="BH253" s="250">
        <f>IF(N253="sníž. přenesená",J253,0)</f>
        <v>0</v>
      </c>
      <c r="BI253" s="250">
        <f>IF(N253="nulová",J253,0)</f>
        <v>0</v>
      </c>
      <c r="BJ253" s="18" t="s">
        <v>86</v>
      </c>
      <c r="BK253" s="250">
        <f>ROUND(I253*H253,2)</f>
        <v>0</v>
      </c>
      <c r="BL253" s="18" t="s">
        <v>165</v>
      </c>
      <c r="BM253" s="249" t="s">
        <v>2387</v>
      </c>
    </row>
    <row r="254" s="2" customFormat="1" ht="16.5" customHeight="1">
      <c r="A254" s="39"/>
      <c r="B254" s="40"/>
      <c r="C254" s="237" t="s">
        <v>789</v>
      </c>
      <c r="D254" s="237" t="s">
        <v>161</v>
      </c>
      <c r="E254" s="238" t="s">
        <v>2303</v>
      </c>
      <c r="F254" s="239" t="s">
        <v>2304</v>
      </c>
      <c r="G254" s="240" t="s">
        <v>777</v>
      </c>
      <c r="H254" s="241">
        <v>2</v>
      </c>
      <c r="I254" s="242"/>
      <c r="J254" s="243">
        <f>ROUND(I254*H254,2)</f>
        <v>0</v>
      </c>
      <c r="K254" s="244"/>
      <c r="L254" s="45"/>
      <c r="M254" s="245" t="s">
        <v>1</v>
      </c>
      <c r="N254" s="246" t="s">
        <v>43</v>
      </c>
      <c r="O254" s="92"/>
      <c r="P254" s="247">
        <f>O254*H254</f>
        <v>0</v>
      </c>
      <c r="Q254" s="247">
        <v>0</v>
      </c>
      <c r="R254" s="247">
        <f>Q254*H254</f>
        <v>0</v>
      </c>
      <c r="S254" s="247">
        <v>0</v>
      </c>
      <c r="T254" s="248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9" t="s">
        <v>165</v>
      </c>
      <c r="AT254" s="249" t="s">
        <v>161</v>
      </c>
      <c r="AU254" s="249" t="s">
        <v>88</v>
      </c>
      <c r="AY254" s="18" t="s">
        <v>159</v>
      </c>
      <c r="BE254" s="250">
        <f>IF(N254="základní",J254,0)</f>
        <v>0</v>
      </c>
      <c r="BF254" s="250">
        <f>IF(N254="snížená",J254,0)</f>
        <v>0</v>
      </c>
      <c r="BG254" s="250">
        <f>IF(N254="zákl. přenesená",J254,0)</f>
        <v>0</v>
      </c>
      <c r="BH254" s="250">
        <f>IF(N254="sníž. přenesená",J254,0)</f>
        <v>0</v>
      </c>
      <c r="BI254" s="250">
        <f>IF(N254="nulová",J254,0)</f>
        <v>0</v>
      </c>
      <c r="BJ254" s="18" t="s">
        <v>86</v>
      </c>
      <c r="BK254" s="250">
        <f>ROUND(I254*H254,2)</f>
        <v>0</v>
      </c>
      <c r="BL254" s="18" t="s">
        <v>165</v>
      </c>
      <c r="BM254" s="249" t="s">
        <v>2388</v>
      </c>
    </row>
    <row r="255" s="2" customFormat="1" ht="16.5" customHeight="1">
      <c r="A255" s="39"/>
      <c r="B255" s="40"/>
      <c r="C255" s="237" t="s">
        <v>793</v>
      </c>
      <c r="D255" s="237" t="s">
        <v>161</v>
      </c>
      <c r="E255" s="238" t="s">
        <v>2306</v>
      </c>
      <c r="F255" s="239" t="s">
        <v>2307</v>
      </c>
      <c r="G255" s="240" t="s">
        <v>777</v>
      </c>
      <c r="H255" s="241">
        <v>13</v>
      </c>
      <c r="I255" s="242"/>
      <c r="J255" s="243">
        <f>ROUND(I255*H255,2)</f>
        <v>0</v>
      </c>
      <c r="K255" s="244"/>
      <c r="L255" s="45"/>
      <c r="M255" s="245" t="s">
        <v>1</v>
      </c>
      <c r="N255" s="246" t="s">
        <v>43</v>
      </c>
      <c r="O255" s="92"/>
      <c r="P255" s="247">
        <f>O255*H255</f>
        <v>0</v>
      </c>
      <c r="Q255" s="247">
        <v>0</v>
      </c>
      <c r="R255" s="247">
        <f>Q255*H255</f>
        <v>0</v>
      </c>
      <c r="S255" s="247">
        <v>0</v>
      </c>
      <c r="T255" s="248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9" t="s">
        <v>165</v>
      </c>
      <c r="AT255" s="249" t="s">
        <v>161</v>
      </c>
      <c r="AU255" s="249" t="s">
        <v>88</v>
      </c>
      <c r="AY255" s="18" t="s">
        <v>159</v>
      </c>
      <c r="BE255" s="250">
        <f>IF(N255="základní",J255,0)</f>
        <v>0</v>
      </c>
      <c r="BF255" s="250">
        <f>IF(N255="snížená",J255,0)</f>
        <v>0</v>
      </c>
      <c r="BG255" s="250">
        <f>IF(N255="zákl. přenesená",J255,0)</f>
        <v>0</v>
      </c>
      <c r="BH255" s="250">
        <f>IF(N255="sníž. přenesená",J255,0)</f>
        <v>0</v>
      </c>
      <c r="BI255" s="250">
        <f>IF(N255="nulová",J255,0)</f>
        <v>0</v>
      </c>
      <c r="BJ255" s="18" t="s">
        <v>86</v>
      </c>
      <c r="BK255" s="250">
        <f>ROUND(I255*H255,2)</f>
        <v>0</v>
      </c>
      <c r="BL255" s="18" t="s">
        <v>165</v>
      </c>
      <c r="BM255" s="249" t="s">
        <v>2389</v>
      </c>
    </row>
    <row r="256" s="2" customFormat="1" ht="16.5" customHeight="1">
      <c r="A256" s="39"/>
      <c r="B256" s="40"/>
      <c r="C256" s="237" t="s">
        <v>797</v>
      </c>
      <c r="D256" s="237" t="s">
        <v>161</v>
      </c>
      <c r="E256" s="238" t="s">
        <v>2309</v>
      </c>
      <c r="F256" s="239" t="s">
        <v>2310</v>
      </c>
      <c r="G256" s="240" t="s">
        <v>777</v>
      </c>
      <c r="H256" s="241">
        <v>1</v>
      </c>
      <c r="I256" s="242"/>
      <c r="J256" s="243">
        <f>ROUND(I256*H256,2)</f>
        <v>0</v>
      </c>
      <c r="K256" s="244"/>
      <c r="L256" s="45"/>
      <c r="M256" s="245" t="s">
        <v>1</v>
      </c>
      <c r="N256" s="246" t="s">
        <v>43</v>
      </c>
      <c r="O256" s="92"/>
      <c r="P256" s="247">
        <f>O256*H256</f>
        <v>0</v>
      </c>
      <c r="Q256" s="247">
        <v>0</v>
      </c>
      <c r="R256" s="247">
        <f>Q256*H256</f>
        <v>0</v>
      </c>
      <c r="S256" s="247">
        <v>0</v>
      </c>
      <c r="T256" s="248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9" t="s">
        <v>165</v>
      </c>
      <c r="AT256" s="249" t="s">
        <v>161</v>
      </c>
      <c r="AU256" s="249" t="s">
        <v>88</v>
      </c>
      <c r="AY256" s="18" t="s">
        <v>159</v>
      </c>
      <c r="BE256" s="250">
        <f>IF(N256="základní",J256,0)</f>
        <v>0</v>
      </c>
      <c r="BF256" s="250">
        <f>IF(N256="snížená",J256,0)</f>
        <v>0</v>
      </c>
      <c r="BG256" s="250">
        <f>IF(N256="zákl. přenesená",J256,0)</f>
        <v>0</v>
      </c>
      <c r="BH256" s="250">
        <f>IF(N256="sníž. přenesená",J256,0)</f>
        <v>0</v>
      </c>
      <c r="BI256" s="250">
        <f>IF(N256="nulová",J256,0)</f>
        <v>0</v>
      </c>
      <c r="BJ256" s="18" t="s">
        <v>86</v>
      </c>
      <c r="BK256" s="250">
        <f>ROUND(I256*H256,2)</f>
        <v>0</v>
      </c>
      <c r="BL256" s="18" t="s">
        <v>165</v>
      </c>
      <c r="BM256" s="249" t="s">
        <v>2390</v>
      </c>
    </row>
    <row r="257" s="2" customFormat="1" ht="16.5" customHeight="1">
      <c r="A257" s="39"/>
      <c r="B257" s="40"/>
      <c r="C257" s="237" t="s">
        <v>803</v>
      </c>
      <c r="D257" s="237" t="s">
        <v>161</v>
      </c>
      <c r="E257" s="238" t="s">
        <v>2312</v>
      </c>
      <c r="F257" s="239" t="s">
        <v>2313</v>
      </c>
      <c r="G257" s="240" t="s">
        <v>777</v>
      </c>
      <c r="H257" s="241">
        <v>1</v>
      </c>
      <c r="I257" s="242"/>
      <c r="J257" s="243">
        <f>ROUND(I257*H257,2)</f>
        <v>0</v>
      </c>
      <c r="K257" s="244"/>
      <c r="L257" s="45"/>
      <c r="M257" s="245" t="s">
        <v>1</v>
      </c>
      <c r="N257" s="246" t="s">
        <v>43</v>
      </c>
      <c r="O257" s="92"/>
      <c r="P257" s="247">
        <f>O257*H257</f>
        <v>0</v>
      </c>
      <c r="Q257" s="247">
        <v>0</v>
      </c>
      <c r="R257" s="247">
        <f>Q257*H257</f>
        <v>0</v>
      </c>
      <c r="S257" s="247">
        <v>0</v>
      </c>
      <c r="T257" s="248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9" t="s">
        <v>165</v>
      </c>
      <c r="AT257" s="249" t="s">
        <v>161</v>
      </c>
      <c r="AU257" s="249" t="s">
        <v>88</v>
      </c>
      <c r="AY257" s="18" t="s">
        <v>159</v>
      </c>
      <c r="BE257" s="250">
        <f>IF(N257="základní",J257,0)</f>
        <v>0</v>
      </c>
      <c r="BF257" s="250">
        <f>IF(N257="snížená",J257,0)</f>
        <v>0</v>
      </c>
      <c r="BG257" s="250">
        <f>IF(N257="zákl. přenesená",J257,0)</f>
        <v>0</v>
      </c>
      <c r="BH257" s="250">
        <f>IF(N257="sníž. přenesená",J257,0)</f>
        <v>0</v>
      </c>
      <c r="BI257" s="250">
        <f>IF(N257="nulová",J257,0)</f>
        <v>0</v>
      </c>
      <c r="BJ257" s="18" t="s">
        <v>86</v>
      </c>
      <c r="BK257" s="250">
        <f>ROUND(I257*H257,2)</f>
        <v>0</v>
      </c>
      <c r="BL257" s="18" t="s">
        <v>165</v>
      </c>
      <c r="BM257" s="249" t="s">
        <v>2391</v>
      </c>
    </row>
    <row r="258" s="2" customFormat="1" ht="16.5" customHeight="1">
      <c r="A258" s="39"/>
      <c r="B258" s="40"/>
      <c r="C258" s="237" t="s">
        <v>810</v>
      </c>
      <c r="D258" s="237" t="s">
        <v>161</v>
      </c>
      <c r="E258" s="238" t="s">
        <v>2315</v>
      </c>
      <c r="F258" s="239" t="s">
        <v>2316</v>
      </c>
      <c r="G258" s="240" t="s">
        <v>777</v>
      </c>
      <c r="H258" s="241">
        <v>1</v>
      </c>
      <c r="I258" s="242"/>
      <c r="J258" s="243">
        <f>ROUND(I258*H258,2)</f>
        <v>0</v>
      </c>
      <c r="K258" s="244"/>
      <c r="L258" s="45"/>
      <c r="M258" s="245" t="s">
        <v>1</v>
      </c>
      <c r="N258" s="246" t="s">
        <v>43</v>
      </c>
      <c r="O258" s="92"/>
      <c r="P258" s="247">
        <f>O258*H258</f>
        <v>0</v>
      </c>
      <c r="Q258" s="247">
        <v>0</v>
      </c>
      <c r="R258" s="247">
        <f>Q258*H258</f>
        <v>0</v>
      </c>
      <c r="S258" s="247">
        <v>0</v>
      </c>
      <c r="T258" s="248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9" t="s">
        <v>165</v>
      </c>
      <c r="AT258" s="249" t="s">
        <v>161</v>
      </c>
      <c r="AU258" s="249" t="s">
        <v>88</v>
      </c>
      <c r="AY258" s="18" t="s">
        <v>159</v>
      </c>
      <c r="BE258" s="250">
        <f>IF(N258="základní",J258,0)</f>
        <v>0</v>
      </c>
      <c r="BF258" s="250">
        <f>IF(N258="snížená",J258,0)</f>
        <v>0</v>
      </c>
      <c r="BG258" s="250">
        <f>IF(N258="zákl. přenesená",J258,0)</f>
        <v>0</v>
      </c>
      <c r="BH258" s="250">
        <f>IF(N258="sníž. přenesená",J258,0)</f>
        <v>0</v>
      </c>
      <c r="BI258" s="250">
        <f>IF(N258="nulová",J258,0)</f>
        <v>0</v>
      </c>
      <c r="BJ258" s="18" t="s">
        <v>86</v>
      </c>
      <c r="BK258" s="250">
        <f>ROUND(I258*H258,2)</f>
        <v>0</v>
      </c>
      <c r="BL258" s="18" t="s">
        <v>165</v>
      </c>
      <c r="BM258" s="249" t="s">
        <v>2392</v>
      </c>
    </row>
    <row r="259" s="2" customFormat="1" ht="16.5" customHeight="1">
      <c r="A259" s="39"/>
      <c r="B259" s="40"/>
      <c r="C259" s="237" t="s">
        <v>814</v>
      </c>
      <c r="D259" s="237" t="s">
        <v>161</v>
      </c>
      <c r="E259" s="238" t="s">
        <v>2318</v>
      </c>
      <c r="F259" s="239" t="s">
        <v>2319</v>
      </c>
      <c r="G259" s="240" t="s">
        <v>777</v>
      </c>
      <c r="H259" s="241">
        <v>2</v>
      </c>
      <c r="I259" s="242"/>
      <c r="J259" s="243">
        <f>ROUND(I259*H259,2)</f>
        <v>0</v>
      </c>
      <c r="K259" s="244"/>
      <c r="L259" s="45"/>
      <c r="M259" s="245" t="s">
        <v>1</v>
      </c>
      <c r="N259" s="246" t="s">
        <v>43</v>
      </c>
      <c r="O259" s="92"/>
      <c r="P259" s="247">
        <f>O259*H259</f>
        <v>0</v>
      </c>
      <c r="Q259" s="247">
        <v>0</v>
      </c>
      <c r="R259" s="247">
        <f>Q259*H259</f>
        <v>0</v>
      </c>
      <c r="S259" s="247">
        <v>0</v>
      </c>
      <c r="T259" s="248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9" t="s">
        <v>165</v>
      </c>
      <c r="AT259" s="249" t="s">
        <v>161</v>
      </c>
      <c r="AU259" s="249" t="s">
        <v>88</v>
      </c>
      <c r="AY259" s="18" t="s">
        <v>159</v>
      </c>
      <c r="BE259" s="250">
        <f>IF(N259="základní",J259,0)</f>
        <v>0</v>
      </c>
      <c r="BF259" s="250">
        <f>IF(N259="snížená",J259,0)</f>
        <v>0</v>
      </c>
      <c r="BG259" s="250">
        <f>IF(N259="zákl. přenesená",J259,0)</f>
        <v>0</v>
      </c>
      <c r="BH259" s="250">
        <f>IF(N259="sníž. přenesená",J259,0)</f>
        <v>0</v>
      </c>
      <c r="BI259" s="250">
        <f>IF(N259="nulová",J259,0)</f>
        <v>0</v>
      </c>
      <c r="BJ259" s="18" t="s">
        <v>86</v>
      </c>
      <c r="BK259" s="250">
        <f>ROUND(I259*H259,2)</f>
        <v>0</v>
      </c>
      <c r="BL259" s="18" t="s">
        <v>165</v>
      </c>
      <c r="BM259" s="249" t="s">
        <v>2393</v>
      </c>
    </row>
    <row r="260" s="2" customFormat="1" ht="16.5" customHeight="1">
      <c r="A260" s="39"/>
      <c r="B260" s="40"/>
      <c r="C260" s="237" t="s">
        <v>818</v>
      </c>
      <c r="D260" s="237" t="s">
        <v>161</v>
      </c>
      <c r="E260" s="238" t="s">
        <v>2321</v>
      </c>
      <c r="F260" s="239" t="s">
        <v>2322</v>
      </c>
      <c r="G260" s="240" t="s">
        <v>777</v>
      </c>
      <c r="H260" s="241">
        <v>1</v>
      </c>
      <c r="I260" s="242"/>
      <c r="J260" s="243">
        <f>ROUND(I260*H260,2)</f>
        <v>0</v>
      </c>
      <c r="K260" s="244"/>
      <c r="L260" s="45"/>
      <c r="M260" s="245" t="s">
        <v>1</v>
      </c>
      <c r="N260" s="246" t="s">
        <v>43</v>
      </c>
      <c r="O260" s="92"/>
      <c r="P260" s="247">
        <f>O260*H260</f>
        <v>0</v>
      </c>
      <c r="Q260" s="247">
        <v>0</v>
      </c>
      <c r="R260" s="247">
        <f>Q260*H260</f>
        <v>0</v>
      </c>
      <c r="S260" s="247">
        <v>0</v>
      </c>
      <c r="T260" s="248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9" t="s">
        <v>165</v>
      </c>
      <c r="AT260" s="249" t="s">
        <v>161</v>
      </c>
      <c r="AU260" s="249" t="s">
        <v>88</v>
      </c>
      <c r="AY260" s="18" t="s">
        <v>159</v>
      </c>
      <c r="BE260" s="250">
        <f>IF(N260="základní",J260,0)</f>
        <v>0</v>
      </c>
      <c r="BF260" s="250">
        <f>IF(N260="snížená",J260,0)</f>
        <v>0</v>
      </c>
      <c r="BG260" s="250">
        <f>IF(N260="zákl. přenesená",J260,0)</f>
        <v>0</v>
      </c>
      <c r="BH260" s="250">
        <f>IF(N260="sníž. přenesená",J260,0)</f>
        <v>0</v>
      </c>
      <c r="BI260" s="250">
        <f>IF(N260="nulová",J260,0)</f>
        <v>0</v>
      </c>
      <c r="BJ260" s="18" t="s">
        <v>86</v>
      </c>
      <c r="BK260" s="250">
        <f>ROUND(I260*H260,2)</f>
        <v>0</v>
      </c>
      <c r="BL260" s="18" t="s">
        <v>165</v>
      </c>
      <c r="BM260" s="249" t="s">
        <v>2394</v>
      </c>
    </row>
    <row r="261" s="2" customFormat="1" ht="16.5" customHeight="1">
      <c r="A261" s="39"/>
      <c r="B261" s="40"/>
      <c r="C261" s="237" t="s">
        <v>822</v>
      </c>
      <c r="D261" s="237" t="s">
        <v>161</v>
      </c>
      <c r="E261" s="238" t="s">
        <v>2395</v>
      </c>
      <c r="F261" s="239" t="s">
        <v>2325</v>
      </c>
      <c r="G261" s="240" t="s">
        <v>357</v>
      </c>
      <c r="H261" s="241">
        <v>1</v>
      </c>
      <c r="I261" s="242"/>
      <c r="J261" s="243">
        <f>ROUND(I261*H261,2)</f>
        <v>0</v>
      </c>
      <c r="K261" s="244"/>
      <c r="L261" s="45"/>
      <c r="M261" s="245" t="s">
        <v>1</v>
      </c>
      <c r="N261" s="246" t="s">
        <v>43</v>
      </c>
      <c r="O261" s="92"/>
      <c r="P261" s="247">
        <f>O261*H261</f>
        <v>0</v>
      </c>
      <c r="Q261" s="247">
        <v>0</v>
      </c>
      <c r="R261" s="247">
        <f>Q261*H261</f>
        <v>0</v>
      </c>
      <c r="S261" s="247">
        <v>0</v>
      </c>
      <c r="T261" s="248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9" t="s">
        <v>165</v>
      </c>
      <c r="AT261" s="249" t="s">
        <v>161</v>
      </c>
      <c r="AU261" s="249" t="s">
        <v>88</v>
      </c>
      <c r="AY261" s="18" t="s">
        <v>159</v>
      </c>
      <c r="BE261" s="250">
        <f>IF(N261="základní",J261,0)</f>
        <v>0</v>
      </c>
      <c r="BF261" s="250">
        <f>IF(N261="snížená",J261,0)</f>
        <v>0</v>
      </c>
      <c r="BG261" s="250">
        <f>IF(N261="zákl. přenesená",J261,0)</f>
        <v>0</v>
      </c>
      <c r="BH261" s="250">
        <f>IF(N261="sníž. přenesená",J261,0)</f>
        <v>0</v>
      </c>
      <c r="BI261" s="250">
        <f>IF(N261="nulová",J261,0)</f>
        <v>0</v>
      </c>
      <c r="BJ261" s="18" t="s">
        <v>86</v>
      </c>
      <c r="BK261" s="250">
        <f>ROUND(I261*H261,2)</f>
        <v>0</v>
      </c>
      <c r="BL261" s="18" t="s">
        <v>165</v>
      </c>
      <c r="BM261" s="249" t="s">
        <v>2396</v>
      </c>
    </row>
    <row r="262" s="2" customFormat="1" ht="16.5" customHeight="1">
      <c r="A262" s="39"/>
      <c r="B262" s="40"/>
      <c r="C262" s="237" t="s">
        <v>826</v>
      </c>
      <c r="D262" s="237" t="s">
        <v>161</v>
      </c>
      <c r="E262" s="238" t="s">
        <v>2327</v>
      </c>
      <c r="F262" s="239" t="s">
        <v>2328</v>
      </c>
      <c r="G262" s="240" t="s">
        <v>777</v>
      </c>
      <c r="H262" s="241">
        <v>1</v>
      </c>
      <c r="I262" s="242"/>
      <c r="J262" s="243">
        <f>ROUND(I262*H262,2)</f>
        <v>0</v>
      </c>
      <c r="K262" s="244"/>
      <c r="L262" s="45"/>
      <c r="M262" s="245" t="s">
        <v>1</v>
      </c>
      <c r="N262" s="246" t="s">
        <v>43</v>
      </c>
      <c r="O262" s="92"/>
      <c r="P262" s="247">
        <f>O262*H262</f>
        <v>0</v>
      </c>
      <c r="Q262" s="247">
        <v>0</v>
      </c>
      <c r="R262" s="247">
        <f>Q262*H262</f>
        <v>0</v>
      </c>
      <c r="S262" s="247">
        <v>0</v>
      </c>
      <c r="T262" s="248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9" t="s">
        <v>165</v>
      </c>
      <c r="AT262" s="249" t="s">
        <v>161</v>
      </c>
      <c r="AU262" s="249" t="s">
        <v>88</v>
      </c>
      <c r="AY262" s="18" t="s">
        <v>159</v>
      </c>
      <c r="BE262" s="250">
        <f>IF(N262="základní",J262,0)</f>
        <v>0</v>
      </c>
      <c r="BF262" s="250">
        <f>IF(N262="snížená",J262,0)</f>
        <v>0</v>
      </c>
      <c r="BG262" s="250">
        <f>IF(N262="zákl. přenesená",J262,0)</f>
        <v>0</v>
      </c>
      <c r="BH262" s="250">
        <f>IF(N262="sníž. přenesená",J262,0)</f>
        <v>0</v>
      </c>
      <c r="BI262" s="250">
        <f>IF(N262="nulová",J262,0)</f>
        <v>0</v>
      </c>
      <c r="BJ262" s="18" t="s">
        <v>86</v>
      </c>
      <c r="BK262" s="250">
        <f>ROUND(I262*H262,2)</f>
        <v>0</v>
      </c>
      <c r="BL262" s="18" t="s">
        <v>165</v>
      </c>
      <c r="BM262" s="249" t="s">
        <v>2397</v>
      </c>
    </row>
    <row r="263" s="2" customFormat="1" ht="16.5" customHeight="1">
      <c r="A263" s="39"/>
      <c r="B263" s="40"/>
      <c r="C263" s="237" t="s">
        <v>830</v>
      </c>
      <c r="D263" s="237" t="s">
        <v>161</v>
      </c>
      <c r="E263" s="238" t="s">
        <v>2330</v>
      </c>
      <c r="F263" s="239" t="s">
        <v>2331</v>
      </c>
      <c r="G263" s="240" t="s">
        <v>777</v>
      </c>
      <c r="H263" s="241">
        <v>1</v>
      </c>
      <c r="I263" s="242"/>
      <c r="J263" s="243">
        <f>ROUND(I263*H263,2)</f>
        <v>0</v>
      </c>
      <c r="K263" s="244"/>
      <c r="L263" s="45"/>
      <c r="M263" s="245" t="s">
        <v>1</v>
      </c>
      <c r="N263" s="246" t="s">
        <v>43</v>
      </c>
      <c r="O263" s="92"/>
      <c r="P263" s="247">
        <f>O263*H263</f>
        <v>0</v>
      </c>
      <c r="Q263" s="247">
        <v>0</v>
      </c>
      <c r="R263" s="247">
        <f>Q263*H263</f>
        <v>0</v>
      </c>
      <c r="S263" s="247">
        <v>0</v>
      </c>
      <c r="T263" s="248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9" t="s">
        <v>165</v>
      </c>
      <c r="AT263" s="249" t="s">
        <v>161</v>
      </c>
      <c r="AU263" s="249" t="s">
        <v>88</v>
      </c>
      <c r="AY263" s="18" t="s">
        <v>159</v>
      </c>
      <c r="BE263" s="250">
        <f>IF(N263="základní",J263,0)</f>
        <v>0</v>
      </c>
      <c r="BF263" s="250">
        <f>IF(N263="snížená",J263,0)</f>
        <v>0</v>
      </c>
      <c r="BG263" s="250">
        <f>IF(N263="zákl. přenesená",J263,0)</f>
        <v>0</v>
      </c>
      <c r="BH263" s="250">
        <f>IF(N263="sníž. přenesená",J263,0)</f>
        <v>0</v>
      </c>
      <c r="BI263" s="250">
        <f>IF(N263="nulová",J263,0)</f>
        <v>0</v>
      </c>
      <c r="BJ263" s="18" t="s">
        <v>86</v>
      </c>
      <c r="BK263" s="250">
        <f>ROUND(I263*H263,2)</f>
        <v>0</v>
      </c>
      <c r="BL263" s="18" t="s">
        <v>165</v>
      </c>
      <c r="BM263" s="249" t="s">
        <v>2398</v>
      </c>
    </row>
    <row r="264" s="2" customFormat="1" ht="16.5" customHeight="1">
      <c r="A264" s="39"/>
      <c r="B264" s="40"/>
      <c r="C264" s="237" t="s">
        <v>834</v>
      </c>
      <c r="D264" s="237" t="s">
        <v>161</v>
      </c>
      <c r="E264" s="238" t="s">
        <v>2333</v>
      </c>
      <c r="F264" s="239" t="s">
        <v>2334</v>
      </c>
      <c r="G264" s="240" t="s">
        <v>777</v>
      </c>
      <c r="H264" s="241">
        <v>10</v>
      </c>
      <c r="I264" s="242"/>
      <c r="J264" s="243">
        <f>ROUND(I264*H264,2)</f>
        <v>0</v>
      </c>
      <c r="K264" s="244"/>
      <c r="L264" s="45"/>
      <c r="M264" s="245" t="s">
        <v>1</v>
      </c>
      <c r="N264" s="246" t="s">
        <v>43</v>
      </c>
      <c r="O264" s="92"/>
      <c r="P264" s="247">
        <f>O264*H264</f>
        <v>0</v>
      </c>
      <c r="Q264" s="247">
        <v>0</v>
      </c>
      <c r="R264" s="247">
        <f>Q264*H264</f>
        <v>0</v>
      </c>
      <c r="S264" s="247">
        <v>0</v>
      </c>
      <c r="T264" s="248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9" t="s">
        <v>165</v>
      </c>
      <c r="AT264" s="249" t="s">
        <v>161</v>
      </c>
      <c r="AU264" s="249" t="s">
        <v>88</v>
      </c>
      <c r="AY264" s="18" t="s">
        <v>159</v>
      </c>
      <c r="BE264" s="250">
        <f>IF(N264="základní",J264,0)</f>
        <v>0</v>
      </c>
      <c r="BF264" s="250">
        <f>IF(N264="snížená",J264,0)</f>
        <v>0</v>
      </c>
      <c r="BG264" s="250">
        <f>IF(N264="zákl. přenesená",J264,0)</f>
        <v>0</v>
      </c>
      <c r="BH264" s="250">
        <f>IF(N264="sníž. přenesená",J264,0)</f>
        <v>0</v>
      </c>
      <c r="BI264" s="250">
        <f>IF(N264="nulová",J264,0)</f>
        <v>0</v>
      </c>
      <c r="BJ264" s="18" t="s">
        <v>86</v>
      </c>
      <c r="BK264" s="250">
        <f>ROUND(I264*H264,2)</f>
        <v>0</v>
      </c>
      <c r="BL264" s="18" t="s">
        <v>165</v>
      </c>
      <c r="BM264" s="249" t="s">
        <v>2399</v>
      </c>
    </row>
    <row r="265" s="2" customFormat="1" ht="16.5" customHeight="1">
      <c r="A265" s="39"/>
      <c r="B265" s="40"/>
      <c r="C265" s="237" t="s">
        <v>838</v>
      </c>
      <c r="D265" s="237" t="s">
        <v>161</v>
      </c>
      <c r="E265" s="238" t="s">
        <v>2336</v>
      </c>
      <c r="F265" s="239" t="s">
        <v>2337</v>
      </c>
      <c r="G265" s="240" t="s">
        <v>777</v>
      </c>
      <c r="H265" s="241">
        <v>13</v>
      </c>
      <c r="I265" s="242"/>
      <c r="J265" s="243">
        <f>ROUND(I265*H265,2)</f>
        <v>0</v>
      </c>
      <c r="K265" s="244"/>
      <c r="L265" s="45"/>
      <c r="M265" s="245" t="s">
        <v>1</v>
      </c>
      <c r="N265" s="246" t="s">
        <v>43</v>
      </c>
      <c r="O265" s="92"/>
      <c r="P265" s="247">
        <f>O265*H265</f>
        <v>0</v>
      </c>
      <c r="Q265" s="247">
        <v>0</v>
      </c>
      <c r="R265" s="247">
        <f>Q265*H265</f>
        <v>0</v>
      </c>
      <c r="S265" s="247">
        <v>0</v>
      </c>
      <c r="T265" s="248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9" t="s">
        <v>165</v>
      </c>
      <c r="AT265" s="249" t="s">
        <v>161</v>
      </c>
      <c r="AU265" s="249" t="s">
        <v>88</v>
      </c>
      <c r="AY265" s="18" t="s">
        <v>159</v>
      </c>
      <c r="BE265" s="250">
        <f>IF(N265="základní",J265,0)</f>
        <v>0</v>
      </c>
      <c r="BF265" s="250">
        <f>IF(N265="snížená",J265,0)</f>
        <v>0</v>
      </c>
      <c r="BG265" s="250">
        <f>IF(N265="zákl. přenesená",J265,0)</f>
        <v>0</v>
      </c>
      <c r="BH265" s="250">
        <f>IF(N265="sníž. přenesená",J265,0)</f>
        <v>0</v>
      </c>
      <c r="BI265" s="250">
        <f>IF(N265="nulová",J265,0)</f>
        <v>0</v>
      </c>
      <c r="BJ265" s="18" t="s">
        <v>86</v>
      </c>
      <c r="BK265" s="250">
        <f>ROUND(I265*H265,2)</f>
        <v>0</v>
      </c>
      <c r="BL265" s="18" t="s">
        <v>165</v>
      </c>
      <c r="BM265" s="249" t="s">
        <v>2400</v>
      </c>
    </row>
    <row r="266" s="2" customFormat="1" ht="16.5" customHeight="1">
      <c r="A266" s="39"/>
      <c r="B266" s="40"/>
      <c r="C266" s="237" t="s">
        <v>844</v>
      </c>
      <c r="D266" s="237" t="s">
        <v>161</v>
      </c>
      <c r="E266" s="238" t="s">
        <v>2339</v>
      </c>
      <c r="F266" s="239" t="s">
        <v>2340</v>
      </c>
      <c r="G266" s="240" t="s">
        <v>777</v>
      </c>
      <c r="H266" s="241">
        <v>1</v>
      </c>
      <c r="I266" s="242"/>
      <c r="J266" s="243">
        <f>ROUND(I266*H266,2)</f>
        <v>0</v>
      </c>
      <c r="K266" s="244"/>
      <c r="L266" s="45"/>
      <c r="M266" s="245" t="s">
        <v>1</v>
      </c>
      <c r="N266" s="246" t="s">
        <v>43</v>
      </c>
      <c r="O266" s="92"/>
      <c r="P266" s="247">
        <f>O266*H266</f>
        <v>0</v>
      </c>
      <c r="Q266" s="247">
        <v>0</v>
      </c>
      <c r="R266" s="247">
        <f>Q266*H266</f>
        <v>0</v>
      </c>
      <c r="S266" s="247">
        <v>0</v>
      </c>
      <c r="T266" s="248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9" t="s">
        <v>165</v>
      </c>
      <c r="AT266" s="249" t="s">
        <v>161</v>
      </c>
      <c r="AU266" s="249" t="s">
        <v>88</v>
      </c>
      <c r="AY266" s="18" t="s">
        <v>159</v>
      </c>
      <c r="BE266" s="250">
        <f>IF(N266="základní",J266,0)</f>
        <v>0</v>
      </c>
      <c r="BF266" s="250">
        <f>IF(N266="snížená",J266,0)</f>
        <v>0</v>
      </c>
      <c r="BG266" s="250">
        <f>IF(N266="zákl. přenesená",J266,0)</f>
        <v>0</v>
      </c>
      <c r="BH266" s="250">
        <f>IF(N266="sníž. přenesená",J266,0)</f>
        <v>0</v>
      </c>
      <c r="BI266" s="250">
        <f>IF(N266="nulová",J266,0)</f>
        <v>0</v>
      </c>
      <c r="BJ266" s="18" t="s">
        <v>86</v>
      </c>
      <c r="BK266" s="250">
        <f>ROUND(I266*H266,2)</f>
        <v>0</v>
      </c>
      <c r="BL266" s="18" t="s">
        <v>165</v>
      </c>
      <c r="BM266" s="249" t="s">
        <v>2401</v>
      </c>
    </row>
    <row r="267" s="2" customFormat="1" ht="16.5" customHeight="1">
      <c r="A267" s="39"/>
      <c r="B267" s="40"/>
      <c r="C267" s="237" t="s">
        <v>848</v>
      </c>
      <c r="D267" s="237" t="s">
        <v>161</v>
      </c>
      <c r="E267" s="238" t="s">
        <v>2342</v>
      </c>
      <c r="F267" s="239" t="s">
        <v>2343</v>
      </c>
      <c r="G267" s="240" t="s">
        <v>777</v>
      </c>
      <c r="H267" s="241">
        <v>1</v>
      </c>
      <c r="I267" s="242"/>
      <c r="J267" s="243">
        <f>ROUND(I267*H267,2)</f>
        <v>0</v>
      </c>
      <c r="K267" s="244"/>
      <c r="L267" s="45"/>
      <c r="M267" s="245" t="s">
        <v>1</v>
      </c>
      <c r="N267" s="246" t="s">
        <v>43</v>
      </c>
      <c r="O267" s="92"/>
      <c r="P267" s="247">
        <f>O267*H267</f>
        <v>0</v>
      </c>
      <c r="Q267" s="247">
        <v>0</v>
      </c>
      <c r="R267" s="247">
        <f>Q267*H267</f>
        <v>0</v>
      </c>
      <c r="S267" s="247">
        <v>0</v>
      </c>
      <c r="T267" s="248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9" t="s">
        <v>165</v>
      </c>
      <c r="AT267" s="249" t="s">
        <v>161</v>
      </c>
      <c r="AU267" s="249" t="s">
        <v>88</v>
      </c>
      <c r="AY267" s="18" t="s">
        <v>159</v>
      </c>
      <c r="BE267" s="250">
        <f>IF(N267="základní",J267,0)</f>
        <v>0</v>
      </c>
      <c r="BF267" s="250">
        <f>IF(N267="snížená",J267,0)</f>
        <v>0</v>
      </c>
      <c r="BG267" s="250">
        <f>IF(N267="zákl. přenesená",J267,0)</f>
        <v>0</v>
      </c>
      <c r="BH267" s="250">
        <f>IF(N267="sníž. přenesená",J267,0)</f>
        <v>0</v>
      </c>
      <c r="BI267" s="250">
        <f>IF(N267="nulová",J267,0)</f>
        <v>0</v>
      </c>
      <c r="BJ267" s="18" t="s">
        <v>86</v>
      </c>
      <c r="BK267" s="250">
        <f>ROUND(I267*H267,2)</f>
        <v>0</v>
      </c>
      <c r="BL267" s="18" t="s">
        <v>165</v>
      </c>
      <c r="BM267" s="249" t="s">
        <v>2402</v>
      </c>
    </row>
    <row r="268" s="2" customFormat="1" ht="16.5" customHeight="1">
      <c r="A268" s="39"/>
      <c r="B268" s="40"/>
      <c r="C268" s="237" t="s">
        <v>852</v>
      </c>
      <c r="D268" s="237" t="s">
        <v>161</v>
      </c>
      <c r="E268" s="238" t="s">
        <v>2345</v>
      </c>
      <c r="F268" s="239" t="s">
        <v>2346</v>
      </c>
      <c r="G268" s="240" t="s">
        <v>777</v>
      </c>
      <c r="H268" s="241">
        <v>1</v>
      </c>
      <c r="I268" s="242"/>
      <c r="J268" s="243">
        <f>ROUND(I268*H268,2)</f>
        <v>0</v>
      </c>
      <c r="K268" s="244"/>
      <c r="L268" s="45"/>
      <c r="M268" s="245" t="s">
        <v>1</v>
      </c>
      <c r="N268" s="246" t="s">
        <v>43</v>
      </c>
      <c r="O268" s="92"/>
      <c r="P268" s="247">
        <f>O268*H268</f>
        <v>0</v>
      </c>
      <c r="Q268" s="247">
        <v>0</v>
      </c>
      <c r="R268" s="247">
        <f>Q268*H268</f>
        <v>0</v>
      </c>
      <c r="S268" s="247">
        <v>0</v>
      </c>
      <c r="T268" s="248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9" t="s">
        <v>165</v>
      </c>
      <c r="AT268" s="249" t="s">
        <v>161</v>
      </c>
      <c r="AU268" s="249" t="s">
        <v>88</v>
      </c>
      <c r="AY268" s="18" t="s">
        <v>159</v>
      </c>
      <c r="BE268" s="250">
        <f>IF(N268="základní",J268,0)</f>
        <v>0</v>
      </c>
      <c r="BF268" s="250">
        <f>IF(N268="snížená",J268,0)</f>
        <v>0</v>
      </c>
      <c r="BG268" s="250">
        <f>IF(N268="zákl. přenesená",J268,0)</f>
        <v>0</v>
      </c>
      <c r="BH268" s="250">
        <f>IF(N268="sníž. přenesená",J268,0)</f>
        <v>0</v>
      </c>
      <c r="BI268" s="250">
        <f>IF(N268="nulová",J268,0)</f>
        <v>0</v>
      </c>
      <c r="BJ268" s="18" t="s">
        <v>86</v>
      </c>
      <c r="BK268" s="250">
        <f>ROUND(I268*H268,2)</f>
        <v>0</v>
      </c>
      <c r="BL268" s="18" t="s">
        <v>165</v>
      </c>
      <c r="BM268" s="249" t="s">
        <v>2403</v>
      </c>
    </row>
    <row r="269" s="12" customFormat="1" ht="25.92" customHeight="1">
      <c r="A269" s="12"/>
      <c r="B269" s="221"/>
      <c r="C269" s="222"/>
      <c r="D269" s="223" t="s">
        <v>77</v>
      </c>
      <c r="E269" s="224" t="s">
        <v>2404</v>
      </c>
      <c r="F269" s="224" t="s">
        <v>2405</v>
      </c>
      <c r="G269" s="222"/>
      <c r="H269" s="222"/>
      <c r="I269" s="225"/>
      <c r="J269" s="226">
        <f>BK269</f>
        <v>0</v>
      </c>
      <c r="K269" s="222"/>
      <c r="L269" s="227"/>
      <c r="M269" s="228"/>
      <c r="N269" s="229"/>
      <c r="O269" s="229"/>
      <c r="P269" s="230">
        <f>SUM(P270:P275)</f>
        <v>0</v>
      </c>
      <c r="Q269" s="229"/>
      <c r="R269" s="230">
        <f>SUM(R270:R275)</f>
        <v>0</v>
      </c>
      <c r="S269" s="229"/>
      <c r="T269" s="231">
        <f>SUM(T270:T275)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32" t="s">
        <v>86</v>
      </c>
      <c r="AT269" s="233" t="s">
        <v>77</v>
      </c>
      <c r="AU269" s="233" t="s">
        <v>78</v>
      </c>
      <c r="AY269" s="232" t="s">
        <v>159</v>
      </c>
      <c r="BK269" s="234">
        <f>SUM(BK270:BK275)</f>
        <v>0</v>
      </c>
    </row>
    <row r="270" s="2" customFormat="1" ht="16.5" customHeight="1">
      <c r="A270" s="39"/>
      <c r="B270" s="40"/>
      <c r="C270" s="237" t="s">
        <v>858</v>
      </c>
      <c r="D270" s="237" t="s">
        <v>161</v>
      </c>
      <c r="E270" s="238" t="s">
        <v>2406</v>
      </c>
      <c r="F270" s="239" t="s">
        <v>2407</v>
      </c>
      <c r="G270" s="240" t="s">
        <v>241</v>
      </c>
      <c r="H270" s="241">
        <v>150</v>
      </c>
      <c r="I270" s="242"/>
      <c r="J270" s="243">
        <f>ROUND(I270*H270,2)</f>
        <v>0</v>
      </c>
      <c r="K270" s="244"/>
      <c r="L270" s="45"/>
      <c r="M270" s="245" t="s">
        <v>1</v>
      </c>
      <c r="N270" s="246" t="s">
        <v>43</v>
      </c>
      <c r="O270" s="92"/>
      <c r="P270" s="247">
        <f>O270*H270</f>
        <v>0</v>
      </c>
      <c r="Q270" s="247">
        <v>0</v>
      </c>
      <c r="R270" s="247">
        <f>Q270*H270</f>
        <v>0</v>
      </c>
      <c r="S270" s="247">
        <v>0</v>
      </c>
      <c r="T270" s="248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9" t="s">
        <v>165</v>
      </c>
      <c r="AT270" s="249" t="s">
        <v>161</v>
      </c>
      <c r="AU270" s="249" t="s">
        <v>86</v>
      </c>
      <c r="AY270" s="18" t="s">
        <v>159</v>
      </c>
      <c r="BE270" s="250">
        <f>IF(N270="základní",J270,0)</f>
        <v>0</v>
      </c>
      <c r="BF270" s="250">
        <f>IF(N270="snížená",J270,0)</f>
        <v>0</v>
      </c>
      <c r="BG270" s="250">
        <f>IF(N270="zákl. přenesená",J270,0)</f>
        <v>0</v>
      </c>
      <c r="BH270" s="250">
        <f>IF(N270="sníž. přenesená",J270,0)</f>
        <v>0</v>
      </c>
      <c r="BI270" s="250">
        <f>IF(N270="nulová",J270,0)</f>
        <v>0</v>
      </c>
      <c r="BJ270" s="18" t="s">
        <v>86</v>
      </c>
      <c r="BK270" s="250">
        <f>ROUND(I270*H270,2)</f>
        <v>0</v>
      </c>
      <c r="BL270" s="18" t="s">
        <v>165</v>
      </c>
      <c r="BM270" s="249" t="s">
        <v>2408</v>
      </c>
    </row>
    <row r="271" s="2" customFormat="1" ht="16.5" customHeight="1">
      <c r="A271" s="39"/>
      <c r="B271" s="40"/>
      <c r="C271" s="237" t="s">
        <v>862</v>
      </c>
      <c r="D271" s="237" t="s">
        <v>161</v>
      </c>
      <c r="E271" s="238" t="s">
        <v>2409</v>
      </c>
      <c r="F271" s="239" t="s">
        <v>2410</v>
      </c>
      <c r="G271" s="240" t="s">
        <v>777</v>
      </c>
      <c r="H271" s="241">
        <v>150</v>
      </c>
      <c r="I271" s="242"/>
      <c r="J271" s="243">
        <f>ROUND(I271*H271,2)</f>
        <v>0</v>
      </c>
      <c r="K271" s="244"/>
      <c r="L271" s="45"/>
      <c r="M271" s="245" t="s">
        <v>1</v>
      </c>
      <c r="N271" s="246" t="s">
        <v>43</v>
      </c>
      <c r="O271" s="92"/>
      <c r="P271" s="247">
        <f>O271*H271</f>
        <v>0</v>
      </c>
      <c r="Q271" s="247">
        <v>0</v>
      </c>
      <c r="R271" s="247">
        <f>Q271*H271</f>
        <v>0</v>
      </c>
      <c r="S271" s="247">
        <v>0</v>
      </c>
      <c r="T271" s="248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9" t="s">
        <v>165</v>
      </c>
      <c r="AT271" s="249" t="s">
        <v>161</v>
      </c>
      <c r="AU271" s="249" t="s">
        <v>86</v>
      </c>
      <c r="AY271" s="18" t="s">
        <v>159</v>
      </c>
      <c r="BE271" s="250">
        <f>IF(N271="základní",J271,0)</f>
        <v>0</v>
      </c>
      <c r="BF271" s="250">
        <f>IF(N271="snížená",J271,0)</f>
        <v>0</v>
      </c>
      <c r="BG271" s="250">
        <f>IF(N271="zákl. přenesená",J271,0)</f>
        <v>0</v>
      </c>
      <c r="BH271" s="250">
        <f>IF(N271="sníž. přenesená",J271,0)</f>
        <v>0</v>
      </c>
      <c r="BI271" s="250">
        <f>IF(N271="nulová",J271,0)</f>
        <v>0</v>
      </c>
      <c r="BJ271" s="18" t="s">
        <v>86</v>
      </c>
      <c r="BK271" s="250">
        <f>ROUND(I271*H271,2)</f>
        <v>0</v>
      </c>
      <c r="BL271" s="18" t="s">
        <v>165</v>
      </c>
      <c r="BM271" s="249" t="s">
        <v>2411</v>
      </c>
    </row>
    <row r="272" s="2" customFormat="1" ht="16.5" customHeight="1">
      <c r="A272" s="39"/>
      <c r="B272" s="40"/>
      <c r="C272" s="237" t="s">
        <v>867</v>
      </c>
      <c r="D272" s="237" t="s">
        <v>161</v>
      </c>
      <c r="E272" s="238" t="s">
        <v>2412</v>
      </c>
      <c r="F272" s="239" t="s">
        <v>2413</v>
      </c>
      <c r="G272" s="240" t="s">
        <v>777</v>
      </c>
      <c r="H272" s="241">
        <v>150</v>
      </c>
      <c r="I272" s="242"/>
      <c r="J272" s="243">
        <f>ROUND(I272*H272,2)</f>
        <v>0</v>
      </c>
      <c r="K272" s="244"/>
      <c r="L272" s="45"/>
      <c r="M272" s="245" t="s">
        <v>1</v>
      </c>
      <c r="N272" s="246" t="s">
        <v>43</v>
      </c>
      <c r="O272" s="92"/>
      <c r="P272" s="247">
        <f>O272*H272</f>
        <v>0</v>
      </c>
      <c r="Q272" s="247">
        <v>0</v>
      </c>
      <c r="R272" s="247">
        <f>Q272*H272</f>
        <v>0</v>
      </c>
      <c r="S272" s="247">
        <v>0</v>
      </c>
      <c r="T272" s="248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9" t="s">
        <v>165</v>
      </c>
      <c r="AT272" s="249" t="s">
        <v>161</v>
      </c>
      <c r="AU272" s="249" t="s">
        <v>86</v>
      </c>
      <c r="AY272" s="18" t="s">
        <v>159</v>
      </c>
      <c r="BE272" s="250">
        <f>IF(N272="základní",J272,0)</f>
        <v>0</v>
      </c>
      <c r="BF272" s="250">
        <f>IF(N272="snížená",J272,0)</f>
        <v>0</v>
      </c>
      <c r="BG272" s="250">
        <f>IF(N272="zákl. přenesená",J272,0)</f>
        <v>0</v>
      </c>
      <c r="BH272" s="250">
        <f>IF(N272="sníž. přenesená",J272,0)</f>
        <v>0</v>
      </c>
      <c r="BI272" s="250">
        <f>IF(N272="nulová",J272,0)</f>
        <v>0</v>
      </c>
      <c r="BJ272" s="18" t="s">
        <v>86</v>
      </c>
      <c r="BK272" s="250">
        <f>ROUND(I272*H272,2)</f>
        <v>0</v>
      </c>
      <c r="BL272" s="18" t="s">
        <v>165</v>
      </c>
      <c r="BM272" s="249" t="s">
        <v>2414</v>
      </c>
    </row>
    <row r="273" s="2" customFormat="1" ht="16.5" customHeight="1">
      <c r="A273" s="39"/>
      <c r="B273" s="40"/>
      <c r="C273" s="237" t="s">
        <v>872</v>
      </c>
      <c r="D273" s="237" t="s">
        <v>161</v>
      </c>
      <c r="E273" s="238" t="s">
        <v>2415</v>
      </c>
      <c r="F273" s="239" t="s">
        <v>2416</v>
      </c>
      <c r="G273" s="240" t="s">
        <v>777</v>
      </c>
      <c r="H273" s="241">
        <v>3</v>
      </c>
      <c r="I273" s="242"/>
      <c r="J273" s="243">
        <f>ROUND(I273*H273,2)</f>
        <v>0</v>
      </c>
      <c r="K273" s="244"/>
      <c r="L273" s="45"/>
      <c r="M273" s="245" t="s">
        <v>1</v>
      </c>
      <c r="N273" s="246" t="s">
        <v>43</v>
      </c>
      <c r="O273" s="92"/>
      <c r="P273" s="247">
        <f>O273*H273</f>
        <v>0</v>
      </c>
      <c r="Q273" s="247">
        <v>0</v>
      </c>
      <c r="R273" s="247">
        <f>Q273*H273</f>
        <v>0</v>
      </c>
      <c r="S273" s="247">
        <v>0</v>
      </c>
      <c r="T273" s="248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9" t="s">
        <v>165</v>
      </c>
      <c r="AT273" s="249" t="s">
        <v>161</v>
      </c>
      <c r="AU273" s="249" t="s">
        <v>86</v>
      </c>
      <c r="AY273" s="18" t="s">
        <v>159</v>
      </c>
      <c r="BE273" s="250">
        <f>IF(N273="základní",J273,0)</f>
        <v>0</v>
      </c>
      <c r="BF273" s="250">
        <f>IF(N273="snížená",J273,0)</f>
        <v>0</v>
      </c>
      <c r="BG273" s="250">
        <f>IF(N273="zákl. přenesená",J273,0)</f>
        <v>0</v>
      </c>
      <c r="BH273" s="250">
        <f>IF(N273="sníž. přenesená",J273,0)</f>
        <v>0</v>
      </c>
      <c r="BI273" s="250">
        <f>IF(N273="nulová",J273,0)</f>
        <v>0</v>
      </c>
      <c r="BJ273" s="18" t="s">
        <v>86</v>
      </c>
      <c r="BK273" s="250">
        <f>ROUND(I273*H273,2)</f>
        <v>0</v>
      </c>
      <c r="BL273" s="18" t="s">
        <v>165</v>
      </c>
      <c r="BM273" s="249" t="s">
        <v>2417</v>
      </c>
    </row>
    <row r="274" s="2" customFormat="1" ht="16.5" customHeight="1">
      <c r="A274" s="39"/>
      <c r="B274" s="40"/>
      <c r="C274" s="237" t="s">
        <v>877</v>
      </c>
      <c r="D274" s="237" t="s">
        <v>161</v>
      </c>
      <c r="E274" s="238" t="s">
        <v>2418</v>
      </c>
      <c r="F274" s="239" t="s">
        <v>2419</v>
      </c>
      <c r="G274" s="240" t="s">
        <v>777</v>
      </c>
      <c r="H274" s="241">
        <v>80</v>
      </c>
      <c r="I274" s="242"/>
      <c r="J274" s="243">
        <f>ROUND(I274*H274,2)</f>
        <v>0</v>
      </c>
      <c r="K274" s="244"/>
      <c r="L274" s="45"/>
      <c r="M274" s="245" t="s">
        <v>1</v>
      </c>
      <c r="N274" s="246" t="s">
        <v>43</v>
      </c>
      <c r="O274" s="92"/>
      <c r="P274" s="247">
        <f>O274*H274</f>
        <v>0</v>
      </c>
      <c r="Q274" s="247">
        <v>0</v>
      </c>
      <c r="R274" s="247">
        <f>Q274*H274</f>
        <v>0</v>
      </c>
      <c r="S274" s="247">
        <v>0</v>
      </c>
      <c r="T274" s="248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9" t="s">
        <v>165</v>
      </c>
      <c r="AT274" s="249" t="s">
        <v>161</v>
      </c>
      <c r="AU274" s="249" t="s">
        <v>86</v>
      </c>
      <c r="AY274" s="18" t="s">
        <v>159</v>
      </c>
      <c r="BE274" s="250">
        <f>IF(N274="základní",J274,0)</f>
        <v>0</v>
      </c>
      <c r="BF274" s="250">
        <f>IF(N274="snížená",J274,0)</f>
        <v>0</v>
      </c>
      <c r="BG274" s="250">
        <f>IF(N274="zákl. přenesená",J274,0)</f>
        <v>0</v>
      </c>
      <c r="BH274" s="250">
        <f>IF(N274="sníž. přenesená",J274,0)</f>
        <v>0</v>
      </c>
      <c r="BI274" s="250">
        <f>IF(N274="nulová",J274,0)</f>
        <v>0</v>
      </c>
      <c r="BJ274" s="18" t="s">
        <v>86</v>
      </c>
      <c r="BK274" s="250">
        <f>ROUND(I274*H274,2)</f>
        <v>0</v>
      </c>
      <c r="BL274" s="18" t="s">
        <v>165</v>
      </c>
      <c r="BM274" s="249" t="s">
        <v>2420</v>
      </c>
    </row>
    <row r="275" s="2" customFormat="1" ht="16.5" customHeight="1">
      <c r="A275" s="39"/>
      <c r="B275" s="40"/>
      <c r="C275" s="237" t="s">
        <v>882</v>
      </c>
      <c r="D275" s="237" t="s">
        <v>161</v>
      </c>
      <c r="E275" s="238" t="s">
        <v>2421</v>
      </c>
      <c r="F275" s="239" t="s">
        <v>2422</v>
      </c>
      <c r="G275" s="240" t="s">
        <v>777</v>
      </c>
      <c r="H275" s="241">
        <v>150</v>
      </c>
      <c r="I275" s="242"/>
      <c r="J275" s="243">
        <f>ROUND(I275*H275,2)</f>
        <v>0</v>
      </c>
      <c r="K275" s="244"/>
      <c r="L275" s="45"/>
      <c r="M275" s="245" t="s">
        <v>1</v>
      </c>
      <c r="N275" s="246" t="s">
        <v>43</v>
      </c>
      <c r="O275" s="92"/>
      <c r="P275" s="247">
        <f>O275*H275</f>
        <v>0</v>
      </c>
      <c r="Q275" s="247">
        <v>0</v>
      </c>
      <c r="R275" s="247">
        <f>Q275*H275</f>
        <v>0</v>
      </c>
      <c r="S275" s="247">
        <v>0</v>
      </c>
      <c r="T275" s="248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9" t="s">
        <v>165</v>
      </c>
      <c r="AT275" s="249" t="s">
        <v>161</v>
      </c>
      <c r="AU275" s="249" t="s">
        <v>86</v>
      </c>
      <c r="AY275" s="18" t="s">
        <v>159</v>
      </c>
      <c r="BE275" s="250">
        <f>IF(N275="základní",J275,0)</f>
        <v>0</v>
      </c>
      <c r="BF275" s="250">
        <f>IF(N275="snížená",J275,0)</f>
        <v>0</v>
      </c>
      <c r="BG275" s="250">
        <f>IF(N275="zákl. přenesená",J275,0)</f>
        <v>0</v>
      </c>
      <c r="BH275" s="250">
        <f>IF(N275="sníž. přenesená",J275,0)</f>
        <v>0</v>
      </c>
      <c r="BI275" s="250">
        <f>IF(N275="nulová",J275,0)</f>
        <v>0</v>
      </c>
      <c r="BJ275" s="18" t="s">
        <v>86</v>
      </c>
      <c r="BK275" s="250">
        <f>ROUND(I275*H275,2)</f>
        <v>0</v>
      </c>
      <c r="BL275" s="18" t="s">
        <v>165</v>
      </c>
      <c r="BM275" s="249" t="s">
        <v>2423</v>
      </c>
    </row>
    <row r="276" s="12" customFormat="1" ht="25.92" customHeight="1">
      <c r="A276" s="12"/>
      <c r="B276" s="221"/>
      <c r="C276" s="222"/>
      <c r="D276" s="223" t="s">
        <v>77</v>
      </c>
      <c r="E276" s="224" t="s">
        <v>2424</v>
      </c>
      <c r="F276" s="224" t="s">
        <v>2425</v>
      </c>
      <c r="G276" s="222"/>
      <c r="H276" s="222"/>
      <c r="I276" s="225"/>
      <c r="J276" s="226">
        <f>BK276</f>
        <v>0</v>
      </c>
      <c r="K276" s="222"/>
      <c r="L276" s="227"/>
      <c r="M276" s="228"/>
      <c r="N276" s="229"/>
      <c r="O276" s="229"/>
      <c r="P276" s="230">
        <f>SUM(P277:P283)</f>
        <v>0</v>
      </c>
      <c r="Q276" s="229"/>
      <c r="R276" s="230">
        <f>SUM(R277:R283)</f>
        <v>0</v>
      </c>
      <c r="S276" s="229"/>
      <c r="T276" s="231">
        <f>SUM(T277:T283)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32" t="s">
        <v>86</v>
      </c>
      <c r="AT276" s="233" t="s">
        <v>77</v>
      </c>
      <c r="AU276" s="233" t="s">
        <v>78</v>
      </c>
      <c r="AY276" s="232" t="s">
        <v>159</v>
      </c>
      <c r="BK276" s="234">
        <f>SUM(BK277:BK283)</f>
        <v>0</v>
      </c>
    </row>
    <row r="277" s="2" customFormat="1" ht="16.5" customHeight="1">
      <c r="A277" s="39"/>
      <c r="B277" s="40"/>
      <c r="C277" s="237" t="s">
        <v>887</v>
      </c>
      <c r="D277" s="237" t="s">
        <v>161</v>
      </c>
      <c r="E277" s="238" t="s">
        <v>2426</v>
      </c>
      <c r="F277" s="239" t="s">
        <v>2427</v>
      </c>
      <c r="G277" s="240" t="s">
        <v>777</v>
      </c>
      <c r="H277" s="241">
        <v>10</v>
      </c>
      <c r="I277" s="242"/>
      <c r="J277" s="243">
        <f>ROUND(I277*H277,2)</f>
        <v>0</v>
      </c>
      <c r="K277" s="244"/>
      <c r="L277" s="45"/>
      <c r="M277" s="245" t="s">
        <v>1</v>
      </c>
      <c r="N277" s="246" t="s">
        <v>43</v>
      </c>
      <c r="O277" s="92"/>
      <c r="P277" s="247">
        <f>O277*H277</f>
        <v>0</v>
      </c>
      <c r="Q277" s="247">
        <v>0</v>
      </c>
      <c r="R277" s="247">
        <f>Q277*H277</f>
        <v>0</v>
      </c>
      <c r="S277" s="247">
        <v>0</v>
      </c>
      <c r="T277" s="248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9" t="s">
        <v>165</v>
      </c>
      <c r="AT277" s="249" t="s">
        <v>161</v>
      </c>
      <c r="AU277" s="249" t="s">
        <v>86</v>
      </c>
      <c r="AY277" s="18" t="s">
        <v>159</v>
      </c>
      <c r="BE277" s="250">
        <f>IF(N277="základní",J277,0)</f>
        <v>0</v>
      </c>
      <c r="BF277" s="250">
        <f>IF(N277="snížená",J277,0)</f>
        <v>0</v>
      </c>
      <c r="BG277" s="250">
        <f>IF(N277="zákl. přenesená",J277,0)</f>
        <v>0</v>
      </c>
      <c r="BH277" s="250">
        <f>IF(N277="sníž. přenesená",J277,0)</f>
        <v>0</v>
      </c>
      <c r="BI277" s="250">
        <f>IF(N277="nulová",J277,0)</f>
        <v>0</v>
      </c>
      <c r="BJ277" s="18" t="s">
        <v>86</v>
      </c>
      <c r="BK277" s="250">
        <f>ROUND(I277*H277,2)</f>
        <v>0</v>
      </c>
      <c r="BL277" s="18" t="s">
        <v>165</v>
      </c>
      <c r="BM277" s="249" t="s">
        <v>2428</v>
      </c>
    </row>
    <row r="278" s="2" customFormat="1" ht="16.5" customHeight="1">
      <c r="A278" s="39"/>
      <c r="B278" s="40"/>
      <c r="C278" s="237" t="s">
        <v>892</v>
      </c>
      <c r="D278" s="237" t="s">
        <v>161</v>
      </c>
      <c r="E278" s="238" t="s">
        <v>2429</v>
      </c>
      <c r="F278" s="239" t="s">
        <v>2430</v>
      </c>
      <c r="G278" s="240" t="s">
        <v>777</v>
      </c>
      <c r="H278" s="241">
        <v>4</v>
      </c>
      <c r="I278" s="242"/>
      <c r="J278" s="243">
        <f>ROUND(I278*H278,2)</f>
        <v>0</v>
      </c>
      <c r="K278" s="244"/>
      <c r="L278" s="45"/>
      <c r="M278" s="245" t="s">
        <v>1</v>
      </c>
      <c r="N278" s="246" t="s">
        <v>43</v>
      </c>
      <c r="O278" s="92"/>
      <c r="P278" s="247">
        <f>O278*H278</f>
        <v>0</v>
      </c>
      <c r="Q278" s="247">
        <v>0</v>
      </c>
      <c r="R278" s="247">
        <f>Q278*H278</f>
        <v>0</v>
      </c>
      <c r="S278" s="247">
        <v>0</v>
      </c>
      <c r="T278" s="248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9" t="s">
        <v>165</v>
      </c>
      <c r="AT278" s="249" t="s">
        <v>161</v>
      </c>
      <c r="AU278" s="249" t="s">
        <v>86</v>
      </c>
      <c r="AY278" s="18" t="s">
        <v>159</v>
      </c>
      <c r="BE278" s="250">
        <f>IF(N278="základní",J278,0)</f>
        <v>0</v>
      </c>
      <c r="BF278" s="250">
        <f>IF(N278="snížená",J278,0)</f>
        <v>0</v>
      </c>
      <c r="BG278" s="250">
        <f>IF(N278="zákl. přenesená",J278,0)</f>
        <v>0</v>
      </c>
      <c r="BH278" s="250">
        <f>IF(N278="sníž. přenesená",J278,0)</f>
        <v>0</v>
      </c>
      <c r="BI278" s="250">
        <f>IF(N278="nulová",J278,0)</f>
        <v>0</v>
      </c>
      <c r="BJ278" s="18" t="s">
        <v>86</v>
      </c>
      <c r="BK278" s="250">
        <f>ROUND(I278*H278,2)</f>
        <v>0</v>
      </c>
      <c r="BL278" s="18" t="s">
        <v>165</v>
      </c>
      <c r="BM278" s="249" t="s">
        <v>2431</v>
      </c>
    </row>
    <row r="279" s="2" customFormat="1" ht="16.5" customHeight="1">
      <c r="A279" s="39"/>
      <c r="B279" s="40"/>
      <c r="C279" s="237" t="s">
        <v>896</v>
      </c>
      <c r="D279" s="237" t="s">
        <v>161</v>
      </c>
      <c r="E279" s="238" t="s">
        <v>2432</v>
      </c>
      <c r="F279" s="239" t="s">
        <v>2433</v>
      </c>
      <c r="G279" s="240" t="s">
        <v>777</v>
      </c>
      <c r="H279" s="241">
        <v>10</v>
      </c>
      <c r="I279" s="242"/>
      <c r="J279" s="243">
        <f>ROUND(I279*H279,2)</f>
        <v>0</v>
      </c>
      <c r="K279" s="244"/>
      <c r="L279" s="45"/>
      <c r="M279" s="245" t="s">
        <v>1</v>
      </c>
      <c r="N279" s="246" t="s">
        <v>43</v>
      </c>
      <c r="O279" s="92"/>
      <c r="P279" s="247">
        <f>O279*H279</f>
        <v>0</v>
      </c>
      <c r="Q279" s="247">
        <v>0</v>
      </c>
      <c r="R279" s="247">
        <f>Q279*H279</f>
        <v>0</v>
      </c>
      <c r="S279" s="247">
        <v>0</v>
      </c>
      <c r="T279" s="248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9" t="s">
        <v>165</v>
      </c>
      <c r="AT279" s="249" t="s">
        <v>161</v>
      </c>
      <c r="AU279" s="249" t="s">
        <v>86</v>
      </c>
      <c r="AY279" s="18" t="s">
        <v>159</v>
      </c>
      <c r="BE279" s="250">
        <f>IF(N279="základní",J279,0)</f>
        <v>0</v>
      </c>
      <c r="BF279" s="250">
        <f>IF(N279="snížená",J279,0)</f>
        <v>0</v>
      </c>
      <c r="BG279" s="250">
        <f>IF(N279="zákl. přenesená",J279,0)</f>
        <v>0</v>
      </c>
      <c r="BH279" s="250">
        <f>IF(N279="sníž. přenesená",J279,0)</f>
        <v>0</v>
      </c>
      <c r="BI279" s="250">
        <f>IF(N279="nulová",J279,0)</f>
        <v>0</v>
      </c>
      <c r="BJ279" s="18" t="s">
        <v>86</v>
      </c>
      <c r="BK279" s="250">
        <f>ROUND(I279*H279,2)</f>
        <v>0</v>
      </c>
      <c r="BL279" s="18" t="s">
        <v>165</v>
      </c>
      <c r="BM279" s="249" t="s">
        <v>2434</v>
      </c>
    </row>
    <row r="280" s="2" customFormat="1" ht="16.5" customHeight="1">
      <c r="A280" s="39"/>
      <c r="B280" s="40"/>
      <c r="C280" s="237" t="s">
        <v>900</v>
      </c>
      <c r="D280" s="237" t="s">
        <v>161</v>
      </c>
      <c r="E280" s="238" t="s">
        <v>2435</v>
      </c>
      <c r="F280" s="239" t="s">
        <v>2436</v>
      </c>
      <c r="G280" s="240" t="s">
        <v>241</v>
      </c>
      <c r="H280" s="241">
        <v>30</v>
      </c>
      <c r="I280" s="242"/>
      <c r="J280" s="243">
        <f>ROUND(I280*H280,2)</f>
        <v>0</v>
      </c>
      <c r="K280" s="244"/>
      <c r="L280" s="45"/>
      <c r="M280" s="245" t="s">
        <v>1</v>
      </c>
      <c r="N280" s="246" t="s">
        <v>43</v>
      </c>
      <c r="O280" s="92"/>
      <c r="P280" s="247">
        <f>O280*H280</f>
        <v>0</v>
      </c>
      <c r="Q280" s="247">
        <v>0</v>
      </c>
      <c r="R280" s="247">
        <f>Q280*H280</f>
        <v>0</v>
      </c>
      <c r="S280" s="247">
        <v>0</v>
      </c>
      <c r="T280" s="248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9" t="s">
        <v>165</v>
      </c>
      <c r="AT280" s="249" t="s">
        <v>161</v>
      </c>
      <c r="AU280" s="249" t="s">
        <v>86</v>
      </c>
      <c r="AY280" s="18" t="s">
        <v>159</v>
      </c>
      <c r="BE280" s="250">
        <f>IF(N280="základní",J280,0)</f>
        <v>0</v>
      </c>
      <c r="BF280" s="250">
        <f>IF(N280="snížená",J280,0)</f>
        <v>0</v>
      </c>
      <c r="BG280" s="250">
        <f>IF(N280="zákl. přenesená",J280,0)</f>
        <v>0</v>
      </c>
      <c r="BH280" s="250">
        <f>IF(N280="sníž. přenesená",J280,0)</f>
        <v>0</v>
      </c>
      <c r="BI280" s="250">
        <f>IF(N280="nulová",J280,0)</f>
        <v>0</v>
      </c>
      <c r="BJ280" s="18" t="s">
        <v>86</v>
      </c>
      <c r="BK280" s="250">
        <f>ROUND(I280*H280,2)</f>
        <v>0</v>
      </c>
      <c r="BL280" s="18" t="s">
        <v>165</v>
      </c>
      <c r="BM280" s="249" t="s">
        <v>2437</v>
      </c>
    </row>
    <row r="281" s="2" customFormat="1" ht="16.5" customHeight="1">
      <c r="A281" s="39"/>
      <c r="B281" s="40"/>
      <c r="C281" s="237" t="s">
        <v>906</v>
      </c>
      <c r="D281" s="237" t="s">
        <v>161</v>
      </c>
      <c r="E281" s="238" t="s">
        <v>2438</v>
      </c>
      <c r="F281" s="239" t="s">
        <v>2439</v>
      </c>
      <c r="G281" s="240" t="s">
        <v>777</v>
      </c>
      <c r="H281" s="241">
        <v>4</v>
      </c>
      <c r="I281" s="242"/>
      <c r="J281" s="243">
        <f>ROUND(I281*H281,2)</f>
        <v>0</v>
      </c>
      <c r="K281" s="244"/>
      <c r="L281" s="45"/>
      <c r="M281" s="245" t="s">
        <v>1</v>
      </c>
      <c r="N281" s="246" t="s">
        <v>43</v>
      </c>
      <c r="O281" s="92"/>
      <c r="P281" s="247">
        <f>O281*H281</f>
        <v>0</v>
      </c>
      <c r="Q281" s="247">
        <v>0</v>
      </c>
      <c r="R281" s="247">
        <f>Q281*H281</f>
        <v>0</v>
      </c>
      <c r="S281" s="247">
        <v>0</v>
      </c>
      <c r="T281" s="248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9" t="s">
        <v>165</v>
      </c>
      <c r="AT281" s="249" t="s">
        <v>161</v>
      </c>
      <c r="AU281" s="249" t="s">
        <v>86</v>
      </c>
      <c r="AY281" s="18" t="s">
        <v>159</v>
      </c>
      <c r="BE281" s="250">
        <f>IF(N281="základní",J281,0)</f>
        <v>0</v>
      </c>
      <c r="BF281" s="250">
        <f>IF(N281="snížená",J281,0)</f>
        <v>0</v>
      </c>
      <c r="BG281" s="250">
        <f>IF(N281="zákl. přenesená",J281,0)</f>
        <v>0</v>
      </c>
      <c r="BH281" s="250">
        <f>IF(N281="sníž. přenesená",J281,0)</f>
        <v>0</v>
      </c>
      <c r="BI281" s="250">
        <f>IF(N281="nulová",J281,0)</f>
        <v>0</v>
      </c>
      <c r="BJ281" s="18" t="s">
        <v>86</v>
      </c>
      <c r="BK281" s="250">
        <f>ROUND(I281*H281,2)</f>
        <v>0</v>
      </c>
      <c r="BL281" s="18" t="s">
        <v>165</v>
      </c>
      <c r="BM281" s="249" t="s">
        <v>2440</v>
      </c>
    </row>
    <row r="282" s="2" customFormat="1" ht="16.5" customHeight="1">
      <c r="A282" s="39"/>
      <c r="B282" s="40"/>
      <c r="C282" s="237" t="s">
        <v>911</v>
      </c>
      <c r="D282" s="237" t="s">
        <v>161</v>
      </c>
      <c r="E282" s="238" t="s">
        <v>2441</v>
      </c>
      <c r="F282" s="239" t="s">
        <v>2442</v>
      </c>
      <c r="G282" s="240" t="s">
        <v>777</v>
      </c>
      <c r="H282" s="241">
        <v>10</v>
      </c>
      <c r="I282" s="242"/>
      <c r="J282" s="243">
        <f>ROUND(I282*H282,2)</f>
        <v>0</v>
      </c>
      <c r="K282" s="244"/>
      <c r="L282" s="45"/>
      <c r="M282" s="245" t="s">
        <v>1</v>
      </c>
      <c r="N282" s="246" t="s">
        <v>43</v>
      </c>
      <c r="O282" s="92"/>
      <c r="P282" s="247">
        <f>O282*H282</f>
        <v>0</v>
      </c>
      <c r="Q282" s="247">
        <v>0</v>
      </c>
      <c r="R282" s="247">
        <f>Q282*H282</f>
        <v>0</v>
      </c>
      <c r="S282" s="247">
        <v>0</v>
      </c>
      <c r="T282" s="248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9" t="s">
        <v>165</v>
      </c>
      <c r="AT282" s="249" t="s">
        <v>161</v>
      </c>
      <c r="AU282" s="249" t="s">
        <v>86</v>
      </c>
      <c r="AY282" s="18" t="s">
        <v>159</v>
      </c>
      <c r="BE282" s="250">
        <f>IF(N282="základní",J282,0)</f>
        <v>0</v>
      </c>
      <c r="BF282" s="250">
        <f>IF(N282="snížená",J282,0)</f>
        <v>0</v>
      </c>
      <c r="BG282" s="250">
        <f>IF(N282="zákl. přenesená",J282,0)</f>
        <v>0</v>
      </c>
      <c r="BH282" s="250">
        <f>IF(N282="sníž. přenesená",J282,0)</f>
        <v>0</v>
      </c>
      <c r="BI282" s="250">
        <f>IF(N282="nulová",J282,0)</f>
        <v>0</v>
      </c>
      <c r="BJ282" s="18" t="s">
        <v>86</v>
      </c>
      <c r="BK282" s="250">
        <f>ROUND(I282*H282,2)</f>
        <v>0</v>
      </c>
      <c r="BL282" s="18" t="s">
        <v>165</v>
      </c>
      <c r="BM282" s="249" t="s">
        <v>2443</v>
      </c>
    </row>
    <row r="283" s="2" customFormat="1" ht="16.5" customHeight="1">
      <c r="A283" s="39"/>
      <c r="B283" s="40"/>
      <c r="C283" s="237" t="s">
        <v>915</v>
      </c>
      <c r="D283" s="237" t="s">
        <v>161</v>
      </c>
      <c r="E283" s="238" t="s">
        <v>2444</v>
      </c>
      <c r="F283" s="239" t="s">
        <v>2445</v>
      </c>
      <c r="G283" s="240" t="s">
        <v>241</v>
      </c>
      <c r="H283" s="241">
        <v>30</v>
      </c>
      <c r="I283" s="242"/>
      <c r="J283" s="243">
        <f>ROUND(I283*H283,2)</f>
        <v>0</v>
      </c>
      <c r="K283" s="244"/>
      <c r="L283" s="45"/>
      <c r="M283" s="245" t="s">
        <v>1</v>
      </c>
      <c r="N283" s="246" t="s">
        <v>43</v>
      </c>
      <c r="O283" s="92"/>
      <c r="P283" s="247">
        <f>O283*H283</f>
        <v>0</v>
      </c>
      <c r="Q283" s="247">
        <v>0</v>
      </c>
      <c r="R283" s="247">
        <f>Q283*H283</f>
        <v>0</v>
      </c>
      <c r="S283" s="247">
        <v>0</v>
      </c>
      <c r="T283" s="248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9" t="s">
        <v>165</v>
      </c>
      <c r="AT283" s="249" t="s">
        <v>161</v>
      </c>
      <c r="AU283" s="249" t="s">
        <v>86</v>
      </c>
      <c r="AY283" s="18" t="s">
        <v>159</v>
      </c>
      <c r="BE283" s="250">
        <f>IF(N283="základní",J283,0)</f>
        <v>0</v>
      </c>
      <c r="BF283" s="250">
        <f>IF(N283="snížená",J283,0)</f>
        <v>0</v>
      </c>
      <c r="BG283" s="250">
        <f>IF(N283="zákl. přenesená",J283,0)</f>
        <v>0</v>
      </c>
      <c r="BH283" s="250">
        <f>IF(N283="sníž. přenesená",J283,0)</f>
        <v>0</v>
      </c>
      <c r="BI283" s="250">
        <f>IF(N283="nulová",J283,0)</f>
        <v>0</v>
      </c>
      <c r="BJ283" s="18" t="s">
        <v>86</v>
      </c>
      <c r="BK283" s="250">
        <f>ROUND(I283*H283,2)</f>
        <v>0</v>
      </c>
      <c r="BL283" s="18" t="s">
        <v>165</v>
      </c>
      <c r="BM283" s="249" t="s">
        <v>2446</v>
      </c>
    </row>
    <row r="284" s="12" customFormat="1" ht="25.92" customHeight="1">
      <c r="A284" s="12"/>
      <c r="B284" s="221"/>
      <c r="C284" s="222"/>
      <c r="D284" s="223" t="s">
        <v>77</v>
      </c>
      <c r="E284" s="224" t="s">
        <v>2447</v>
      </c>
      <c r="F284" s="224" t="s">
        <v>2448</v>
      </c>
      <c r="G284" s="222"/>
      <c r="H284" s="222"/>
      <c r="I284" s="225"/>
      <c r="J284" s="226">
        <f>BK284</f>
        <v>0</v>
      </c>
      <c r="K284" s="222"/>
      <c r="L284" s="227"/>
      <c r="M284" s="228"/>
      <c r="N284" s="229"/>
      <c r="O284" s="229"/>
      <c r="P284" s="230">
        <f>SUM(P285:P290)</f>
        <v>0</v>
      </c>
      <c r="Q284" s="229"/>
      <c r="R284" s="230">
        <f>SUM(R285:R290)</f>
        <v>0</v>
      </c>
      <c r="S284" s="229"/>
      <c r="T284" s="231">
        <f>SUM(T285:T290)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32" t="s">
        <v>86</v>
      </c>
      <c r="AT284" s="233" t="s">
        <v>77</v>
      </c>
      <c r="AU284" s="233" t="s">
        <v>78</v>
      </c>
      <c r="AY284" s="232" t="s">
        <v>159</v>
      </c>
      <c r="BK284" s="234">
        <f>SUM(BK285:BK290)</f>
        <v>0</v>
      </c>
    </row>
    <row r="285" s="2" customFormat="1" ht="16.5" customHeight="1">
      <c r="A285" s="39"/>
      <c r="B285" s="40"/>
      <c r="C285" s="237" t="s">
        <v>921</v>
      </c>
      <c r="D285" s="237" t="s">
        <v>161</v>
      </c>
      <c r="E285" s="238" t="s">
        <v>2449</v>
      </c>
      <c r="F285" s="239" t="s">
        <v>2450</v>
      </c>
      <c r="G285" s="240" t="s">
        <v>777</v>
      </c>
      <c r="H285" s="241">
        <v>230</v>
      </c>
      <c r="I285" s="242"/>
      <c r="J285" s="243">
        <f>ROUND(I285*H285,2)</f>
        <v>0</v>
      </c>
      <c r="K285" s="244"/>
      <c r="L285" s="45"/>
      <c r="M285" s="245" t="s">
        <v>1</v>
      </c>
      <c r="N285" s="246" t="s">
        <v>43</v>
      </c>
      <c r="O285" s="92"/>
      <c r="P285" s="247">
        <f>O285*H285</f>
        <v>0</v>
      </c>
      <c r="Q285" s="247">
        <v>0</v>
      </c>
      <c r="R285" s="247">
        <f>Q285*H285</f>
        <v>0</v>
      </c>
      <c r="S285" s="247">
        <v>0</v>
      </c>
      <c r="T285" s="248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9" t="s">
        <v>165</v>
      </c>
      <c r="AT285" s="249" t="s">
        <v>161</v>
      </c>
      <c r="AU285" s="249" t="s">
        <v>86</v>
      </c>
      <c r="AY285" s="18" t="s">
        <v>159</v>
      </c>
      <c r="BE285" s="250">
        <f>IF(N285="základní",J285,0)</f>
        <v>0</v>
      </c>
      <c r="BF285" s="250">
        <f>IF(N285="snížená",J285,0)</f>
        <v>0</v>
      </c>
      <c r="BG285" s="250">
        <f>IF(N285="zákl. přenesená",J285,0)</f>
        <v>0</v>
      </c>
      <c r="BH285" s="250">
        <f>IF(N285="sníž. přenesená",J285,0)</f>
        <v>0</v>
      </c>
      <c r="BI285" s="250">
        <f>IF(N285="nulová",J285,0)</f>
        <v>0</v>
      </c>
      <c r="BJ285" s="18" t="s">
        <v>86</v>
      </c>
      <c r="BK285" s="250">
        <f>ROUND(I285*H285,2)</f>
        <v>0</v>
      </c>
      <c r="BL285" s="18" t="s">
        <v>165</v>
      </c>
      <c r="BM285" s="249" t="s">
        <v>2451</v>
      </c>
    </row>
    <row r="286" s="2" customFormat="1" ht="16.5" customHeight="1">
      <c r="A286" s="39"/>
      <c r="B286" s="40"/>
      <c r="C286" s="237" t="s">
        <v>928</v>
      </c>
      <c r="D286" s="237" t="s">
        <v>161</v>
      </c>
      <c r="E286" s="238" t="s">
        <v>2452</v>
      </c>
      <c r="F286" s="239" t="s">
        <v>2453</v>
      </c>
      <c r="G286" s="240" t="s">
        <v>777</v>
      </c>
      <c r="H286" s="241">
        <v>230</v>
      </c>
      <c r="I286" s="242"/>
      <c r="J286" s="243">
        <f>ROUND(I286*H286,2)</f>
        <v>0</v>
      </c>
      <c r="K286" s="244"/>
      <c r="L286" s="45"/>
      <c r="M286" s="245" t="s">
        <v>1</v>
      </c>
      <c r="N286" s="246" t="s">
        <v>43</v>
      </c>
      <c r="O286" s="92"/>
      <c r="P286" s="247">
        <f>O286*H286</f>
        <v>0</v>
      </c>
      <c r="Q286" s="247">
        <v>0</v>
      </c>
      <c r="R286" s="247">
        <f>Q286*H286</f>
        <v>0</v>
      </c>
      <c r="S286" s="247">
        <v>0</v>
      </c>
      <c r="T286" s="248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9" t="s">
        <v>165</v>
      </c>
      <c r="AT286" s="249" t="s">
        <v>161</v>
      </c>
      <c r="AU286" s="249" t="s">
        <v>86</v>
      </c>
      <c r="AY286" s="18" t="s">
        <v>159</v>
      </c>
      <c r="BE286" s="250">
        <f>IF(N286="základní",J286,0)</f>
        <v>0</v>
      </c>
      <c r="BF286" s="250">
        <f>IF(N286="snížená",J286,0)</f>
        <v>0</v>
      </c>
      <c r="BG286" s="250">
        <f>IF(N286="zákl. přenesená",J286,0)</f>
        <v>0</v>
      </c>
      <c r="BH286" s="250">
        <f>IF(N286="sníž. přenesená",J286,0)</f>
        <v>0</v>
      </c>
      <c r="BI286" s="250">
        <f>IF(N286="nulová",J286,0)</f>
        <v>0</v>
      </c>
      <c r="BJ286" s="18" t="s">
        <v>86</v>
      </c>
      <c r="BK286" s="250">
        <f>ROUND(I286*H286,2)</f>
        <v>0</v>
      </c>
      <c r="BL286" s="18" t="s">
        <v>165</v>
      </c>
      <c r="BM286" s="249" t="s">
        <v>2454</v>
      </c>
    </row>
    <row r="287" s="2" customFormat="1" ht="16.5" customHeight="1">
      <c r="A287" s="39"/>
      <c r="B287" s="40"/>
      <c r="C287" s="237" t="s">
        <v>932</v>
      </c>
      <c r="D287" s="237" t="s">
        <v>161</v>
      </c>
      <c r="E287" s="238" t="s">
        <v>2455</v>
      </c>
      <c r="F287" s="239" t="s">
        <v>2456</v>
      </c>
      <c r="G287" s="240" t="s">
        <v>777</v>
      </c>
      <c r="H287" s="241">
        <v>150</v>
      </c>
      <c r="I287" s="242"/>
      <c r="J287" s="243">
        <f>ROUND(I287*H287,2)</f>
        <v>0</v>
      </c>
      <c r="K287" s="244"/>
      <c r="L287" s="45"/>
      <c r="M287" s="245" t="s">
        <v>1</v>
      </c>
      <c r="N287" s="246" t="s">
        <v>43</v>
      </c>
      <c r="O287" s="92"/>
      <c r="P287" s="247">
        <f>O287*H287</f>
        <v>0</v>
      </c>
      <c r="Q287" s="247">
        <v>0</v>
      </c>
      <c r="R287" s="247">
        <f>Q287*H287</f>
        <v>0</v>
      </c>
      <c r="S287" s="247">
        <v>0</v>
      </c>
      <c r="T287" s="248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9" t="s">
        <v>165</v>
      </c>
      <c r="AT287" s="249" t="s">
        <v>161</v>
      </c>
      <c r="AU287" s="249" t="s">
        <v>86</v>
      </c>
      <c r="AY287" s="18" t="s">
        <v>159</v>
      </c>
      <c r="BE287" s="250">
        <f>IF(N287="základní",J287,0)</f>
        <v>0</v>
      </c>
      <c r="BF287" s="250">
        <f>IF(N287="snížená",J287,0)</f>
        <v>0</v>
      </c>
      <c r="BG287" s="250">
        <f>IF(N287="zákl. přenesená",J287,0)</f>
        <v>0</v>
      </c>
      <c r="BH287" s="250">
        <f>IF(N287="sníž. přenesená",J287,0)</f>
        <v>0</v>
      </c>
      <c r="BI287" s="250">
        <f>IF(N287="nulová",J287,0)</f>
        <v>0</v>
      </c>
      <c r="BJ287" s="18" t="s">
        <v>86</v>
      </c>
      <c r="BK287" s="250">
        <f>ROUND(I287*H287,2)</f>
        <v>0</v>
      </c>
      <c r="BL287" s="18" t="s">
        <v>165</v>
      </c>
      <c r="BM287" s="249" t="s">
        <v>2457</v>
      </c>
    </row>
    <row r="288" s="2" customFormat="1" ht="16.5" customHeight="1">
      <c r="A288" s="39"/>
      <c r="B288" s="40"/>
      <c r="C288" s="237" t="s">
        <v>936</v>
      </c>
      <c r="D288" s="237" t="s">
        <v>161</v>
      </c>
      <c r="E288" s="238" t="s">
        <v>2458</v>
      </c>
      <c r="F288" s="239" t="s">
        <v>2459</v>
      </c>
      <c r="G288" s="240" t="s">
        <v>241</v>
      </c>
      <c r="H288" s="241">
        <v>1500</v>
      </c>
      <c r="I288" s="242"/>
      <c r="J288" s="243">
        <f>ROUND(I288*H288,2)</f>
        <v>0</v>
      </c>
      <c r="K288" s="244"/>
      <c r="L288" s="45"/>
      <c r="M288" s="245" t="s">
        <v>1</v>
      </c>
      <c r="N288" s="246" t="s">
        <v>43</v>
      </c>
      <c r="O288" s="92"/>
      <c r="P288" s="247">
        <f>O288*H288</f>
        <v>0</v>
      </c>
      <c r="Q288" s="247">
        <v>0</v>
      </c>
      <c r="R288" s="247">
        <f>Q288*H288</f>
        <v>0</v>
      </c>
      <c r="S288" s="247">
        <v>0</v>
      </c>
      <c r="T288" s="248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9" t="s">
        <v>165</v>
      </c>
      <c r="AT288" s="249" t="s">
        <v>161</v>
      </c>
      <c r="AU288" s="249" t="s">
        <v>86</v>
      </c>
      <c r="AY288" s="18" t="s">
        <v>159</v>
      </c>
      <c r="BE288" s="250">
        <f>IF(N288="základní",J288,0)</f>
        <v>0</v>
      </c>
      <c r="BF288" s="250">
        <f>IF(N288="snížená",J288,0)</f>
        <v>0</v>
      </c>
      <c r="BG288" s="250">
        <f>IF(N288="zákl. přenesená",J288,0)</f>
        <v>0</v>
      </c>
      <c r="BH288" s="250">
        <f>IF(N288="sníž. přenesená",J288,0)</f>
        <v>0</v>
      </c>
      <c r="BI288" s="250">
        <f>IF(N288="nulová",J288,0)</f>
        <v>0</v>
      </c>
      <c r="BJ288" s="18" t="s">
        <v>86</v>
      </c>
      <c r="BK288" s="250">
        <f>ROUND(I288*H288,2)</f>
        <v>0</v>
      </c>
      <c r="BL288" s="18" t="s">
        <v>165</v>
      </c>
      <c r="BM288" s="249" t="s">
        <v>2460</v>
      </c>
    </row>
    <row r="289" s="2" customFormat="1" ht="16.5" customHeight="1">
      <c r="A289" s="39"/>
      <c r="B289" s="40"/>
      <c r="C289" s="237" t="s">
        <v>940</v>
      </c>
      <c r="D289" s="237" t="s">
        <v>161</v>
      </c>
      <c r="E289" s="238" t="s">
        <v>2461</v>
      </c>
      <c r="F289" s="239" t="s">
        <v>2462</v>
      </c>
      <c r="G289" s="240" t="s">
        <v>777</v>
      </c>
      <c r="H289" s="241">
        <v>10</v>
      </c>
      <c r="I289" s="242"/>
      <c r="J289" s="243">
        <f>ROUND(I289*H289,2)</f>
        <v>0</v>
      </c>
      <c r="K289" s="244"/>
      <c r="L289" s="45"/>
      <c r="M289" s="245" t="s">
        <v>1</v>
      </c>
      <c r="N289" s="246" t="s">
        <v>43</v>
      </c>
      <c r="O289" s="92"/>
      <c r="P289" s="247">
        <f>O289*H289</f>
        <v>0</v>
      </c>
      <c r="Q289" s="247">
        <v>0</v>
      </c>
      <c r="R289" s="247">
        <f>Q289*H289</f>
        <v>0</v>
      </c>
      <c r="S289" s="247">
        <v>0</v>
      </c>
      <c r="T289" s="248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9" t="s">
        <v>165</v>
      </c>
      <c r="AT289" s="249" t="s">
        <v>161</v>
      </c>
      <c r="AU289" s="249" t="s">
        <v>86</v>
      </c>
      <c r="AY289" s="18" t="s">
        <v>159</v>
      </c>
      <c r="BE289" s="250">
        <f>IF(N289="základní",J289,0)</f>
        <v>0</v>
      </c>
      <c r="BF289" s="250">
        <f>IF(N289="snížená",J289,0)</f>
        <v>0</v>
      </c>
      <c r="BG289" s="250">
        <f>IF(N289="zákl. přenesená",J289,0)</f>
        <v>0</v>
      </c>
      <c r="BH289" s="250">
        <f>IF(N289="sníž. přenesená",J289,0)</f>
        <v>0</v>
      </c>
      <c r="BI289" s="250">
        <f>IF(N289="nulová",J289,0)</f>
        <v>0</v>
      </c>
      <c r="BJ289" s="18" t="s">
        <v>86</v>
      </c>
      <c r="BK289" s="250">
        <f>ROUND(I289*H289,2)</f>
        <v>0</v>
      </c>
      <c r="BL289" s="18" t="s">
        <v>165</v>
      </c>
      <c r="BM289" s="249" t="s">
        <v>2463</v>
      </c>
    </row>
    <row r="290" s="2" customFormat="1" ht="16.5" customHeight="1">
      <c r="A290" s="39"/>
      <c r="B290" s="40"/>
      <c r="C290" s="237" t="s">
        <v>945</v>
      </c>
      <c r="D290" s="237" t="s">
        <v>161</v>
      </c>
      <c r="E290" s="238" t="s">
        <v>2464</v>
      </c>
      <c r="F290" s="239" t="s">
        <v>2465</v>
      </c>
      <c r="G290" s="240" t="s">
        <v>777</v>
      </c>
      <c r="H290" s="241">
        <v>50</v>
      </c>
      <c r="I290" s="242"/>
      <c r="J290" s="243">
        <f>ROUND(I290*H290,2)</f>
        <v>0</v>
      </c>
      <c r="K290" s="244"/>
      <c r="L290" s="45"/>
      <c r="M290" s="245" t="s">
        <v>1</v>
      </c>
      <c r="N290" s="246" t="s">
        <v>43</v>
      </c>
      <c r="O290" s="92"/>
      <c r="P290" s="247">
        <f>O290*H290</f>
        <v>0</v>
      </c>
      <c r="Q290" s="247">
        <v>0</v>
      </c>
      <c r="R290" s="247">
        <f>Q290*H290</f>
        <v>0</v>
      </c>
      <c r="S290" s="247">
        <v>0</v>
      </c>
      <c r="T290" s="248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9" t="s">
        <v>165</v>
      </c>
      <c r="AT290" s="249" t="s">
        <v>161</v>
      </c>
      <c r="AU290" s="249" t="s">
        <v>86</v>
      </c>
      <c r="AY290" s="18" t="s">
        <v>159</v>
      </c>
      <c r="BE290" s="250">
        <f>IF(N290="základní",J290,0)</f>
        <v>0</v>
      </c>
      <c r="BF290" s="250">
        <f>IF(N290="snížená",J290,0)</f>
        <v>0</v>
      </c>
      <c r="BG290" s="250">
        <f>IF(N290="zákl. přenesená",J290,0)</f>
        <v>0</v>
      </c>
      <c r="BH290" s="250">
        <f>IF(N290="sníž. přenesená",J290,0)</f>
        <v>0</v>
      </c>
      <c r="BI290" s="250">
        <f>IF(N290="nulová",J290,0)</f>
        <v>0</v>
      </c>
      <c r="BJ290" s="18" t="s">
        <v>86</v>
      </c>
      <c r="BK290" s="250">
        <f>ROUND(I290*H290,2)</f>
        <v>0</v>
      </c>
      <c r="BL290" s="18" t="s">
        <v>165</v>
      </c>
      <c r="BM290" s="249" t="s">
        <v>2466</v>
      </c>
    </row>
    <row r="291" s="12" customFormat="1" ht="25.92" customHeight="1">
      <c r="A291" s="12"/>
      <c r="B291" s="221"/>
      <c r="C291" s="222"/>
      <c r="D291" s="223" t="s">
        <v>77</v>
      </c>
      <c r="E291" s="224" t="s">
        <v>2467</v>
      </c>
      <c r="F291" s="224" t="s">
        <v>2468</v>
      </c>
      <c r="G291" s="222"/>
      <c r="H291" s="222"/>
      <c r="I291" s="225"/>
      <c r="J291" s="226">
        <f>BK291</f>
        <v>0</v>
      </c>
      <c r="K291" s="222"/>
      <c r="L291" s="227"/>
      <c r="M291" s="228"/>
      <c r="N291" s="229"/>
      <c r="O291" s="229"/>
      <c r="P291" s="230">
        <f>SUM(P292:P302)</f>
        <v>0</v>
      </c>
      <c r="Q291" s="229"/>
      <c r="R291" s="230">
        <f>SUM(R292:R302)</f>
        <v>0</v>
      </c>
      <c r="S291" s="229"/>
      <c r="T291" s="231">
        <f>SUM(T292:T302)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32" t="s">
        <v>86</v>
      </c>
      <c r="AT291" s="233" t="s">
        <v>77</v>
      </c>
      <c r="AU291" s="233" t="s">
        <v>78</v>
      </c>
      <c r="AY291" s="232" t="s">
        <v>159</v>
      </c>
      <c r="BK291" s="234">
        <f>SUM(BK292:BK302)</f>
        <v>0</v>
      </c>
    </row>
    <row r="292" s="2" customFormat="1" ht="16.5" customHeight="1">
      <c r="A292" s="39"/>
      <c r="B292" s="40"/>
      <c r="C292" s="237" t="s">
        <v>949</v>
      </c>
      <c r="D292" s="237" t="s">
        <v>161</v>
      </c>
      <c r="E292" s="238" t="s">
        <v>2469</v>
      </c>
      <c r="F292" s="239" t="s">
        <v>2470</v>
      </c>
      <c r="G292" s="240" t="s">
        <v>357</v>
      </c>
      <c r="H292" s="241">
        <v>1</v>
      </c>
      <c r="I292" s="242"/>
      <c r="J292" s="243">
        <f>ROUND(I292*H292,2)</f>
        <v>0</v>
      </c>
      <c r="K292" s="244"/>
      <c r="L292" s="45"/>
      <c r="M292" s="245" t="s">
        <v>1</v>
      </c>
      <c r="N292" s="246" t="s">
        <v>43</v>
      </c>
      <c r="O292" s="92"/>
      <c r="P292" s="247">
        <f>O292*H292</f>
        <v>0</v>
      </c>
      <c r="Q292" s="247">
        <v>0</v>
      </c>
      <c r="R292" s="247">
        <f>Q292*H292</f>
        <v>0</v>
      </c>
      <c r="S292" s="247">
        <v>0</v>
      </c>
      <c r="T292" s="248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9" t="s">
        <v>165</v>
      </c>
      <c r="AT292" s="249" t="s">
        <v>161</v>
      </c>
      <c r="AU292" s="249" t="s">
        <v>86</v>
      </c>
      <c r="AY292" s="18" t="s">
        <v>159</v>
      </c>
      <c r="BE292" s="250">
        <f>IF(N292="základní",J292,0)</f>
        <v>0</v>
      </c>
      <c r="BF292" s="250">
        <f>IF(N292="snížená",J292,0)</f>
        <v>0</v>
      </c>
      <c r="BG292" s="250">
        <f>IF(N292="zákl. přenesená",J292,0)</f>
        <v>0</v>
      </c>
      <c r="BH292" s="250">
        <f>IF(N292="sníž. přenesená",J292,0)</f>
        <v>0</v>
      </c>
      <c r="BI292" s="250">
        <f>IF(N292="nulová",J292,0)</f>
        <v>0</v>
      </c>
      <c r="BJ292" s="18" t="s">
        <v>86</v>
      </c>
      <c r="BK292" s="250">
        <f>ROUND(I292*H292,2)</f>
        <v>0</v>
      </c>
      <c r="BL292" s="18" t="s">
        <v>165</v>
      </c>
      <c r="BM292" s="249" t="s">
        <v>2471</v>
      </c>
    </row>
    <row r="293" s="2" customFormat="1" ht="16.5" customHeight="1">
      <c r="A293" s="39"/>
      <c r="B293" s="40"/>
      <c r="C293" s="237" t="s">
        <v>954</v>
      </c>
      <c r="D293" s="237" t="s">
        <v>161</v>
      </c>
      <c r="E293" s="238" t="s">
        <v>2472</v>
      </c>
      <c r="F293" s="239" t="s">
        <v>2473</v>
      </c>
      <c r="G293" s="240" t="s">
        <v>357</v>
      </c>
      <c r="H293" s="241">
        <v>1</v>
      </c>
      <c r="I293" s="242"/>
      <c r="J293" s="243">
        <f>ROUND(I293*H293,2)</f>
        <v>0</v>
      </c>
      <c r="K293" s="244"/>
      <c r="L293" s="45"/>
      <c r="M293" s="245" t="s">
        <v>1</v>
      </c>
      <c r="N293" s="246" t="s">
        <v>43</v>
      </c>
      <c r="O293" s="92"/>
      <c r="P293" s="247">
        <f>O293*H293</f>
        <v>0</v>
      </c>
      <c r="Q293" s="247">
        <v>0</v>
      </c>
      <c r="R293" s="247">
        <f>Q293*H293</f>
        <v>0</v>
      </c>
      <c r="S293" s="247">
        <v>0</v>
      </c>
      <c r="T293" s="248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9" t="s">
        <v>165</v>
      </c>
      <c r="AT293" s="249" t="s">
        <v>161</v>
      </c>
      <c r="AU293" s="249" t="s">
        <v>86</v>
      </c>
      <c r="AY293" s="18" t="s">
        <v>159</v>
      </c>
      <c r="BE293" s="250">
        <f>IF(N293="základní",J293,0)</f>
        <v>0</v>
      </c>
      <c r="BF293" s="250">
        <f>IF(N293="snížená",J293,0)</f>
        <v>0</v>
      </c>
      <c r="BG293" s="250">
        <f>IF(N293="zákl. přenesená",J293,0)</f>
        <v>0</v>
      </c>
      <c r="BH293" s="250">
        <f>IF(N293="sníž. přenesená",J293,0)</f>
        <v>0</v>
      </c>
      <c r="BI293" s="250">
        <f>IF(N293="nulová",J293,0)</f>
        <v>0</v>
      </c>
      <c r="BJ293" s="18" t="s">
        <v>86</v>
      </c>
      <c r="BK293" s="250">
        <f>ROUND(I293*H293,2)</f>
        <v>0</v>
      </c>
      <c r="BL293" s="18" t="s">
        <v>165</v>
      </c>
      <c r="BM293" s="249" t="s">
        <v>2474</v>
      </c>
    </row>
    <row r="294" s="2" customFormat="1" ht="16.5" customHeight="1">
      <c r="A294" s="39"/>
      <c r="B294" s="40"/>
      <c r="C294" s="237" t="s">
        <v>981</v>
      </c>
      <c r="D294" s="237" t="s">
        <v>161</v>
      </c>
      <c r="E294" s="238" t="s">
        <v>2475</v>
      </c>
      <c r="F294" s="239" t="s">
        <v>2476</v>
      </c>
      <c r="G294" s="240" t="s">
        <v>777</v>
      </c>
      <c r="H294" s="241">
        <v>1</v>
      </c>
      <c r="I294" s="242"/>
      <c r="J294" s="243">
        <f>ROUND(I294*H294,2)</f>
        <v>0</v>
      </c>
      <c r="K294" s="244"/>
      <c r="L294" s="45"/>
      <c r="M294" s="245" t="s">
        <v>1</v>
      </c>
      <c r="N294" s="246" t="s">
        <v>43</v>
      </c>
      <c r="O294" s="92"/>
      <c r="P294" s="247">
        <f>O294*H294</f>
        <v>0</v>
      </c>
      <c r="Q294" s="247">
        <v>0</v>
      </c>
      <c r="R294" s="247">
        <f>Q294*H294</f>
        <v>0</v>
      </c>
      <c r="S294" s="247">
        <v>0</v>
      </c>
      <c r="T294" s="248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9" t="s">
        <v>165</v>
      </c>
      <c r="AT294" s="249" t="s">
        <v>161</v>
      </c>
      <c r="AU294" s="249" t="s">
        <v>86</v>
      </c>
      <c r="AY294" s="18" t="s">
        <v>159</v>
      </c>
      <c r="BE294" s="250">
        <f>IF(N294="základní",J294,0)</f>
        <v>0</v>
      </c>
      <c r="BF294" s="250">
        <f>IF(N294="snížená",J294,0)</f>
        <v>0</v>
      </c>
      <c r="BG294" s="250">
        <f>IF(N294="zákl. přenesená",J294,0)</f>
        <v>0</v>
      </c>
      <c r="BH294" s="250">
        <f>IF(N294="sníž. přenesená",J294,0)</f>
        <v>0</v>
      </c>
      <c r="BI294" s="250">
        <f>IF(N294="nulová",J294,0)</f>
        <v>0</v>
      </c>
      <c r="BJ294" s="18" t="s">
        <v>86</v>
      </c>
      <c r="BK294" s="250">
        <f>ROUND(I294*H294,2)</f>
        <v>0</v>
      </c>
      <c r="BL294" s="18" t="s">
        <v>165</v>
      </c>
      <c r="BM294" s="249" t="s">
        <v>2477</v>
      </c>
    </row>
    <row r="295" s="2" customFormat="1" ht="16.5" customHeight="1">
      <c r="A295" s="39"/>
      <c r="B295" s="40"/>
      <c r="C295" s="237" t="s">
        <v>987</v>
      </c>
      <c r="D295" s="237" t="s">
        <v>161</v>
      </c>
      <c r="E295" s="238" t="s">
        <v>2478</v>
      </c>
      <c r="F295" s="239" t="s">
        <v>2479</v>
      </c>
      <c r="G295" s="240" t="s">
        <v>777</v>
      </c>
      <c r="H295" s="241">
        <v>3</v>
      </c>
      <c r="I295" s="242"/>
      <c r="J295" s="243">
        <f>ROUND(I295*H295,2)</f>
        <v>0</v>
      </c>
      <c r="K295" s="244"/>
      <c r="L295" s="45"/>
      <c r="M295" s="245" t="s">
        <v>1</v>
      </c>
      <c r="N295" s="246" t="s">
        <v>43</v>
      </c>
      <c r="O295" s="92"/>
      <c r="P295" s="247">
        <f>O295*H295</f>
        <v>0</v>
      </c>
      <c r="Q295" s="247">
        <v>0</v>
      </c>
      <c r="R295" s="247">
        <f>Q295*H295</f>
        <v>0</v>
      </c>
      <c r="S295" s="247">
        <v>0</v>
      </c>
      <c r="T295" s="248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9" t="s">
        <v>165</v>
      </c>
      <c r="AT295" s="249" t="s">
        <v>161</v>
      </c>
      <c r="AU295" s="249" t="s">
        <v>86</v>
      </c>
      <c r="AY295" s="18" t="s">
        <v>159</v>
      </c>
      <c r="BE295" s="250">
        <f>IF(N295="základní",J295,0)</f>
        <v>0</v>
      </c>
      <c r="BF295" s="250">
        <f>IF(N295="snížená",J295,0)</f>
        <v>0</v>
      </c>
      <c r="BG295" s="250">
        <f>IF(N295="zákl. přenesená",J295,0)</f>
        <v>0</v>
      </c>
      <c r="BH295" s="250">
        <f>IF(N295="sníž. přenesená",J295,0)</f>
        <v>0</v>
      </c>
      <c r="BI295" s="250">
        <f>IF(N295="nulová",J295,0)</f>
        <v>0</v>
      </c>
      <c r="BJ295" s="18" t="s">
        <v>86</v>
      </c>
      <c r="BK295" s="250">
        <f>ROUND(I295*H295,2)</f>
        <v>0</v>
      </c>
      <c r="BL295" s="18" t="s">
        <v>165</v>
      </c>
      <c r="BM295" s="249" t="s">
        <v>2480</v>
      </c>
    </row>
    <row r="296" s="2" customFormat="1" ht="16.5" customHeight="1">
      <c r="A296" s="39"/>
      <c r="B296" s="40"/>
      <c r="C296" s="237" t="s">
        <v>992</v>
      </c>
      <c r="D296" s="237" t="s">
        <v>161</v>
      </c>
      <c r="E296" s="238" t="s">
        <v>2481</v>
      </c>
      <c r="F296" s="239" t="s">
        <v>2482</v>
      </c>
      <c r="G296" s="240" t="s">
        <v>777</v>
      </c>
      <c r="H296" s="241">
        <v>70</v>
      </c>
      <c r="I296" s="242"/>
      <c r="J296" s="243">
        <f>ROUND(I296*H296,2)</f>
        <v>0</v>
      </c>
      <c r="K296" s="244"/>
      <c r="L296" s="45"/>
      <c r="M296" s="245" t="s">
        <v>1</v>
      </c>
      <c r="N296" s="246" t="s">
        <v>43</v>
      </c>
      <c r="O296" s="92"/>
      <c r="P296" s="247">
        <f>O296*H296</f>
        <v>0</v>
      </c>
      <c r="Q296" s="247">
        <v>0</v>
      </c>
      <c r="R296" s="247">
        <f>Q296*H296</f>
        <v>0</v>
      </c>
      <c r="S296" s="247">
        <v>0</v>
      </c>
      <c r="T296" s="248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9" t="s">
        <v>165</v>
      </c>
      <c r="AT296" s="249" t="s">
        <v>161</v>
      </c>
      <c r="AU296" s="249" t="s">
        <v>86</v>
      </c>
      <c r="AY296" s="18" t="s">
        <v>159</v>
      </c>
      <c r="BE296" s="250">
        <f>IF(N296="základní",J296,0)</f>
        <v>0</v>
      </c>
      <c r="BF296" s="250">
        <f>IF(N296="snížená",J296,0)</f>
        <v>0</v>
      </c>
      <c r="BG296" s="250">
        <f>IF(N296="zákl. přenesená",J296,0)</f>
        <v>0</v>
      </c>
      <c r="BH296" s="250">
        <f>IF(N296="sníž. přenesená",J296,0)</f>
        <v>0</v>
      </c>
      <c r="BI296" s="250">
        <f>IF(N296="nulová",J296,0)</f>
        <v>0</v>
      </c>
      <c r="BJ296" s="18" t="s">
        <v>86</v>
      </c>
      <c r="BK296" s="250">
        <f>ROUND(I296*H296,2)</f>
        <v>0</v>
      </c>
      <c r="BL296" s="18" t="s">
        <v>165</v>
      </c>
      <c r="BM296" s="249" t="s">
        <v>2483</v>
      </c>
    </row>
    <row r="297" s="2" customFormat="1" ht="16.5" customHeight="1">
      <c r="A297" s="39"/>
      <c r="B297" s="40"/>
      <c r="C297" s="237" t="s">
        <v>998</v>
      </c>
      <c r="D297" s="237" t="s">
        <v>161</v>
      </c>
      <c r="E297" s="238" t="s">
        <v>2484</v>
      </c>
      <c r="F297" s="239" t="s">
        <v>2485</v>
      </c>
      <c r="G297" s="240" t="s">
        <v>530</v>
      </c>
      <c r="H297" s="288"/>
      <c r="I297" s="242"/>
      <c r="J297" s="243">
        <f>ROUND(I297*H297,2)</f>
        <v>0</v>
      </c>
      <c r="K297" s="244"/>
      <c r="L297" s="45"/>
      <c r="M297" s="245" t="s">
        <v>1</v>
      </c>
      <c r="N297" s="246" t="s">
        <v>43</v>
      </c>
      <c r="O297" s="92"/>
      <c r="P297" s="247">
        <f>O297*H297</f>
        <v>0</v>
      </c>
      <c r="Q297" s="247">
        <v>0</v>
      </c>
      <c r="R297" s="247">
        <f>Q297*H297</f>
        <v>0</v>
      </c>
      <c r="S297" s="247">
        <v>0</v>
      </c>
      <c r="T297" s="248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9" t="s">
        <v>165</v>
      </c>
      <c r="AT297" s="249" t="s">
        <v>161</v>
      </c>
      <c r="AU297" s="249" t="s">
        <v>86</v>
      </c>
      <c r="AY297" s="18" t="s">
        <v>159</v>
      </c>
      <c r="BE297" s="250">
        <f>IF(N297="základní",J297,0)</f>
        <v>0</v>
      </c>
      <c r="BF297" s="250">
        <f>IF(N297="snížená",J297,0)</f>
        <v>0</v>
      </c>
      <c r="BG297" s="250">
        <f>IF(N297="zákl. přenesená",J297,0)</f>
        <v>0</v>
      </c>
      <c r="BH297" s="250">
        <f>IF(N297="sníž. přenesená",J297,0)</f>
        <v>0</v>
      </c>
      <c r="BI297" s="250">
        <f>IF(N297="nulová",J297,0)</f>
        <v>0</v>
      </c>
      <c r="BJ297" s="18" t="s">
        <v>86</v>
      </c>
      <c r="BK297" s="250">
        <f>ROUND(I297*H297,2)</f>
        <v>0</v>
      </c>
      <c r="BL297" s="18" t="s">
        <v>165</v>
      </c>
      <c r="BM297" s="249" t="s">
        <v>2486</v>
      </c>
    </row>
    <row r="298" s="2" customFormat="1" ht="16.5" customHeight="1">
      <c r="A298" s="39"/>
      <c r="B298" s="40"/>
      <c r="C298" s="237" t="s">
        <v>1002</v>
      </c>
      <c r="D298" s="237" t="s">
        <v>161</v>
      </c>
      <c r="E298" s="238" t="s">
        <v>2487</v>
      </c>
      <c r="F298" s="239" t="s">
        <v>2488</v>
      </c>
      <c r="G298" s="240" t="s">
        <v>530</v>
      </c>
      <c r="H298" s="288"/>
      <c r="I298" s="242"/>
      <c r="J298" s="243">
        <f>ROUND(I298*H298,2)</f>
        <v>0</v>
      </c>
      <c r="K298" s="244"/>
      <c r="L298" s="45"/>
      <c r="M298" s="245" t="s">
        <v>1</v>
      </c>
      <c r="N298" s="246" t="s">
        <v>43</v>
      </c>
      <c r="O298" s="92"/>
      <c r="P298" s="247">
        <f>O298*H298</f>
        <v>0</v>
      </c>
      <c r="Q298" s="247">
        <v>0</v>
      </c>
      <c r="R298" s="247">
        <f>Q298*H298</f>
        <v>0</v>
      </c>
      <c r="S298" s="247">
        <v>0</v>
      </c>
      <c r="T298" s="248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9" t="s">
        <v>165</v>
      </c>
      <c r="AT298" s="249" t="s">
        <v>161</v>
      </c>
      <c r="AU298" s="249" t="s">
        <v>86</v>
      </c>
      <c r="AY298" s="18" t="s">
        <v>159</v>
      </c>
      <c r="BE298" s="250">
        <f>IF(N298="základní",J298,0)</f>
        <v>0</v>
      </c>
      <c r="BF298" s="250">
        <f>IF(N298="snížená",J298,0)</f>
        <v>0</v>
      </c>
      <c r="BG298" s="250">
        <f>IF(N298="zákl. přenesená",J298,0)</f>
        <v>0</v>
      </c>
      <c r="BH298" s="250">
        <f>IF(N298="sníž. přenesená",J298,0)</f>
        <v>0</v>
      </c>
      <c r="BI298" s="250">
        <f>IF(N298="nulová",J298,0)</f>
        <v>0</v>
      </c>
      <c r="BJ298" s="18" t="s">
        <v>86</v>
      </c>
      <c r="BK298" s="250">
        <f>ROUND(I298*H298,2)</f>
        <v>0</v>
      </c>
      <c r="BL298" s="18" t="s">
        <v>165</v>
      </c>
      <c r="BM298" s="249" t="s">
        <v>2489</v>
      </c>
    </row>
    <row r="299" s="2" customFormat="1" ht="16.5" customHeight="1">
      <c r="A299" s="39"/>
      <c r="B299" s="40"/>
      <c r="C299" s="237" t="s">
        <v>1006</v>
      </c>
      <c r="D299" s="237" t="s">
        <v>161</v>
      </c>
      <c r="E299" s="238" t="s">
        <v>2490</v>
      </c>
      <c r="F299" s="239" t="s">
        <v>2491</v>
      </c>
      <c r="G299" s="240" t="s">
        <v>530</v>
      </c>
      <c r="H299" s="288"/>
      <c r="I299" s="242"/>
      <c r="J299" s="243">
        <f>ROUND(I299*H299,2)</f>
        <v>0</v>
      </c>
      <c r="K299" s="244"/>
      <c r="L299" s="45"/>
      <c r="M299" s="245" t="s">
        <v>1</v>
      </c>
      <c r="N299" s="246" t="s">
        <v>43</v>
      </c>
      <c r="O299" s="92"/>
      <c r="P299" s="247">
        <f>O299*H299</f>
        <v>0</v>
      </c>
      <c r="Q299" s="247">
        <v>0</v>
      </c>
      <c r="R299" s="247">
        <f>Q299*H299</f>
        <v>0</v>
      </c>
      <c r="S299" s="247">
        <v>0</v>
      </c>
      <c r="T299" s="248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9" t="s">
        <v>165</v>
      </c>
      <c r="AT299" s="249" t="s">
        <v>161</v>
      </c>
      <c r="AU299" s="249" t="s">
        <v>86</v>
      </c>
      <c r="AY299" s="18" t="s">
        <v>159</v>
      </c>
      <c r="BE299" s="250">
        <f>IF(N299="základní",J299,0)</f>
        <v>0</v>
      </c>
      <c r="BF299" s="250">
        <f>IF(N299="snížená",J299,0)</f>
        <v>0</v>
      </c>
      <c r="BG299" s="250">
        <f>IF(N299="zákl. přenesená",J299,0)</f>
        <v>0</v>
      </c>
      <c r="BH299" s="250">
        <f>IF(N299="sníž. přenesená",J299,0)</f>
        <v>0</v>
      </c>
      <c r="BI299" s="250">
        <f>IF(N299="nulová",J299,0)</f>
        <v>0</v>
      </c>
      <c r="BJ299" s="18" t="s">
        <v>86</v>
      </c>
      <c r="BK299" s="250">
        <f>ROUND(I299*H299,2)</f>
        <v>0</v>
      </c>
      <c r="BL299" s="18" t="s">
        <v>165</v>
      </c>
      <c r="BM299" s="249" t="s">
        <v>2492</v>
      </c>
    </row>
    <row r="300" s="2" customFormat="1">
      <c r="A300" s="39"/>
      <c r="B300" s="40"/>
      <c r="C300" s="41"/>
      <c r="D300" s="253" t="s">
        <v>399</v>
      </c>
      <c r="E300" s="41"/>
      <c r="F300" s="285" t="s">
        <v>2493</v>
      </c>
      <c r="G300" s="41"/>
      <c r="H300" s="41"/>
      <c r="I300" s="145"/>
      <c r="J300" s="41"/>
      <c r="K300" s="41"/>
      <c r="L300" s="45"/>
      <c r="M300" s="286"/>
      <c r="N300" s="287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399</v>
      </c>
      <c r="AU300" s="18" t="s">
        <v>86</v>
      </c>
    </row>
    <row r="301" s="2" customFormat="1" ht="16.5" customHeight="1">
      <c r="A301" s="39"/>
      <c r="B301" s="40"/>
      <c r="C301" s="237" t="s">
        <v>1012</v>
      </c>
      <c r="D301" s="237" t="s">
        <v>161</v>
      </c>
      <c r="E301" s="238" t="s">
        <v>2494</v>
      </c>
      <c r="F301" s="239" t="s">
        <v>2495</v>
      </c>
      <c r="G301" s="240" t="s">
        <v>357</v>
      </c>
      <c r="H301" s="241">
        <v>1</v>
      </c>
      <c r="I301" s="242"/>
      <c r="J301" s="243">
        <f>ROUND(I301*H301,2)</f>
        <v>0</v>
      </c>
      <c r="K301" s="244"/>
      <c r="L301" s="45"/>
      <c r="M301" s="245" t="s">
        <v>1</v>
      </c>
      <c r="N301" s="246" t="s">
        <v>43</v>
      </c>
      <c r="O301" s="92"/>
      <c r="P301" s="247">
        <f>O301*H301</f>
        <v>0</v>
      </c>
      <c r="Q301" s="247">
        <v>0</v>
      </c>
      <c r="R301" s="247">
        <f>Q301*H301</f>
        <v>0</v>
      </c>
      <c r="S301" s="247">
        <v>0</v>
      </c>
      <c r="T301" s="248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9" t="s">
        <v>165</v>
      </c>
      <c r="AT301" s="249" t="s">
        <v>161</v>
      </c>
      <c r="AU301" s="249" t="s">
        <v>86</v>
      </c>
      <c r="AY301" s="18" t="s">
        <v>159</v>
      </c>
      <c r="BE301" s="250">
        <f>IF(N301="základní",J301,0)</f>
        <v>0</v>
      </c>
      <c r="BF301" s="250">
        <f>IF(N301="snížená",J301,0)</f>
        <v>0</v>
      </c>
      <c r="BG301" s="250">
        <f>IF(N301="zákl. přenesená",J301,0)</f>
        <v>0</v>
      </c>
      <c r="BH301" s="250">
        <f>IF(N301="sníž. přenesená",J301,0)</f>
        <v>0</v>
      </c>
      <c r="BI301" s="250">
        <f>IF(N301="nulová",J301,0)</f>
        <v>0</v>
      </c>
      <c r="BJ301" s="18" t="s">
        <v>86</v>
      </c>
      <c r="BK301" s="250">
        <f>ROUND(I301*H301,2)</f>
        <v>0</v>
      </c>
      <c r="BL301" s="18" t="s">
        <v>165</v>
      </c>
      <c r="BM301" s="249" t="s">
        <v>2496</v>
      </c>
    </row>
    <row r="302" s="2" customFormat="1">
      <c r="A302" s="39"/>
      <c r="B302" s="40"/>
      <c r="C302" s="41"/>
      <c r="D302" s="253" t="s">
        <v>399</v>
      </c>
      <c r="E302" s="41"/>
      <c r="F302" s="285" t="s">
        <v>2493</v>
      </c>
      <c r="G302" s="41"/>
      <c r="H302" s="41"/>
      <c r="I302" s="145"/>
      <c r="J302" s="41"/>
      <c r="K302" s="41"/>
      <c r="L302" s="45"/>
      <c r="M302" s="315"/>
      <c r="N302" s="316"/>
      <c r="O302" s="291"/>
      <c r="P302" s="291"/>
      <c r="Q302" s="291"/>
      <c r="R302" s="291"/>
      <c r="S302" s="291"/>
      <c r="T302" s="317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399</v>
      </c>
      <c r="AU302" s="18" t="s">
        <v>86</v>
      </c>
    </row>
    <row r="303" s="2" customFormat="1" ht="6.96" customHeight="1">
      <c r="A303" s="39"/>
      <c r="B303" s="67"/>
      <c r="C303" s="68"/>
      <c r="D303" s="68"/>
      <c r="E303" s="68"/>
      <c r="F303" s="68"/>
      <c r="G303" s="68"/>
      <c r="H303" s="68"/>
      <c r="I303" s="184"/>
      <c r="J303" s="68"/>
      <c r="K303" s="68"/>
      <c r="L303" s="45"/>
      <c r="M303" s="39"/>
      <c r="O303" s="39"/>
      <c r="P303" s="39"/>
      <c r="Q303" s="39"/>
      <c r="R303" s="39"/>
      <c r="S303" s="39"/>
      <c r="T303" s="39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</row>
  </sheetData>
  <sheetProtection sheet="1" autoFilter="0" formatColumns="0" formatRows="0" objects="1" scenarios="1" spinCount="100000" saltValue="tFEikbjZL+VI5YMbdWfPru1keFmECekDtqIjYXnxUnuCP403wYbOvqWWMSNgEPugo0zlw6ITLAIN6QhgFi+TzA==" hashValue="8UC1d2fQnuqMzISbL5VCi5NwxRmnzX9uKpIMwGEa29g0XoPWTbBEjeI/ZCSbLlm/lSF/JU13A2qGgdnnIxcudA==" algorithmName="SHA-512" password="C1E4"/>
  <autoFilter ref="C124:K302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88</v>
      </c>
    </row>
    <row r="4" s="1" customFormat="1" ht="24.96" customHeight="1">
      <c r="B4" s="21"/>
      <c r="D4" s="141" t="s">
        <v>108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zakázky'!K6</f>
        <v>Praha Vršovice st. č. 6 - oprava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109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2497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zakázky'!AN8</f>
        <v>26. 3. 2020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48" t="s">
        <v>28</v>
      </c>
      <c r="J15" s="147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25</v>
      </c>
      <c r="J17" s="34" t="str">
        <f>'Rekapitulace zakázky'!AN13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47"/>
      <c r="G18" s="147"/>
      <c r="H18" s="147"/>
      <c r="I18" s="148" t="s">
        <v>28</v>
      </c>
      <c r="J18" s="34" t="str">
        <f>'Rekapitulace zakázky'!AN14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25</v>
      </c>
      <c r="J20" s="147" t="str">
        <f>IF('Rekapitulace zakázky'!AN16="","",'Rekapitulace zakázky'!AN16)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zakázky'!E17="","",'Rekapitulace zakázky'!E17)</f>
        <v xml:space="preserve"> </v>
      </c>
      <c r="F21" s="39"/>
      <c r="G21" s="39"/>
      <c r="H21" s="39"/>
      <c r="I21" s="148" t="s">
        <v>28</v>
      </c>
      <c r="J21" s="147" t="str">
        <f>IF('Rekapitulace zakázky'!AN17="","",'Rekapitulace zakázky'!AN17)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25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28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38</v>
      </c>
      <c r="E30" s="39"/>
      <c r="F30" s="39"/>
      <c r="G30" s="39"/>
      <c r="H30" s="39"/>
      <c r="I30" s="145"/>
      <c r="J30" s="158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40</v>
      </c>
      <c r="G32" s="39"/>
      <c r="H32" s="39"/>
      <c r="I32" s="160" t="s">
        <v>39</v>
      </c>
      <c r="J32" s="159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42</v>
      </c>
      <c r="E33" s="143" t="s">
        <v>43</v>
      </c>
      <c r="F33" s="162">
        <f>ROUND((SUM(BE120:BE129)),  2)</f>
        <v>0</v>
      </c>
      <c r="G33" s="39"/>
      <c r="H33" s="39"/>
      <c r="I33" s="163">
        <v>0.20999999999999999</v>
      </c>
      <c r="J33" s="162">
        <f>ROUND(((SUM(BE120:BE129))*I33),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62">
        <f>ROUND((SUM(BF120:BF129)),  2)</f>
        <v>0</v>
      </c>
      <c r="G34" s="39"/>
      <c r="H34" s="39"/>
      <c r="I34" s="163">
        <v>0.14999999999999999</v>
      </c>
      <c r="J34" s="162">
        <f>ROUND(((SUM(BF120:BF129))*I34),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62">
        <f>ROUND((SUM(BG120:BG129)),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62">
        <f>ROUND((SUM(BH120:BH129)),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62">
        <f>ROUND((SUM(BI120:BI129)),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48</v>
      </c>
      <c r="E39" s="166"/>
      <c r="F39" s="166"/>
      <c r="G39" s="167" t="s">
        <v>49</v>
      </c>
      <c r="H39" s="168" t="s">
        <v>50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51</v>
      </c>
      <c r="E50" s="173"/>
      <c r="F50" s="173"/>
      <c r="G50" s="172" t="s">
        <v>52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8"/>
      <c r="J61" s="179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55</v>
      </c>
      <c r="E65" s="180"/>
      <c r="F65" s="180"/>
      <c r="G65" s="172" t="s">
        <v>56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8"/>
      <c r="J76" s="179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111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Praha Vršovice st. č. 6 - oprava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007 - Vedlejší a ostatní náklady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Praha Vršovice</v>
      </c>
      <c r="G89" s="41"/>
      <c r="H89" s="41"/>
      <c r="I89" s="148" t="s">
        <v>22</v>
      </c>
      <c r="J89" s="80" t="str">
        <f>IF(J12="","",J12)</f>
        <v>26. 3. 2020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148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L. Ulrich, DiS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112</v>
      </c>
      <c r="D94" s="190"/>
      <c r="E94" s="190"/>
      <c r="F94" s="190"/>
      <c r="G94" s="190"/>
      <c r="H94" s="190"/>
      <c r="I94" s="191"/>
      <c r="J94" s="192" t="s">
        <v>113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114</v>
      </c>
      <c r="D96" s="41"/>
      <c r="E96" s="41"/>
      <c r="F96" s="41"/>
      <c r="G96" s="41"/>
      <c r="H96" s="41"/>
      <c r="I96" s="145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115</v>
      </c>
    </row>
    <row r="97" s="9" customFormat="1" ht="24.96" customHeight="1">
      <c r="A97" s="9"/>
      <c r="B97" s="194"/>
      <c r="C97" s="195"/>
      <c r="D97" s="196" t="s">
        <v>2498</v>
      </c>
      <c r="E97" s="197"/>
      <c r="F97" s="197"/>
      <c r="G97" s="197"/>
      <c r="H97" s="197"/>
      <c r="I97" s="198"/>
      <c r="J97" s="199">
        <f>J121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2499</v>
      </c>
      <c r="E98" s="204"/>
      <c r="F98" s="204"/>
      <c r="G98" s="204"/>
      <c r="H98" s="204"/>
      <c r="I98" s="205"/>
      <c r="J98" s="206">
        <f>J122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2500</v>
      </c>
      <c r="E99" s="204"/>
      <c r="F99" s="204"/>
      <c r="G99" s="204"/>
      <c r="H99" s="204"/>
      <c r="I99" s="205"/>
      <c r="J99" s="206">
        <f>J125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2501</v>
      </c>
      <c r="E100" s="204"/>
      <c r="F100" s="204"/>
      <c r="G100" s="204"/>
      <c r="H100" s="204"/>
      <c r="I100" s="205"/>
      <c r="J100" s="206">
        <f>J128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145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184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187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144</v>
      </c>
      <c r="D107" s="41"/>
      <c r="E107" s="41"/>
      <c r="F107" s="41"/>
      <c r="G107" s="41"/>
      <c r="H107" s="41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88" t="str">
        <f>E7</f>
        <v>Praha Vršovice st. č. 6 - oprava</v>
      </c>
      <c r="F110" s="33"/>
      <c r="G110" s="33"/>
      <c r="H110" s="33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109</v>
      </c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007 - Vedlejší a ostatní náklady</v>
      </c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>Praha Vršovice</v>
      </c>
      <c r="G114" s="41"/>
      <c r="H114" s="41"/>
      <c r="I114" s="148" t="s">
        <v>22</v>
      </c>
      <c r="J114" s="80" t="str">
        <f>IF(J12="","",J12)</f>
        <v>26. 3. 2020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>Správa železnic, státní organizace</v>
      </c>
      <c r="G116" s="41"/>
      <c r="H116" s="41"/>
      <c r="I116" s="148" t="s">
        <v>32</v>
      </c>
      <c r="J116" s="37" t="str">
        <f>E21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30</v>
      </c>
      <c r="D117" s="41"/>
      <c r="E117" s="41"/>
      <c r="F117" s="28" t="str">
        <f>IF(E18="","",E18)</f>
        <v>Vyplň údaj</v>
      </c>
      <c r="G117" s="41"/>
      <c r="H117" s="41"/>
      <c r="I117" s="148" t="s">
        <v>35</v>
      </c>
      <c r="J117" s="37" t="str">
        <f>E24</f>
        <v>L. Ulrich, DiS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208"/>
      <c r="B119" s="209"/>
      <c r="C119" s="210" t="s">
        <v>145</v>
      </c>
      <c r="D119" s="211" t="s">
        <v>63</v>
      </c>
      <c r="E119" s="211" t="s">
        <v>59</v>
      </c>
      <c r="F119" s="211" t="s">
        <v>60</v>
      </c>
      <c r="G119" s="211" t="s">
        <v>146</v>
      </c>
      <c r="H119" s="211" t="s">
        <v>147</v>
      </c>
      <c r="I119" s="212" t="s">
        <v>148</v>
      </c>
      <c r="J119" s="213" t="s">
        <v>113</v>
      </c>
      <c r="K119" s="214" t="s">
        <v>149</v>
      </c>
      <c r="L119" s="215"/>
      <c r="M119" s="101" t="s">
        <v>1</v>
      </c>
      <c r="N119" s="102" t="s">
        <v>42</v>
      </c>
      <c r="O119" s="102" t="s">
        <v>150</v>
      </c>
      <c r="P119" s="102" t="s">
        <v>151</v>
      </c>
      <c r="Q119" s="102" t="s">
        <v>152</v>
      </c>
      <c r="R119" s="102" t="s">
        <v>153</v>
      </c>
      <c r="S119" s="102" t="s">
        <v>154</v>
      </c>
      <c r="T119" s="103" t="s">
        <v>155</v>
      </c>
      <c r="U119" s="208"/>
      <c r="V119" s="208"/>
      <c r="W119" s="208"/>
      <c r="X119" s="208"/>
      <c r="Y119" s="208"/>
      <c r="Z119" s="208"/>
      <c r="AA119" s="208"/>
      <c r="AB119" s="208"/>
      <c r="AC119" s="208"/>
      <c r="AD119" s="208"/>
      <c r="AE119" s="208"/>
    </row>
    <row r="120" s="2" customFormat="1" ht="22.8" customHeight="1">
      <c r="A120" s="39"/>
      <c r="B120" s="40"/>
      <c r="C120" s="108" t="s">
        <v>156</v>
      </c>
      <c r="D120" s="41"/>
      <c r="E120" s="41"/>
      <c r="F120" s="41"/>
      <c r="G120" s="41"/>
      <c r="H120" s="41"/>
      <c r="I120" s="145"/>
      <c r="J120" s="216">
        <f>BK120</f>
        <v>0</v>
      </c>
      <c r="K120" s="41"/>
      <c r="L120" s="45"/>
      <c r="M120" s="104"/>
      <c r="N120" s="217"/>
      <c r="O120" s="105"/>
      <c r="P120" s="218">
        <f>P121</f>
        <v>0</v>
      </c>
      <c r="Q120" s="105"/>
      <c r="R120" s="218">
        <f>R121</f>
        <v>0</v>
      </c>
      <c r="S120" s="105"/>
      <c r="T120" s="219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77</v>
      </c>
      <c r="AU120" s="18" t="s">
        <v>115</v>
      </c>
      <c r="BK120" s="220">
        <f>BK121</f>
        <v>0</v>
      </c>
    </row>
    <row r="121" s="12" customFormat="1" ht="25.92" customHeight="1">
      <c r="A121" s="12"/>
      <c r="B121" s="221"/>
      <c r="C121" s="222"/>
      <c r="D121" s="223" t="s">
        <v>77</v>
      </c>
      <c r="E121" s="224" t="s">
        <v>2502</v>
      </c>
      <c r="F121" s="224" t="s">
        <v>2503</v>
      </c>
      <c r="G121" s="222"/>
      <c r="H121" s="222"/>
      <c r="I121" s="225"/>
      <c r="J121" s="226">
        <f>BK121</f>
        <v>0</v>
      </c>
      <c r="K121" s="222"/>
      <c r="L121" s="227"/>
      <c r="M121" s="228"/>
      <c r="N121" s="229"/>
      <c r="O121" s="229"/>
      <c r="P121" s="230">
        <f>P122+P125+P128</f>
        <v>0</v>
      </c>
      <c r="Q121" s="229"/>
      <c r="R121" s="230">
        <f>R122+R125+R128</f>
        <v>0</v>
      </c>
      <c r="S121" s="229"/>
      <c r="T121" s="231">
        <f>T122+T125+T128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2" t="s">
        <v>183</v>
      </c>
      <c r="AT121" s="233" t="s">
        <v>77</v>
      </c>
      <c r="AU121" s="233" t="s">
        <v>78</v>
      </c>
      <c r="AY121" s="232" t="s">
        <v>159</v>
      </c>
      <c r="BK121" s="234">
        <f>BK122+BK125+BK128</f>
        <v>0</v>
      </c>
    </row>
    <row r="122" s="12" customFormat="1" ht="22.8" customHeight="1">
      <c r="A122" s="12"/>
      <c r="B122" s="221"/>
      <c r="C122" s="222"/>
      <c r="D122" s="223" t="s">
        <v>77</v>
      </c>
      <c r="E122" s="235" t="s">
        <v>2504</v>
      </c>
      <c r="F122" s="235" t="s">
        <v>2505</v>
      </c>
      <c r="G122" s="222"/>
      <c r="H122" s="222"/>
      <c r="I122" s="225"/>
      <c r="J122" s="236">
        <f>BK122</f>
        <v>0</v>
      </c>
      <c r="K122" s="222"/>
      <c r="L122" s="227"/>
      <c r="M122" s="228"/>
      <c r="N122" s="229"/>
      <c r="O122" s="229"/>
      <c r="P122" s="230">
        <f>SUM(P123:P124)</f>
        <v>0</v>
      </c>
      <c r="Q122" s="229"/>
      <c r="R122" s="230">
        <f>SUM(R123:R124)</f>
        <v>0</v>
      </c>
      <c r="S122" s="229"/>
      <c r="T122" s="231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2" t="s">
        <v>183</v>
      </c>
      <c r="AT122" s="233" t="s">
        <v>77</v>
      </c>
      <c r="AU122" s="233" t="s">
        <v>86</v>
      </c>
      <c r="AY122" s="232" t="s">
        <v>159</v>
      </c>
      <c r="BK122" s="234">
        <f>SUM(BK123:BK124)</f>
        <v>0</v>
      </c>
    </row>
    <row r="123" s="2" customFormat="1" ht="16.5" customHeight="1">
      <c r="A123" s="39"/>
      <c r="B123" s="40"/>
      <c r="C123" s="237" t="s">
        <v>86</v>
      </c>
      <c r="D123" s="237" t="s">
        <v>161</v>
      </c>
      <c r="E123" s="238" t="s">
        <v>2506</v>
      </c>
      <c r="F123" s="239" t="s">
        <v>2505</v>
      </c>
      <c r="G123" s="240" t="s">
        <v>2507</v>
      </c>
      <c r="H123" s="241">
        <v>1</v>
      </c>
      <c r="I123" s="242"/>
      <c r="J123" s="243">
        <f>ROUND(I123*H123,2)</f>
        <v>0</v>
      </c>
      <c r="K123" s="244"/>
      <c r="L123" s="45"/>
      <c r="M123" s="245" t="s">
        <v>1</v>
      </c>
      <c r="N123" s="246" t="s">
        <v>43</v>
      </c>
      <c r="O123" s="92"/>
      <c r="P123" s="247">
        <f>O123*H123</f>
        <v>0</v>
      </c>
      <c r="Q123" s="247">
        <v>0</v>
      </c>
      <c r="R123" s="247">
        <f>Q123*H123</f>
        <v>0</v>
      </c>
      <c r="S123" s="247">
        <v>0</v>
      </c>
      <c r="T123" s="248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9" t="s">
        <v>2508</v>
      </c>
      <c r="AT123" s="249" t="s">
        <v>161</v>
      </c>
      <c r="AU123" s="249" t="s">
        <v>88</v>
      </c>
      <c r="AY123" s="18" t="s">
        <v>159</v>
      </c>
      <c r="BE123" s="250">
        <f>IF(N123="základní",J123,0)</f>
        <v>0</v>
      </c>
      <c r="BF123" s="250">
        <f>IF(N123="snížená",J123,0)</f>
        <v>0</v>
      </c>
      <c r="BG123" s="250">
        <f>IF(N123="zákl. přenesená",J123,0)</f>
        <v>0</v>
      </c>
      <c r="BH123" s="250">
        <f>IF(N123="sníž. přenesená",J123,0)</f>
        <v>0</v>
      </c>
      <c r="BI123" s="250">
        <f>IF(N123="nulová",J123,0)</f>
        <v>0</v>
      </c>
      <c r="BJ123" s="18" t="s">
        <v>86</v>
      </c>
      <c r="BK123" s="250">
        <f>ROUND(I123*H123,2)</f>
        <v>0</v>
      </c>
      <c r="BL123" s="18" t="s">
        <v>2508</v>
      </c>
      <c r="BM123" s="249" t="s">
        <v>2509</v>
      </c>
    </row>
    <row r="124" s="2" customFormat="1">
      <c r="A124" s="39"/>
      <c r="B124" s="40"/>
      <c r="C124" s="41"/>
      <c r="D124" s="253" t="s">
        <v>399</v>
      </c>
      <c r="E124" s="41"/>
      <c r="F124" s="285" t="s">
        <v>2510</v>
      </c>
      <c r="G124" s="41"/>
      <c r="H124" s="41"/>
      <c r="I124" s="145"/>
      <c r="J124" s="41"/>
      <c r="K124" s="41"/>
      <c r="L124" s="45"/>
      <c r="M124" s="286"/>
      <c r="N124" s="287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399</v>
      </c>
      <c r="AU124" s="18" t="s">
        <v>88</v>
      </c>
    </row>
    <row r="125" s="12" customFormat="1" ht="22.8" customHeight="1">
      <c r="A125" s="12"/>
      <c r="B125" s="221"/>
      <c r="C125" s="222"/>
      <c r="D125" s="223" t="s">
        <v>77</v>
      </c>
      <c r="E125" s="235" t="s">
        <v>2511</v>
      </c>
      <c r="F125" s="235" t="s">
        <v>2512</v>
      </c>
      <c r="G125" s="222"/>
      <c r="H125" s="222"/>
      <c r="I125" s="225"/>
      <c r="J125" s="236">
        <f>BK125</f>
        <v>0</v>
      </c>
      <c r="K125" s="222"/>
      <c r="L125" s="227"/>
      <c r="M125" s="228"/>
      <c r="N125" s="229"/>
      <c r="O125" s="229"/>
      <c r="P125" s="230">
        <f>SUM(P126:P127)</f>
        <v>0</v>
      </c>
      <c r="Q125" s="229"/>
      <c r="R125" s="230">
        <f>SUM(R126:R127)</f>
        <v>0</v>
      </c>
      <c r="S125" s="229"/>
      <c r="T125" s="231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2" t="s">
        <v>183</v>
      </c>
      <c r="AT125" s="233" t="s">
        <v>77</v>
      </c>
      <c r="AU125" s="233" t="s">
        <v>86</v>
      </c>
      <c r="AY125" s="232" t="s">
        <v>159</v>
      </c>
      <c r="BK125" s="234">
        <f>SUM(BK126:BK127)</f>
        <v>0</v>
      </c>
    </row>
    <row r="126" s="2" customFormat="1" ht="16.5" customHeight="1">
      <c r="A126" s="39"/>
      <c r="B126" s="40"/>
      <c r="C126" s="237" t="s">
        <v>88</v>
      </c>
      <c r="D126" s="237" t="s">
        <v>161</v>
      </c>
      <c r="E126" s="238" t="s">
        <v>2513</v>
      </c>
      <c r="F126" s="239" t="s">
        <v>2514</v>
      </c>
      <c r="G126" s="240" t="s">
        <v>2507</v>
      </c>
      <c r="H126" s="241">
        <v>1</v>
      </c>
      <c r="I126" s="242"/>
      <c r="J126" s="243">
        <f>ROUND(I126*H126,2)</f>
        <v>0</v>
      </c>
      <c r="K126" s="244"/>
      <c r="L126" s="45"/>
      <c r="M126" s="245" t="s">
        <v>1</v>
      </c>
      <c r="N126" s="246" t="s">
        <v>43</v>
      </c>
      <c r="O126" s="92"/>
      <c r="P126" s="247">
        <f>O126*H126</f>
        <v>0</v>
      </c>
      <c r="Q126" s="247">
        <v>0</v>
      </c>
      <c r="R126" s="247">
        <f>Q126*H126</f>
        <v>0</v>
      </c>
      <c r="S126" s="247">
        <v>0</v>
      </c>
      <c r="T126" s="24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9" t="s">
        <v>2508</v>
      </c>
      <c r="AT126" s="249" t="s">
        <v>161</v>
      </c>
      <c r="AU126" s="249" t="s">
        <v>88</v>
      </c>
      <c r="AY126" s="18" t="s">
        <v>159</v>
      </c>
      <c r="BE126" s="250">
        <f>IF(N126="základní",J126,0)</f>
        <v>0</v>
      </c>
      <c r="BF126" s="250">
        <f>IF(N126="snížená",J126,0)</f>
        <v>0</v>
      </c>
      <c r="BG126" s="250">
        <f>IF(N126="zákl. přenesená",J126,0)</f>
        <v>0</v>
      </c>
      <c r="BH126" s="250">
        <f>IF(N126="sníž. přenesená",J126,0)</f>
        <v>0</v>
      </c>
      <c r="BI126" s="250">
        <f>IF(N126="nulová",J126,0)</f>
        <v>0</v>
      </c>
      <c r="BJ126" s="18" t="s">
        <v>86</v>
      </c>
      <c r="BK126" s="250">
        <f>ROUND(I126*H126,2)</f>
        <v>0</v>
      </c>
      <c r="BL126" s="18" t="s">
        <v>2508</v>
      </c>
      <c r="BM126" s="249" t="s">
        <v>2515</v>
      </c>
    </row>
    <row r="127" s="2" customFormat="1">
      <c r="A127" s="39"/>
      <c r="B127" s="40"/>
      <c r="C127" s="41"/>
      <c r="D127" s="253" t="s">
        <v>399</v>
      </c>
      <c r="E127" s="41"/>
      <c r="F127" s="285" t="s">
        <v>2516</v>
      </c>
      <c r="G127" s="41"/>
      <c r="H127" s="41"/>
      <c r="I127" s="145"/>
      <c r="J127" s="41"/>
      <c r="K127" s="41"/>
      <c r="L127" s="45"/>
      <c r="M127" s="286"/>
      <c r="N127" s="287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399</v>
      </c>
      <c r="AU127" s="18" t="s">
        <v>88</v>
      </c>
    </row>
    <row r="128" s="12" customFormat="1" ht="22.8" customHeight="1">
      <c r="A128" s="12"/>
      <c r="B128" s="221"/>
      <c r="C128" s="222"/>
      <c r="D128" s="223" t="s">
        <v>77</v>
      </c>
      <c r="E128" s="235" t="s">
        <v>2517</v>
      </c>
      <c r="F128" s="235" t="s">
        <v>2518</v>
      </c>
      <c r="G128" s="222"/>
      <c r="H128" s="222"/>
      <c r="I128" s="225"/>
      <c r="J128" s="236">
        <f>BK128</f>
        <v>0</v>
      </c>
      <c r="K128" s="222"/>
      <c r="L128" s="227"/>
      <c r="M128" s="228"/>
      <c r="N128" s="229"/>
      <c r="O128" s="229"/>
      <c r="P128" s="230">
        <f>P129</f>
        <v>0</v>
      </c>
      <c r="Q128" s="229"/>
      <c r="R128" s="230">
        <f>R129</f>
        <v>0</v>
      </c>
      <c r="S128" s="229"/>
      <c r="T128" s="231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2" t="s">
        <v>183</v>
      </c>
      <c r="AT128" s="233" t="s">
        <v>77</v>
      </c>
      <c r="AU128" s="233" t="s">
        <v>86</v>
      </c>
      <c r="AY128" s="232" t="s">
        <v>159</v>
      </c>
      <c r="BK128" s="234">
        <f>BK129</f>
        <v>0</v>
      </c>
    </row>
    <row r="129" s="2" customFormat="1" ht="16.5" customHeight="1">
      <c r="A129" s="39"/>
      <c r="B129" s="40"/>
      <c r="C129" s="237" t="s">
        <v>175</v>
      </c>
      <c r="D129" s="237" t="s">
        <v>161</v>
      </c>
      <c r="E129" s="238" t="s">
        <v>2519</v>
      </c>
      <c r="F129" s="239" t="s">
        <v>2520</v>
      </c>
      <c r="G129" s="240" t="s">
        <v>2507</v>
      </c>
      <c r="H129" s="241">
        <v>1</v>
      </c>
      <c r="I129" s="242"/>
      <c r="J129" s="243">
        <f>ROUND(I129*H129,2)</f>
        <v>0</v>
      </c>
      <c r="K129" s="244"/>
      <c r="L129" s="45"/>
      <c r="M129" s="289" t="s">
        <v>1</v>
      </c>
      <c r="N129" s="290" t="s">
        <v>43</v>
      </c>
      <c r="O129" s="291"/>
      <c r="P129" s="292">
        <f>O129*H129</f>
        <v>0</v>
      </c>
      <c r="Q129" s="292">
        <v>0</v>
      </c>
      <c r="R129" s="292">
        <f>Q129*H129</f>
        <v>0</v>
      </c>
      <c r="S129" s="292">
        <v>0</v>
      </c>
      <c r="T129" s="29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9" t="s">
        <v>2508</v>
      </c>
      <c r="AT129" s="249" t="s">
        <v>161</v>
      </c>
      <c r="AU129" s="249" t="s">
        <v>88</v>
      </c>
      <c r="AY129" s="18" t="s">
        <v>159</v>
      </c>
      <c r="BE129" s="250">
        <f>IF(N129="základní",J129,0)</f>
        <v>0</v>
      </c>
      <c r="BF129" s="250">
        <f>IF(N129="snížená",J129,0)</f>
        <v>0</v>
      </c>
      <c r="BG129" s="250">
        <f>IF(N129="zákl. přenesená",J129,0)</f>
        <v>0</v>
      </c>
      <c r="BH129" s="250">
        <f>IF(N129="sníž. přenesená",J129,0)</f>
        <v>0</v>
      </c>
      <c r="BI129" s="250">
        <f>IF(N129="nulová",J129,0)</f>
        <v>0</v>
      </c>
      <c r="BJ129" s="18" t="s">
        <v>86</v>
      </c>
      <c r="BK129" s="250">
        <f>ROUND(I129*H129,2)</f>
        <v>0</v>
      </c>
      <c r="BL129" s="18" t="s">
        <v>2508</v>
      </c>
      <c r="BM129" s="249" t="s">
        <v>2521</v>
      </c>
    </row>
    <row r="130" s="2" customFormat="1" ht="6.96" customHeight="1">
      <c r="A130" s="39"/>
      <c r="B130" s="67"/>
      <c r="C130" s="68"/>
      <c r="D130" s="68"/>
      <c r="E130" s="68"/>
      <c r="F130" s="68"/>
      <c r="G130" s="68"/>
      <c r="H130" s="68"/>
      <c r="I130" s="184"/>
      <c r="J130" s="68"/>
      <c r="K130" s="68"/>
      <c r="L130" s="45"/>
      <c r="M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</sheetData>
  <sheetProtection sheet="1" autoFilter="0" formatColumns="0" formatRows="0" objects="1" scenarios="1" spinCount="100000" saltValue="viWDOOAupnuRF0VZVbK8PxCmRSeFHjeoq8iyOYrw/jlhGBVdX262s6wOYPFTmSWP2f1uCaOwDuvC4Eq+jN5WFA==" hashValue="RegBAgiVi0DKMfpAbeMJ/J2V8eiFHB05gu6kBf8rZgTrCq05+FWdcREwnIPO0BqIIXrq3HVxwTrwH74tA5WQyg==" algorithmName="SHA-512" password="C1E4"/>
  <autoFilter ref="C119:K12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Ulrich Ladislav, DiS.</dc:creator>
  <cp:lastModifiedBy>Ulrich Ladislav, DiS.</cp:lastModifiedBy>
  <dcterms:created xsi:type="dcterms:W3CDTF">2020-03-27T11:16:22Z</dcterms:created>
  <dcterms:modified xsi:type="dcterms:W3CDTF">2020-03-27T11:16:37Z</dcterms:modified>
</cp:coreProperties>
</file>