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A.1 - Oprava GPK (Sborník..." sheetId="2" r:id="rId2"/>
    <sheet name="A.2 - Přeprava (Sborník S..." sheetId="3" r:id="rId3"/>
    <sheet name="A.3 - VON (Sborník SŽDC 2..." sheetId="4" r:id="rId4"/>
  </sheets>
  <definedNames>
    <definedName name="_xlnm.Print_Area" localSheetId="0">'Rekapitulace stavby'!$D$4:$AO$36,'Rekapitulace stavby'!$C$42:$AQ$58</definedName>
    <definedName name="_xlnm.Print_Titles" localSheetId="0">'Rekapitulace stavby'!$52:$52</definedName>
    <definedName name="_xlnm._FilterDatabase" localSheetId="1" hidden="1">'A.1 - Oprava GPK (Sborník...'!$C$78:$K$112</definedName>
    <definedName name="_xlnm.Print_Area" localSheetId="1">'A.1 - Oprava GPK (Sborník...'!$C$66:$K$112</definedName>
    <definedName name="_xlnm.Print_Titles" localSheetId="1">'A.1 - Oprava GPK (Sborník...'!$78:$78</definedName>
    <definedName name="_xlnm._FilterDatabase" localSheetId="2" hidden="1">'A.2 - Přeprava (Sborník S...'!$C$78:$K$93</definedName>
    <definedName name="_xlnm.Print_Area" localSheetId="2">'A.2 - Přeprava (Sborník S...'!$C$66:$K$93</definedName>
    <definedName name="_xlnm.Print_Titles" localSheetId="2">'A.2 - Přeprava (Sborník S...'!$78:$78</definedName>
    <definedName name="_xlnm._FilterDatabase" localSheetId="3" hidden="1">'A.3 - VON (Sborník SŽDC 2...'!$C$78:$K$85</definedName>
    <definedName name="_xlnm.Print_Area" localSheetId="3">'A.3 - VON (Sborník SŽDC 2...'!$C$66:$K$85</definedName>
    <definedName name="_xlnm.Print_Titles" localSheetId="3">'A.3 - VON (Sborník SŽDC 2...'!$78:$78</definedName>
  </definedNames>
  <calcPr/>
</workbook>
</file>

<file path=xl/calcChain.xml><?xml version="1.0" encoding="utf-8"?>
<calcChain xmlns="http://schemas.openxmlformats.org/spreadsheetml/2006/main">
  <c i="4" l="1" r="J37"/>
  <c r="J36"/>
  <c i="1" r="AY57"/>
  <c i="4" r="J35"/>
  <c i="1" r="AX57"/>
  <c i="4" r="BI83"/>
  <c r="BH83"/>
  <c r="BG83"/>
  <c r="BF83"/>
  <c r="T83"/>
  <c r="R83"/>
  <c r="P83"/>
  <c r="BI80"/>
  <c r="BH80"/>
  <c r="BG80"/>
  <c r="BF80"/>
  <c r="T80"/>
  <c r="R80"/>
  <c r="P80"/>
  <c r="J76"/>
  <c r="J75"/>
  <c r="F75"/>
  <c r="F73"/>
  <c r="E71"/>
  <c r="J55"/>
  <c r="J54"/>
  <c r="F54"/>
  <c r="F52"/>
  <c r="E50"/>
  <c r="J18"/>
  <c r="E18"/>
  <c r="F55"/>
  <c r="J17"/>
  <c r="J12"/>
  <c r="J73"/>
  <c r="E7"/>
  <c r="E69"/>
  <c i="3" r="J37"/>
  <c r="J36"/>
  <c i="1" r="AY56"/>
  <c i="3" r="J35"/>
  <c i="1" r="AX56"/>
  <c i="3" r="BI92"/>
  <c r="BH92"/>
  <c r="BG92"/>
  <c r="BF92"/>
  <c r="T92"/>
  <c r="R92"/>
  <c r="P92"/>
  <c r="BI90"/>
  <c r="BH90"/>
  <c r="BG90"/>
  <c r="BF90"/>
  <c r="T90"/>
  <c r="R90"/>
  <c r="P90"/>
  <c r="BI88"/>
  <c r="BH88"/>
  <c r="BG88"/>
  <c r="BF88"/>
  <c r="T88"/>
  <c r="R88"/>
  <c r="P88"/>
  <c r="BI86"/>
  <c r="BH86"/>
  <c r="BG86"/>
  <c r="BF86"/>
  <c r="T86"/>
  <c r="R86"/>
  <c r="P86"/>
  <c r="BI84"/>
  <c r="BH84"/>
  <c r="BG84"/>
  <c r="BF84"/>
  <c r="T84"/>
  <c r="R84"/>
  <c r="P84"/>
  <c r="BI82"/>
  <c r="BH82"/>
  <c r="BG82"/>
  <c r="BF82"/>
  <c r="T82"/>
  <c r="R82"/>
  <c r="P82"/>
  <c r="BI80"/>
  <c r="BH80"/>
  <c r="BG80"/>
  <c r="BF80"/>
  <c r="T80"/>
  <c r="R80"/>
  <c r="P80"/>
  <c r="J76"/>
  <c r="J75"/>
  <c r="F75"/>
  <c r="F73"/>
  <c r="E71"/>
  <c r="J55"/>
  <c r="J54"/>
  <c r="F54"/>
  <c r="F52"/>
  <c r="E50"/>
  <c r="J18"/>
  <c r="E18"/>
  <c r="F76"/>
  <c r="J17"/>
  <c r="J12"/>
  <c r="J73"/>
  <c r="E7"/>
  <c r="E48"/>
  <c i="2" r="J37"/>
  <c r="J36"/>
  <c i="1" r="AY55"/>
  <c i="2" r="J35"/>
  <c i="1" r="AX55"/>
  <c i="2" r="BI111"/>
  <c r="BH111"/>
  <c r="BG111"/>
  <c r="BF111"/>
  <c r="T111"/>
  <c r="R111"/>
  <c r="P111"/>
  <c r="BI109"/>
  <c r="BH109"/>
  <c r="BG109"/>
  <c r="BF109"/>
  <c r="T109"/>
  <c r="R109"/>
  <c r="P109"/>
  <c r="BI106"/>
  <c r="BH106"/>
  <c r="BG106"/>
  <c r="BF106"/>
  <c r="T106"/>
  <c r="R106"/>
  <c r="P106"/>
  <c r="BI104"/>
  <c r="BH104"/>
  <c r="BG104"/>
  <c r="BF104"/>
  <c r="T104"/>
  <c r="R104"/>
  <c r="P104"/>
  <c r="BI102"/>
  <c r="BH102"/>
  <c r="BG102"/>
  <c r="BF102"/>
  <c r="T102"/>
  <c r="R102"/>
  <c r="P102"/>
  <c r="BI100"/>
  <c r="BH100"/>
  <c r="BG100"/>
  <c r="BF100"/>
  <c r="T100"/>
  <c r="R100"/>
  <c r="P100"/>
  <c r="BI98"/>
  <c r="BH98"/>
  <c r="BG98"/>
  <c r="BF98"/>
  <c r="T98"/>
  <c r="R98"/>
  <c r="P98"/>
  <c r="BI96"/>
  <c r="BH96"/>
  <c r="BG96"/>
  <c r="BF96"/>
  <c r="T96"/>
  <c r="R96"/>
  <c r="P96"/>
  <c r="BI94"/>
  <c r="BH94"/>
  <c r="BG94"/>
  <c r="BF94"/>
  <c r="T94"/>
  <c r="R94"/>
  <c r="P94"/>
  <c r="BI92"/>
  <c r="BH92"/>
  <c r="BG92"/>
  <c r="BF92"/>
  <c r="T92"/>
  <c r="R92"/>
  <c r="P92"/>
  <c r="BI90"/>
  <c r="BH90"/>
  <c r="BG90"/>
  <c r="BF90"/>
  <c r="T90"/>
  <c r="R90"/>
  <c r="P90"/>
  <c r="BI88"/>
  <c r="BH88"/>
  <c r="BG88"/>
  <c r="BF88"/>
  <c r="T88"/>
  <c r="R88"/>
  <c r="P88"/>
  <c r="BI86"/>
  <c r="BH86"/>
  <c r="BG86"/>
  <c r="BF86"/>
  <c r="T86"/>
  <c r="R86"/>
  <c r="P86"/>
  <c r="BI84"/>
  <c r="BH84"/>
  <c r="BG84"/>
  <c r="BF84"/>
  <c r="T84"/>
  <c r="R84"/>
  <c r="P84"/>
  <c r="BI82"/>
  <c r="BH82"/>
  <c r="BG82"/>
  <c r="BF82"/>
  <c r="T82"/>
  <c r="R82"/>
  <c r="P82"/>
  <c r="BI80"/>
  <c r="BH80"/>
  <c r="BG80"/>
  <c r="BF80"/>
  <c r="T80"/>
  <c r="R80"/>
  <c r="P80"/>
  <c r="J76"/>
  <c r="J75"/>
  <c r="F75"/>
  <c r="F73"/>
  <c r="E71"/>
  <c r="J55"/>
  <c r="J54"/>
  <c r="F54"/>
  <c r="F52"/>
  <c r="E50"/>
  <c r="J18"/>
  <c r="E18"/>
  <c r="F76"/>
  <c r="J17"/>
  <c r="J12"/>
  <c r="J52"/>
  <c r="E7"/>
  <c r="E69"/>
  <c i="1" r="L50"/>
  <c r="AM50"/>
  <c r="AM49"/>
  <c r="L49"/>
  <c r="AM47"/>
  <c r="L47"/>
  <c r="L45"/>
  <c r="L44"/>
  <c i="4" r="BK80"/>
  <c i="3" r="BK92"/>
  <c r="BK90"/>
  <c r="BK88"/>
  <c i="2" r="J111"/>
  <c r="J109"/>
  <c r="J104"/>
  <c r="J98"/>
  <c r="J94"/>
  <c r="J92"/>
  <c r="BK90"/>
  <c r="BK88"/>
  <c r="BK86"/>
  <c r="BK82"/>
  <c r="J80"/>
  <c i="4" r="BK83"/>
  <c i="3" r="J90"/>
  <c r="J88"/>
  <c r="BK86"/>
  <c r="BK84"/>
  <c r="J82"/>
  <c r="BK80"/>
  <c i="2" r="BK111"/>
  <c r="BK109"/>
  <c r="J106"/>
  <c r="BK102"/>
  <c r="J100"/>
  <c r="BK96"/>
  <c r="J88"/>
  <c r="BK84"/>
  <c r="J82"/>
  <c i="4" r="J83"/>
  <c r="J80"/>
  <c i="3" r="J92"/>
  <c r="J86"/>
  <c r="J84"/>
  <c r="BK82"/>
  <c r="J80"/>
  <c i="2" r="BK106"/>
  <c r="BK104"/>
  <c r="J102"/>
  <c r="BK100"/>
  <c r="BK92"/>
  <c r="J84"/>
  <c i="1" r="AS54"/>
  <c i="2" r="BK98"/>
  <c r="J96"/>
  <c r="BK94"/>
  <c r="J90"/>
  <c r="J86"/>
  <c r="BK80"/>
  <c l="1" r="P79"/>
  <c i="1" r="AU55"/>
  <c i="3" r="BK79"/>
  <c r="J79"/>
  <c r="J59"/>
  <c r="R79"/>
  <c i="2" r="BK79"/>
  <c r="J79"/>
  <c r="J59"/>
  <c r="T79"/>
  <c i="3" r="P79"/>
  <c i="1" r="AU56"/>
  <c i="2" r="R79"/>
  <c i="3" r="T79"/>
  <c i="4" r="BK79"/>
  <c r="J79"/>
  <c r="J59"/>
  <c r="P79"/>
  <c i="1" r="AU57"/>
  <c i="4" r="R79"/>
  <c r="T79"/>
  <c i="2" r="J73"/>
  <c r="BE82"/>
  <c r="BE84"/>
  <c r="BE90"/>
  <c r="E48"/>
  <c r="F55"/>
  <c r="BE80"/>
  <c r="BE102"/>
  <c i="3" r="J52"/>
  <c r="F55"/>
  <c r="BE86"/>
  <c r="BE88"/>
  <c r="BE90"/>
  <c r="BE92"/>
  <c i="4" r="E48"/>
  <c r="J52"/>
  <c r="F76"/>
  <c r="BE80"/>
  <c r="BE83"/>
  <c i="2" r="BE86"/>
  <c r="BE92"/>
  <c r="BE94"/>
  <c r="BE104"/>
  <c r="BE106"/>
  <c r="BE109"/>
  <c r="BE111"/>
  <c i="3" r="E69"/>
  <c r="BE80"/>
  <c r="BE82"/>
  <c i="2" r="BE88"/>
  <c r="BE96"/>
  <c r="BE98"/>
  <c r="BE100"/>
  <c i="3" r="BE84"/>
  <c i="2" r="F35"/>
  <c i="1" r="BB55"/>
  <c i="4" r="F34"/>
  <c i="1" r="BA57"/>
  <c i="4" r="F35"/>
  <c i="1" r="BB57"/>
  <c i="2" r="F36"/>
  <c i="1" r="BC55"/>
  <c i="3" r="F36"/>
  <c i="1" r="BC56"/>
  <c i="2" r="F37"/>
  <c i="1" r="BD55"/>
  <c i="3" r="J34"/>
  <c i="1" r="AW56"/>
  <c i="2" r="F34"/>
  <c i="1" r="BA55"/>
  <c i="3" r="F34"/>
  <c i="1" r="BA56"/>
  <c i="4" r="F37"/>
  <c i="1" r="BD57"/>
  <c i="2" r="J34"/>
  <c i="1" r="AW55"/>
  <c i="4" r="F36"/>
  <c i="1" r="BC57"/>
  <c i="3" r="F37"/>
  <c i="1" r="BD56"/>
  <c i="3" r="F35"/>
  <c i="1" r="BB56"/>
  <c i="4" r="J34"/>
  <c i="1" r="AW57"/>
  <c i="3" l="1" r="J30"/>
  <c i="1" r="AG56"/>
  <c i="2" r="J30"/>
  <c i="1" r="AG55"/>
  <c r="BA54"/>
  <c r="AW54"/>
  <c r="AK30"/>
  <c i="4" r="J30"/>
  <c i="1" r="AG57"/>
  <c r="BD54"/>
  <c r="W33"/>
  <c i="2" r="J33"/>
  <c i="1" r="AV55"/>
  <c r="AT55"/>
  <c i="4" r="F33"/>
  <c i="1" r="AZ57"/>
  <c r="AU54"/>
  <c r="BC54"/>
  <c r="AY54"/>
  <c i="4" r="J33"/>
  <c i="1" r="AV57"/>
  <c r="AT57"/>
  <c i="3" r="F33"/>
  <c i="1" r="AZ56"/>
  <c r="BB54"/>
  <c r="AX54"/>
  <c i="3" r="J33"/>
  <c i="1" r="AV56"/>
  <c r="AT56"/>
  <c i="2" r="F33"/>
  <c i="1" r="AZ55"/>
  <c i="2" l="1" r="J39"/>
  <c i="3" r="J39"/>
  <c i="4" r="J39"/>
  <c i="1" r="AN56"/>
  <c r="AN55"/>
  <c r="AN57"/>
  <c r="AG54"/>
  <c r="AK26"/>
  <c r="AZ54"/>
  <c r="W29"/>
  <c r="W30"/>
  <c r="W32"/>
  <c r="W31"/>
  <c l="1" r="AV54"/>
  <c r="AK29"/>
  <c r="AK35"/>
  <c l="1" r="AT54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<sst xmlns="http://schemas.openxmlformats.org/spreadsheetml/2006/main">
  <si>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</si>
  <si>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</si>
  <si>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</si>
  <si>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</si>
  <si>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</si>
  <si>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{65f07bc2-3736-4172-b7a8-e29eea43b378}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</si>
  <si>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</si>
  <si>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</si>
  <si>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</si>
  <si>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</si>
  <si>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</si>
  <si>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</si>
  <si>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</si>
  <si>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</si>
  <si>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65020117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</si>
  <si>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</si>
  <si>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</si>
  <si>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Oprava geometrických parametrů koleje 2020 u ST Karlovy Vary</t>
  </si>
  <si>
    <t>KSO:</t>
  </si>
  <si>
    <t/>
  </si>
  <si>
    <t>CC-CZ:</t>
  </si>
  <si>
    <t>Místo:</t>
  </si>
  <si>
    <t>obvod ST Karlovy Vary</t>
  </si>
  <si>
    <t>Datum:</t>
  </si>
  <si>
    <t>7. 2. 2020</t>
  </si>
  <si>
    <t>Zadavatel:</t>
  </si>
  <si>
    <t>IČ:</t>
  </si>
  <si>
    <t>70994234</t>
  </si>
  <si>
    <t>Správa železnic,s.o. - OŘ UNL - ST Karlovy Vary</t>
  </si>
  <si>
    <t>DIČ:</t>
  </si>
  <si>
    <t>CZ70994234</t>
  </si>
  <si>
    <t>Uchazeč:</t>
  </si>
  <si>
    <t>Vyplň údaj</t>
  </si>
  <si>
    <t>Projektant:</t>
  </si>
  <si>
    <t xml:space="preserve"> </t>
  </si>
  <si>
    <t>True</t>
  </si>
  <si>
    <t>Zpracovatel:</t>
  </si>
  <si>
    <t>Monika Roztočilová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</si>
  <si>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</si>
  <si>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</si>
  <si>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</si>
  <si>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</si>
  <si>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</si>
  <si>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</si>
  <si>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</si>
  <si>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</si>
  <si>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</si>
  <si>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</si>
  <si>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</si>
  <si>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</si>
  <si>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</si>
  <si>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</si>
  <si>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</si>
  <si>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</si>
  <si>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</si>
  <si>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</si>
  <si>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</si>
  <si>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</si>
  <si>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</si>
  <si>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</si>
  <si>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</si>
  <si>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</si>
  <si>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</si>
  <si>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</si>
  <si>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</si>
  <si>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</si>
  <si>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</si>
  <si>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</si>
  <si>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</si>
  <si>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</si>
  <si>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</si>
  <si>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</si>
  <si>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</si>
  <si>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</si>
  <si>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</si>
  <si>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</si>
  <si>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</si>
  <si>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</si>
  <si>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</si>
  <si>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A.1</t>
  </si>
  <si>
    <t>Oprava GPK (Sborník SŽDC 2019)</t>
  </si>
  <si>
    <t>STA</t>
  </si>
  <si>
    <t>1</t>
  </si>
  <si>
    <t>{919dae12-597c-43fe-b10a-625e7b67715f}</t>
  </si>
  <si>
    <t>2</t>
  </si>
  <si>
    <t>A.2</t>
  </si>
  <si>
    <t>Přeprava (Sborník SŽDC 2019)</t>
  </si>
  <si>
    <t>{19e32fc7-717b-4445-8778-73ede2f14690}</t>
  </si>
  <si>
    <t>A.3</t>
  </si>
  <si>
    <t>VON (Sborník SŽDC 2019)</t>
  </si>
  <si>
    <t>{9535f5d3-47de-45dc-af50-36068a7efbed}</t>
  </si>
  <si>
    <t>KRYCÍ LIST SOUPISU PRACÍ</t>
  </si>
  <si>
    <t>Objekt:</t>
  </si>
  <si>
    <t>A.1 - Oprava GPK (Sborník SŽDC 2019)</t>
  </si>
  <si>
    <t>REKAPITULACE ČLENĚNÍ SOUPISU PRACÍ</t>
  </si>
  <si>
    <t>Kód dílu - Popis</t>
  </si>
  <si>
    <t>Cena celkem [CZK]</t>
  </si>
  <si>
    <t>-1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</si>
  <si>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</si>
  <si>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</si>
  <si>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</si>
  <si>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</si>
  <si>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</si>
  <si>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</si>
  <si>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</si>
  <si>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</si>
  <si>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</si>
  <si>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</si>
  <si>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</si>
  <si>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</si>
  <si>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</si>
  <si>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K</t>
  </si>
  <si>
    <t>5909031010</t>
  </si>
  <si>
    <t>Úprava GPK koleje směrové a výškové uspořádání pražce dřevěné nebo ocelové</t>
  </si>
  <si>
    <t>km</t>
  </si>
  <si>
    <t>Sborník UOŽI 01 2019</t>
  </si>
  <si>
    <t>4</t>
  </si>
  <si>
    <t>ROZPOCET</t>
  </si>
  <si>
    <t>-305351994</t>
  </si>
  <si>
    <t>PP</t>
  </si>
  <si>
    <t>Úprava GPK koleje směrové a výškové uspořádání pražce dřevěné nebo ocelové. Poznámka: 1. V cenách jsou započteny náklady na nasazení strojní linky pro úpravu směrového a výškového uspořádání ASP metodou zmenšování chyb a úpravu KL pluhem včetně měření mezních stavebních odchylek dle ČSN, měření techologických veličin a předání tištěných výstupů objednateli. 2. V cenách nejsou obsaženy náklady doplnění a dodávku kameniva a snížení KL pod patou kolejnice.</t>
  </si>
  <si>
    <t>5909031020</t>
  </si>
  <si>
    <t>Úprava GPK koleje směrové a výškové uspořádání pražce betonové</t>
  </si>
  <si>
    <t>-1341196957</t>
  </si>
  <si>
    <t>Úprava GPK koleje směrové a výškové uspořádání pražce betonové. Poznámka: 1. V cenách jsou započteny náklady na nasazení strojní linky pro úpravu směrového a výškového uspořádání ASP metodou zmenšování chyb a úpravu KL pluhem včetně měření mezních stavebních odchylek dle ČSN, měření techologických veličin a předání tištěných výstupů objednateli. 2. V cenách nejsou obsaženy náklady doplnění a dodávku kameniva a snížení KL pod patou kolejnice.</t>
  </si>
  <si>
    <t>3</t>
  </si>
  <si>
    <t>5909032020</t>
  </si>
  <si>
    <t>Přesná úprava GPK koleje směrové a výškové uspořádání pražce betonové</t>
  </si>
  <si>
    <t>2112982225</t>
  </si>
  <si>
    <t>Přesná úprava GPK koleje směrové a výškové uspořádání pražce betonové. Poznámka: 1. V cenách jsou započteny náklady na úpravu směrového a výškového uspořádání strojní linkou ASP s přesným zaměřením její prostorové polohy, úpravu KL pluhem a měření mezních stavebních odchylek dle ČSN, měření techologických veličin a předání tištěných výstupů objednateli. 2. V cenách nejsou obsaženy náklady na zaměření APK, doplnění a dodávku kameniva a snížení KL pod patou kolejnice.</t>
  </si>
  <si>
    <t>5909041010</t>
  </si>
  <si>
    <t>Úprava GPK výhybky směrové a výškové uspořádání pražce dřevěné nebo ocelové</t>
  </si>
  <si>
    <t>m</t>
  </si>
  <si>
    <t>948920417</t>
  </si>
  <si>
    <t>Úprava GPK výhybky směrové a výškové uspořádání pražce dřevěné nebo ocelové. Poznámka: 1. V cenách jsou započteny náklady na nasazení strojní linky pro úpravu směrového a výškového uspořádání ASP metodou zmenšování chyb a úpravu KL pluhem včetně měření mezních stavebních odchylek dle ČSN, měření techologických veličin a předání tištěných výstupů objednateli. 2. V cenách nejsou obsaženy náklady doplnění a dodávku kameniva a snížení KL pod patou kolejnice.</t>
  </si>
  <si>
    <t>5</t>
  </si>
  <si>
    <t>5909041020</t>
  </si>
  <si>
    <t>Úprava GPK výhybky směrové a výškové uspořádání pražce betonové</t>
  </si>
  <si>
    <t>724907349</t>
  </si>
  <si>
    <t>Úprava GPK výhybky směrové a výškové uspořádání pražce betonové. Poznámka: 1. V cenách jsou započteny náklady na nasazení strojní linky pro úpravu směrového a výškového uspořádání ASP metodou zmenšování chyb a úpravu KL pluhem včetně měření mezních stavebních odchylek dle ČSN, měření techologických veličin a předání tištěných výstupů objednateli. 2. V cenách nejsou obsaženy náklady doplnění a dodávku kameniva a snížení KL pod patou kolejnice.</t>
  </si>
  <si>
    <t>6</t>
  </si>
  <si>
    <t>5905105030</t>
  </si>
  <si>
    <t>Doplnění KL kamenivem souvisle strojně v koleji</t>
  </si>
  <si>
    <t>m3</t>
  </si>
  <si>
    <t>-565617540</t>
  </si>
  <si>
    <t>Doplnění KL kamenivem souvisle strojně v koleji. Poznámka: 1. V cenách jsou započteny náklady na doplnění kameniva ojediněle ručně vidlemi a/nebo souvisle strojně z výsypných vozů případně nakladačem. 2. V cenách nejsou obsaženy náklady na dodávku kameniva.</t>
  </si>
  <si>
    <t>7</t>
  </si>
  <si>
    <t>5905105040</t>
  </si>
  <si>
    <t>Doplnění KL kamenivem souvisle strojně ve výhybce</t>
  </si>
  <si>
    <t>759640458</t>
  </si>
  <si>
    <t>Doplnění KL kamenivem souvisle strojně ve výhybce. Poznámka: 1. V cenách jsou započteny náklady na doplnění kameniva ojediněle ručně vidlemi a/nebo souvisle strojně z výsypných vozů případně nakladačem. 2. V cenách nejsou obsaženy náklady na dodávku kameniva.</t>
  </si>
  <si>
    <t>8</t>
  </si>
  <si>
    <t>7592005050</t>
  </si>
  <si>
    <t>Montáž počítacího bodu (senzoru) RSR 180</t>
  </si>
  <si>
    <t>kus</t>
  </si>
  <si>
    <t>512</t>
  </si>
  <si>
    <t>1901577749</t>
  </si>
  <si>
    <t>Montáž počítacího bodu (senzoru) RSR 180 - uložení a připevnění na určené místo, seřízení polohy, přezkoušení</t>
  </si>
  <si>
    <t>9</t>
  </si>
  <si>
    <t>7592005074</t>
  </si>
  <si>
    <t>Montáž počítacího bodu počítače náprav SIEMENS</t>
  </si>
  <si>
    <t>-603512079</t>
  </si>
  <si>
    <t>Montáž počítacího bodu počítače náprav SIEMENS - uložení a připevnění na určené místo, seřízení polohy, přezkoušení</t>
  </si>
  <si>
    <t>10</t>
  </si>
  <si>
    <t>7592005076</t>
  </si>
  <si>
    <t>Montáž počítacího bodu počítače náprav ALCATEL SK30</t>
  </si>
  <si>
    <t>1770192898</t>
  </si>
  <si>
    <t>Montáž počítacího bodu počítače náprav ALCATEL SK30 - uložení a připevnění na určené místo, seřízení polohy, přezkoušení</t>
  </si>
  <si>
    <t>11</t>
  </si>
  <si>
    <t>7592007074</t>
  </si>
  <si>
    <t>Demontáž počítacího bodu počítače náprav SIEMENS</t>
  </si>
  <si>
    <t>-1361897619</t>
  </si>
  <si>
    <t>12</t>
  </si>
  <si>
    <t>7592007050</t>
  </si>
  <si>
    <t>Demontáž počítacího bodu (senzoru) RSR 180</t>
  </si>
  <si>
    <t>1622858784</t>
  </si>
  <si>
    <t>13</t>
  </si>
  <si>
    <t>7592007076</t>
  </si>
  <si>
    <t>Demontáž počítacího bodu počítače náprav ALCATEL SK30</t>
  </si>
  <si>
    <t>1352322234</t>
  </si>
  <si>
    <t>14</t>
  </si>
  <si>
    <t>5911313020</t>
  </si>
  <si>
    <t>Seřízení hákového závěru výhybky jednoduché jednozávěrové soustavy S49</t>
  </si>
  <si>
    <t>-1954073184</t>
  </si>
  <si>
    <t>Seřízení hákového závěru výhybky jednoduché jednozávěrové soustavy S49. Poznámka: 1. V cenách jsou započteny náklady na demontáž nebo montáž součástí, seřízení zdvihu, rozevření a záklesu háku, mezery mezi jazykem a opornicí v místě první hákové stěžejky, oprava nebo výměna čepů a pouzder jazyků a vymezení vůlí závěru, seřízení výměníku a závěru, seřízení a přezkoušení chodu závěru, provedení západkové zkoušky a ošetření součástí mazivem. U kloubových jazyků vymezení vůle pouzder a čepů. 2. V cenách nejsou obsaženy náklady na dodávku materiálu.</t>
  </si>
  <si>
    <t>P</t>
  </si>
  <si>
    <t>Poznámka k položce:_x000d_
VČ17, VČ22, VČ24, VČ23_x000d_
Závěr=kus</t>
  </si>
  <si>
    <t>5911535030</t>
  </si>
  <si>
    <t>Seřízení stavěcího zařízení čelisťového závěru výhybky jednoduché výměník soustavy S49</t>
  </si>
  <si>
    <t>-228935704</t>
  </si>
  <si>
    <t>Seřízení stavěcího zařízení čelisťového závěru výhybky jednoduché výměník soustavy S49. Poznámka: 1. V cenách jsou započteny náklady na seřízení a přezkoušení chodu výhybky, provedení západkové zkoušky a ošetření kluzných částí mazivem.</t>
  </si>
  <si>
    <t>16</t>
  </si>
  <si>
    <t>M</t>
  </si>
  <si>
    <t>5955101000</t>
  </si>
  <si>
    <t>Kamenivo drcené štěrk frakce 31,5/63 třídy BI</t>
  </si>
  <si>
    <t>t</t>
  </si>
  <si>
    <t>763633737</t>
  </si>
  <si>
    <t>A.2 - Přeprava (Sborník SŽDC 2019)</t>
  </si>
  <si>
    <t>9902100100</t>
  </si>
  <si>
    <t xml:space="preserve">Doprava dodávek zhotovitele, dodávek objednatele nebo výzisku mechanizací přes 3,5 t sypanin  do 10 km</t>
  </si>
  <si>
    <t>-801598274</t>
  </si>
  <si>
    <t>Doprava dodávek zhotovitele, dodávek objednatele nebo výzisku mechanizací přes 3,5 t sypanin do 10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</si>
  <si>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9902100200</t>
  </si>
  <si>
    <t xml:space="preserve">Doprava dodávek zhotovitele, dodávek objednatele nebo výzisku mechanizací přes 3,5 t sypanin  do 20 km</t>
  </si>
  <si>
    <t>-2101678267</t>
  </si>
  <si>
    <t>Doprava dodávek zhotovitele, dodávek objednatele nebo výzisku mechanizací přes 3,5 t sypanin do 20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</si>
  <si>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9902100300</t>
  </si>
  <si>
    <t xml:space="preserve">Doprava dodávek zhotovitele, dodávek objednatele nebo výzisku mechanizací přes 3,5 t sypanin  do 30 km</t>
  </si>
  <si>
    <t>1120387775</t>
  </si>
  <si>
    <t>Doprava dodávek zhotovitele, dodávek objednatele nebo výzisku mechanizací přes 3,5 t sypanin do 30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</si>
  <si>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9902100400</t>
  </si>
  <si>
    <t xml:space="preserve">Doprava dodávek zhotovitele, dodávek objednatele nebo výzisku mechanizací přes 3,5 t sypanin  do 40 km</t>
  </si>
  <si>
    <t>1904717752</t>
  </si>
  <si>
    <t>Doprava dodávek zhotovitele, dodávek objednatele nebo výzisku mechanizací přes 3,5 t sypanin do 40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</si>
  <si>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9902100500</t>
  </si>
  <si>
    <t xml:space="preserve">Doprava dodávek zhotovitele, dodávek objednatele nebo výzisku mechanizací přes 3,5 t sypanin  do 60 km</t>
  </si>
  <si>
    <t>491898313</t>
  </si>
  <si>
    <t>Doprava dodávek zhotovitele, dodávek objednatele nebo výzisku mechanizací přes 3,5 t sypanin do 60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</si>
  <si>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9903200200</t>
  </si>
  <si>
    <t>Přeprava mechanizace na místo prováděných prací o hmotnosti přes 12 t do 200 km</t>
  </si>
  <si>
    <t>984420024</t>
  </si>
  <si>
    <t>Přeprava mechanizace na místo prováděných prací o hmotnosti přes 12 t do 200 km Poznámka: Ceny jsou určeny pro dopravu mechanizmů na místo prováděných prací po silnici i po kolejích.V ceně jsou započteny i náklady na zpáteční cestu dopravního prostředku. Měrnou jednotkou je kus přepravovaného stroje.</t>
  </si>
  <si>
    <t>9903200100</t>
  </si>
  <si>
    <t>Přeprava mechanizace na místo prováděných prací o hmotnosti přes 12 t přes 50 do 100 km</t>
  </si>
  <si>
    <t>287747880</t>
  </si>
  <si>
    <t>Přeprava mechanizace na místo prováděných prací o hmotnosti přes 12 t přes 50 do 100 km Poznámka: Ceny jsou určeny pro dopravu mechanizmů na místo prováděných prací po silnici i po kolejích.V ceně jsou započteny i náklady na zpáteční cestu dopravního prostředku. Měrnou jednotkou je kus přepravovaného stroje.</t>
  </si>
  <si>
    <t>A.3 - VON (Sborník SŽDC 2019)</t>
  </si>
  <si>
    <t>022111001</t>
  </si>
  <si>
    <t>Geodetické práce Kontrola PPK při směrové a výškové úpravě koleje zaměřením APK trať jednokolejná</t>
  </si>
  <si>
    <t>-119266379</t>
  </si>
  <si>
    <t>Geodetické práce Kontrola PPK při směrové a výškové úpravě koleje zaměřením APK trať jednokolejná - V cenách jsou započteny náklady na geodetickou kontinuální kontrolu PPK při směrové a výškové úpravě koleje a vyhotovení dokumentace dle „Metodického pokynu pro měření PPK“ vyhotovení záznamu a zároveň také geodetická kontrola polohy zajišťovacích značek (zpracování dokumentace v digitální podobě). PPK=prostorová poloha koleje</t>
  </si>
  <si>
    <t>Poznámka k položce:_x000d_
- mapové podklady předány od SŽG → příprava podkladů do formy pro ASP_x000d_
- APK před podbíjením_x000d_
- APK po podbíjení</t>
  </si>
  <si>
    <t>022111011</t>
  </si>
  <si>
    <t>Geodetické práce Kontrola PPK při směrové a výškové úpravě koleje zaměřením APK trať dvoukolejná</t>
  </si>
  <si>
    <t>164943323</t>
  </si>
  <si>
    <t>Geodetické práce Kontrola PPK při směrové a výškové úpravě koleje zaměřením APK trať dvoukolejná - V cenách jsou započteny náklady na geodetickou kontinuální kontrolu PPK při směrové a výškové úpravě koleje a vyhotovení dokumentace dle „Metodického pokynu pro měření PPK“ vyhotovení záznamu a zároveň také geodetická kontrola polohy zajišťovacích značek (zpracování dokumentace v digitální podobě). PPK=prostorová poloha koleje</t>
  </si>
  <si>
    <t>Poznámka k položce:_x000d_
- mapové podklady předány od SŽG → příprava podkladů pro podbíjení_x000d_
- APK před podbíjením_x000d_
- APK po podbíjení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</si>
</sst>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2" fillId="0" borderId="0" applyNumberFormat="0" applyFill="0" applyBorder="0" applyAlignment="0" applyProtection="0"/>
  </cellStyleXfs>
  <cellXfs count="21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6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7" fillId="0" borderId="0" xfId="0" applyFont="1" applyAlignment="1" applyProtection="1">
      <alignment horizontal="left" vertical="center"/>
    </xf>
    <xf numFmtId="0" fontId="8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0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0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1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1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2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1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3" fillId="0" borderId="11" xfId="0" applyFont="1" applyBorder="1" applyAlignment="1">
      <alignment horizontal="center" vertical="center"/>
    </xf>
    <xf numFmtId="0" fontId="13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4" fillId="0" borderId="14" xfId="0" applyFont="1" applyBorder="1" applyAlignment="1">
      <alignment horizontal="left" vertical="center"/>
    </xf>
    <xf numFmtId="0" fontId="14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4" fillId="0" borderId="14" xfId="0" applyFont="1" applyBorder="1" applyAlignment="1" applyProtection="1">
      <alignment horizontal="left" vertical="center"/>
    </xf>
    <xf numFmtId="0" fontId="14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5" fillId="4" borderId="6" xfId="0" applyFont="1" applyFill="1" applyBorder="1" applyAlignment="1" applyProtection="1">
      <alignment horizontal="center" vertical="center"/>
    </xf>
    <xf numFmtId="0" fontId="15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5" fillId="4" borderId="7" xfId="0" applyFont="1" applyFill="1" applyBorder="1" applyAlignment="1" applyProtection="1">
      <alignment horizontal="center" vertical="center"/>
    </xf>
    <xf numFmtId="0" fontId="15" fillId="4" borderId="7" xfId="0" applyFont="1" applyFill="1" applyBorder="1" applyAlignment="1" applyProtection="1">
      <alignment horizontal="right" vertical="center"/>
    </xf>
    <xf numFmtId="0" fontId="15" fillId="4" borderId="8" xfId="0" applyFont="1" applyFill="1" applyBorder="1" applyAlignment="1" applyProtection="1">
      <alignment horizontal="center" vertical="center"/>
    </xf>
    <xf numFmtId="0" fontId="16" fillId="0" borderId="16" xfId="0" applyFont="1" applyBorder="1" applyAlignment="1" applyProtection="1">
      <alignment horizontal="center" vertical="center" wrapText="1"/>
    </xf>
    <xf numFmtId="0" fontId="16" fillId="0" borderId="17" xfId="0" applyFont="1" applyBorder="1" applyAlignment="1" applyProtection="1">
      <alignment horizontal="center" vertical="center" wrapText="1"/>
    </xf>
    <xf numFmtId="0" fontId="16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17" fillId="0" borderId="0" xfId="0" applyFont="1" applyAlignment="1" applyProtection="1">
      <alignment vertical="center"/>
    </xf>
    <xf numFmtId="4" fontId="17" fillId="0" borderId="0" xfId="0" applyNumberFormat="1" applyFont="1" applyAlignment="1" applyProtection="1">
      <alignment horizontal="right" vertical="center"/>
    </xf>
    <xf numFmtId="4" fontId="17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3" fillId="0" borderId="14" xfId="0" applyNumberFormat="1" applyFont="1" applyBorder="1" applyAlignment="1" applyProtection="1">
      <alignment vertical="center"/>
    </xf>
    <xf numFmtId="4" fontId="13" fillId="0" borderId="0" xfId="0" applyNumberFormat="1" applyFont="1" applyBorder="1" applyAlignment="1" applyProtection="1">
      <alignment vertical="center"/>
    </xf>
    <xf numFmtId="166" fontId="13" fillId="0" borderId="0" xfId="0" applyNumberFormat="1" applyFont="1" applyBorder="1" applyAlignment="1" applyProtection="1">
      <alignment vertical="center"/>
    </xf>
    <xf numFmtId="4" fontId="13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19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0" fillId="0" borderId="0" xfId="0" applyFont="1" applyAlignment="1" applyProtection="1">
      <alignment vertical="center"/>
    </xf>
    <xf numFmtId="0" fontId="20" fillId="0" borderId="0" xfId="0" applyFont="1" applyAlignment="1" applyProtection="1">
      <alignment horizontal="left" vertical="center" wrapText="1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2" fillId="0" borderId="14" xfId="0" applyNumberFormat="1" applyFont="1" applyBorder="1" applyAlignment="1" applyProtection="1">
      <alignment vertical="center"/>
    </xf>
    <xf numFmtId="4" fontId="22" fillId="0" borderId="0" xfId="0" applyNumberFormat="1" applyFont="1" applyBorder="1" applyAlignment="1" applyProtection="1">
      <alignment vertical="center"/>
    </xf>
    <xf numFmtId="166" fontId="22" fillId="0" borderId="0" xfId="0" applyNumberFormat="1" applyFont="1" applyBorder="1" applyAlignment="1" applyProtection="1">
      <alignment vertical="center"/>
    </xf>
    <xf numFmtId="4" fontId="22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2" fillId="0" borderId="19" xfId="0" applyNumberFormat="1" applyFont="1" applyBorder="1" applyAlignment="1" applyProtection="1">
      <alignment vertical="center"/>
    </xf>
    <xf numFmtId="4" fontId="22" fillId="0" borderId="20" xfId="0" applyNumberFormat="1" applyFont="1" applyBorder="1" applyAlignment="1" applyProtection="1">
      <alignment vertical="center"/>
    </xf>
    <xf numFmtId="166" fontId="22" fillId="0" borderId="20" xfId="0" applyNumberFormat="1" applyFont="1" applyBorder="1" applyAlignment="1" applyProtection="1">
      <alignment vertical="center"/>
    </xf>
    <xf numFmtId="4" fontId="22" fillId="0" borderId="21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7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3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11" fillId="0" borderId="0" xfId="0" applyFont="1" applyAlignment="1">
      <alignment horizontal="left" vertical="center"/>
    </xf>
    <xf numFmtId="4" fontId="17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14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15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15" fillId="4" borderId="0" xfId="0" applyFont="1" applyFill="1" applyAlignment="1" applyProtection="1">
      <alignment horizontal="right" vertical="center"/>
    </xf>
    <xf numFmtId="0" fontId="24" fillId="0" borderId="0" xfId="0" applyFont="1" applyAlignment="1" applyProtection="1">
      <alignment horizontal="left"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5" fillId="4" borderId="16" xfId="0" applyFont="1" applyFill="1" applyBorder="1" applyAlignment="1" applyProtection="1">
      <alignment horizontal="center" vertical="center" wrapText="1"/>
    </xf>
    <xf numFmtId="0" fontId="15" fillId="4" borderId="17" xfId="0" applyFont="1" applyFill="1" applyBorder="1" applyAlignment="1" applyProtection="1">
      <alignment horizontal="center" vertical="center" wrapText="1"/>
    </xf>
    <xf numFmtId="0" fontId="15" fillId="4" borderId="17" xfId="0" applyFont="1" applyFill="1" applyBorder="1" applyAlignment="1" applyProtection="1">
      <alignment horizontal="center" vertical="center" wrapText="1"/>
      <protection locked="0"/>
    </xf>
    <xf numFmtId="0" fontId="15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17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5" fillId="0" borderId="12" xfId="0" applyNumberFormat="1" applyFont="1" applyBorder="1" applyAlignment="1" applyProtection="1"/>
    <xf numFmtId="166" fontId="25" fillId="0" borderId="13" xfId="0" applyNumberFormat="1" applyFont="1" applyBorder="1" applyAlignment="1" applyProtection="1"/>
    <xf numFmtId="4" fontId="26" fillId="0" borderId="0" xfId="0" applyNumberFormat="1" applyFont="1" applyAlignment="1">
      <alignment vertical="center"/>
    </xf>
    <xf numFmtId="0" fontId="15" fillId="0" borderId="22" xfId="0" applyFont="1" applyBorder="1" applyAlignment="1" applyProtection="1">
      <alignment horizontal="center" vertical="center"/>
    </xf>
    <xf numFmtId="49" fontId="15" fillId="0" borderId="22" xfId="0" applyNumberFormat="1" applyFont="1" applyBorder="1" applyAlignment="1" applyProtection="1">
      <alignment horizontal="left" vertical="center" wrapText="1"/>
    </xf>
    <xf numFmtId="0" fontId="15" fillId="0" borderId="22" xfId="0" applyFont="1" applyBorder="1" applyAlignment="1" applyProtection="1">
      <alignment horizontal="left" vertical="center" wrapText="1"/>
    </xf>
    <xf numFmtId="0" fontId="15" fillId="0" borderId="22" xfId="0" applyFont="1" applyBorder="1" applyAlignment="1" applyProtection="1">
      <alignment horizontal="center" vertical="center" wrapText="1"/>
    </xf>
    <xf numFmtId="167" fontId="15" fillId="0" borderId="22" xfId="0" applyNumberFormat="1" applyFont="1" applyBorder="1" applyAlignment="1" applyProtection="1">
      <alignment vertical="center"/>
    </xf>
    <xf numFmtId="4" fontId="15" fillId="2" borderId="22" xfId="0" applyNumberFormat="1" applyFont="1" applyFill="1" applyBorder="1" applyAlignment="1" applyProtection="1">
      <alignment vertical="center"/>
      <protection locked="0"/>
    </xf>
    <xf numFmtId="4" fontId="15" fillId="0" borderId="22" xfId="0" applyNumberFormat="1" applyFont="1" applyBorder="1" applyAlignment="1" applyProtection="1">
      <alignment vertical="center"/>
    </xf>
    <xf numFmtId="0" fontId="16" fillId="2" borderId="14" xfId="0" applyFont="1" applyFill="1" applyBorder="1" applyAlignment="1" applyProtection="1">
      <alignment horizontal="left" vertical="center"/>
      <protection locked="0"/>
    </xf>
    <xf numFmtId="0" fontId="16" fillId="0" borderId="0" xfId="0" applyFont="1" applyBorder="1" applyAlignment="1" applyProtection="1">
      <alignment horizontal="center" vertical="center"/>
    </xf>
    <xf numFmtId="166" fontId="16" fillId="0" borderId="0" xfId="0" applyNumberFormat="1" applyFont="1" applyBorder="1" applyAlignment="1" applyProtection="1">
      <alignment vertical="center"/>
    </xf>
    <xf numFmtId="166" fontId="16" fillId="0" borderId="15" xfId="0" applyNumberFormat="1" applyFont="1" applyBorder="1" applyAlignment="1" applyProtection="1">
      <alignment vertical="center"/>
    </xf>
    <xf numFmtId="0" fontId="15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27" fillId="0" borderId="0" xfId="0" applyFont="1" applyAlignment="1" applyProtection="1">
      <alignment horizontal="left" vertical="center"/>
    </xf>
    <xf numFmtId="0" fontId="28" fillId="0" borderId="0" xfId="0" applyFont="1" applyAlignment="1" applyProtection="1">
      <alignment horizontal="left" vertical="center" wrapText="1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29" fillId="0" borderId="0" xfId="0" applyFont="1" applyAlignment="1" applyProtection="1">
      <alignment vertical="center" wrapText="1"/>
    </xf>
    <xf numFmtId="0" fontId="30" fillId="0" borderId="22" xfId="0" applyFont="1" applyBorder="1" applyAlignment="1" applyProtection="1">
      <alignment horizontal="center" vertical="center"/>
    </xf>
    <xf numFmtId="49" fontId="30" fillId="0" borderId="22" xfId="0" applyNumberFormat="1" applyFont="1" applyBorder="1" applyAlignment="1" applyProtection="1">
      <alignment horizontal="left" vertical="center" wrapText="1"/>
    </xf>
    <xf numFmtId="0" fontId="30" fillId="0" borderId="22" xfId="0" applyFont="1" applyBorder="1" applyAlignment="1" applyProtection="1">
      <alignment horizontal="left" vertical="center" wrapText="1"/>
    </xf>
    <xf numFmtId="0" fontId="30" fillId="0" borderId="22" xfId="0" applyFont="1" applyBorder="1" applyAlignment="1" applyProtection="1">
      <alignment horizontal="center" vertical="center" wrapText="1"/>
    </xf>
    <xf numFmtId="167" fontId="30" fillId="0" borderId="22" xfId="0" applyNumberFormat="1" applyFont="1" applyBorder="1" applyAlignment="1" applyProtection="1">
      <alignment vertical="center"/>
    </xf>
    <xf numFmtId="4" fontId="30" fillId="2" borderId="22" xfId="0" applyNumberFormat="1" applyFont="1" applyFill="1" applyBorder="1" applyAlignment="1" applyProtection="1">
      <alignment vertical="center"/>
      <protection locked="0"/>
    </xf>
    <xf numFmtId="4" fontId="30" fillId="0" borderId="22" xfId="0" applyNumberFormat="1" applyFont="1" applyBorder="1" applyAlignment="1" applyProtection="1">
      <alignment vertical="center"/>
    </xf>
    <xf numFmtId="0" fontId="31" fillId="0" borderId="3" xfId="0" applyFont="1" applyBorder="1" applyAlignment="1">
      <alignment vertical="center"/>
    </xf>
    <xf numFmtId="0" fontId="30" fillId="2" borderId="14" xfId="0" applyFont="1" applyFill="1" applyBorder="1" applyAlignment="1" applyProtection="1">
      <alignment horizontal="left" vertical="center"/>
      <protection locked="0"/>
    </xf>
    <xf numFmtId="0" fontId="30" fillId="0" borderId="0" xfId="0" applyFont="1" applyBorder="1" applyAlignment="1" applyProtection="1">
      <alignment horizontal="center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0" t="s">
        <v>0</v>
      </c>
      <c r="AZ1" s="10" t="s">
        <v>1</v>
      </c>
      <c r="BA1" s="10" t="s">
        <v>2</v>
      </c>
      <c r="BB1" s="10" t="s">
        <v>3</v>
      </c>
      <c r="BT1" s="10" t="s">
        <v>4</v>
      </c>
      <c r="BU1" s="10" t="s">
        <v>4</v>
      </c>
      <c r="BV1" s="10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1" t="s">
        <v>6</v>
      </c>
      <c r="BT2" s="11" t="s">
        <v>7</v>
      </c>
    </row>
    <row r="3" s="1" customFormat="1" ht="6.96" customHeight="1">
      <c r="B3" s="12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  <c r="AE3" s="13"/>
      <c r="AF3" s="13"/>
      <c r="AG3" s="13"/>
      <c r="AH3" s="13"/>
      <c r="AI3" s="13"/>
      <c r="AJ3" s="13"/>
      <c r="AK3" s="13"/>
      <c r="AL3" s="13"/>
      <c r="AM3" s="13"/>
      <c r="AN3" s="13"/>
      <c r="AO3" s="13"/>
      <c r="AP3" s="13"/>
      <c r="AQ3" s="13"/>
      <c r="AR3" s="14"/>
      <c r="BS3" s="11" t="s">
        <v>6</v>
      </c>
      <c r="BT3" s="11" t="s">
        <v>8</v>
      </c>
    </row>
    <row r="4" s="1" customFormat="1" ht="24.96" customHeight="1">
      <c r="B4" s="15"/>
      <c r="C4" s="16"/>
      <c r="D4" s="17" t="s">
        <v>9</v>
      </c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6"/>
      <c r="Q4" s="16"/>
      <c r="R4" s="16"/>
      <c r="S4" s="16"/>
      <c r="T4" s="16"/>
      <c r="U4" s="16"/>
      <c r="V4" s="16"/>
      <c r="W4" s="16"/>
      <c r="X4" s="16"/>
      <c r="Y4" s="16"/>
      <c r="Z4" s="16"/>
      <c r="AA4" s="16"/>
      <c r="AB4" s="16"/>
      <c r="AC4" s="16"/>
      <c r="AD4" s="16"/>
      <c r="AE4" s="16"/>
      <c r="AF4" s="16"/>
      <c r="AG4" s="16"/>
      <c r="AH4" s="16"/>
      <c r="AI4" s="16"/>
      <c r="AJ4" s="16"/>
      <c r="AK4" s="16"/>
      <c r="AL4" s="16"/>
      <c r="AM4" s="16"/>
      <c r="AN4" s="16"/>
      <c r="AO4" s="16"/>
      <c r="AP4" s="16"/>
      <c r="AQ4" s="16"/>
      <c r="AR4" s="14"/>
      <c r="AS4" s="18" t="s">
        <v>10</v>
      </c>
      <c r="BE4" s="19" t="s">
        <v>11</v>
      </c>
      <c r="BS4" s="11" t="s">
        <v>12</v>
      </c>
    </row>
    <row r="5" s="1" customFormat="1" ht="12" customHeight="1">
      <c r="B5" s="15"/>
      <c r="C5" s="16"/>
      <c r="D5" s="20" t="s">
        <v>13</v>
      </c>
      <c r="E5" s="16"/>
      <c r="F5" s="16"/>
      <c r="G5" s="16"/>
      <c r="H5" s="16"/>
      <c r="I5" s="16"/>
      <c r="J5" s="16"/>
      <c r="K5" s="21" t="s">
        <v>14</v>
      </c>
      <c r="L5" s="16"/>
      <c r="M5" s="16"/>
      <c r="N5" s="16"/>
      <c r="O5" s="16"/>
      <c r="P5" s="16"/>
      <c r="Q5" s="16"/>
      <c r="R5" s="16"/>
      <c r="S5" s="16"/>
      <c r="T5" s="16"/>
      <c r="U5" s="16"/>
      <c r="V5" s="16"/>
      <c r="W5" s="16"/>
      <c r="X5" s="16"/>
      <c r="Y5" s="16"/>
      <c r="Z5" s="16"/>
      <c r="AA5" s="16"/>
      <c r="AB5" s="16"/>
      <c r="AC5" s="16"/>
      <c r="AD5" s="16"/>
      <c r="AE5" s="16"/>
      <c r="AF5" s="16"/>
      <c r="AG5" s="16"/>
      <c r="AH5" s="16"/>
      <c r="AI5" s="16"/>
      <c r="AJ5" s="16"/>
      <c r="AK5" s="16"/>
      <c r="AL5" s="16"/>
      <c r="AM5" s="16"/>
      <c r="AN5" s="16"/>
      <c r="AO5" s="16"/>
      <c r="AP5" s="16"/>
      <c r="AQ5" s="16"/>
      <c r="AR5" s="14"/>
      <c r="BE5" s="22" t="s">
        <v>15</v>
      </c>
      <c r="BS5" s="11" t="s">
        <v>6</v>
      </c>
    </row>
    <row r="6" s="1" customFormat="1" ht="36.96" customHeight="1">
      <c r="B6" s="15"/>
      <c r="C6" s="16"/>
      <c r="D6" s="23" t="s">
        <v>16</v>
      </c>
      <c r="E6" s="16"/>
      <c r="F6" s="16"/>
      <c r="G6" s="16"/>
      <c r="H6" s="16"/>
      <c r="I6" s="16"/>
      <c r="J6" s="16"/>
      <c r="K6" s="24" t="s">
        <v>17</v>
      </c>
      <c r="L6" s="16"/>
      <c r="M6" s="16"/>
      <c r="N6" s="16"/>
      <c r="O6" s="16"/>
      <c r="P6" s="16"/>
      <c r="Q6" s="16"/>
      <c r="R6" s="16"/>
      <c r="S6" s="16"/>
      <c r="T6" s="16"/>
      <c r="U6" s="16"/>
      <c r="V6" s="16"/>
      <c r="W6" s="16"/>
      <c r="X6" s="16"/>
      <c r="Y6" s="16"/>
      <c r="Z6" s="16"/>
      <c r="AA6" s="16"/>
      <c r="AB6" s="16"/>
      <c r="AC6" s="16"/>
      <c r="AD6" s="16"/>
      <c r="AE6" s="16"/>
      <c r="AF6" s="16"/>
      <c r="AG6" s="16"/>
      <c r="AH6" s="16"/>
      <c r="AI6" s="16"/>
      <c r="AJ6" s="16"/>
      <c r="AK6" s="16"/>
      <c r="AL6" s="16"/>
      <c r="AM6" s="16"/>
      <c r="AN6" s="16"/>
      <c r="AO6" s="16"/>
      <c r="AP6" s="16"/>
      <c r="AQ6" s="16"/>
      <c r="AR6" s="14"/>
      <c r="BE6" s="25"/>
      <c r="BS6" s="11" t="s">
        <v>6</v>
      </c>
    </row>
    <row r="7" s="1" customFormat="1" ht="12" customHeight="1">
      <c r="B7" s="15"/>
      <c r="C7" s="16"/>
      <c r="D7" s="26" t="s">
        <v>18</v>
      </c>
      <c r="E7" s="16"/>
      <c r="F7" s="16"/>
      <c r="G7" s="16"/>
      <c r="H7" s="16"/>
      <c r="I7" s="16"/>
      <c r="J7" s="16"/>
      <c r="K7" s="21" t="s">
        <v>19</v>
      </c>
      <c r="L7" s="16"/>
      <c r="M7" s="16"/>
      <c r="N7" s="16"/>
      <c r="O7" s="16"/>
      <c r="P7" s="16"/>
      <c r="Q7" s="16"/>
      <c r="R7" s="16"/>
      <c r="S7" s="16"/>
      <c r="T7" s="16"/>
      <c r="U7" s="16"/>
      <c r="V7" s="16"/>
      <c r="W7" s="16"/>
      <c r="X7" s="16"/>
      <c r="Y7" s="16"/>
      <c r="Z7" s="16"/>
      <c r="AA7" s="16"/>
      <c r="AB7" s="16"/>
      <c r="AC7" s="16"/>
      <c r="AD7" s="16"/>
      <c r="AE7" s="16"/>
      <c r="AF7" s="16"/>
      <c r="AG7" s="16"/>
      <c r="AH7" s="16"/>
      <c r="AI7" s="16"/>
      <c r="AJ7" s="16"/>
      <c r="AK7" s="26" t="s">
        <v>20</v>
      </c>
      <c r="AL7" s="16"/>
      <c r="AM7" s="16"/>
      <c r="AN7" s="21" t="s">
        <v>19</v>
      </c>
      <c r="AO7" s="16"/>
      <c r="AP7" s="16"/>
      <c r="AQ7" s="16"/>
      <c r="AR7" s="14"/>
      <c r="BE7" s="25"/>
      <c r="BS7" s="11" t="s">
        <v>6</v>
      </c>
    </row>
    <row r="8" s="1" customFormat="1" ht="12" customHeight="1">
      <c r="B8" s="15"/>
      <c r="C8" s="16"/>
      <c r="D8" s="26" t="s">
        <v>21</v>
      </c>
      <c r="E8" s="16"/>
      <c r="F8" s="16"/>
      <c r="G8" s="16"/>
      <c r="H8" s="16"/>
      <c r="I8" s="16"/>
      <c r="J8" s="16"/>
      <c r="K8" s="21" t="s">
        <v>22</v>
      </c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  <c r="Z8" s="16"/>
      <c r="AA8" s="16"/>
      <c r="AB8" s="16"/>
      <c r="AC8" s="16"/>
      <c r="AD8" s="16"/>
      <c r="AE8" s="16"/>
      <c r="AF8" s="16"/>
      <c r="AG8" s="16"/>
      <c r="AH8" s="16"/>
      <c r="AI8" s="16"/>
      <c r="AJ8" s="16"/>
      <c r="AK8" s="26" t="s">
        <v>23</v>
      </c>
      <c r="AL8" s="16"/>
      <c r="AM8" s="16"/>
      <c r="AN8" s="27" t="s">
        <v>24</v>
      </c>
      <c r="AO8" s="16"/>
      <c r="AP8" s="16"/>
      <c r="AQ8" s="16"/>
      <c r="AR8" s="14"/>
      <c r="BE8" s="25"/>
      <c r="BS8" s="11" t="s">
        <v>6</v>
      </c>
    </row>
    <row r="9" s="1" customFormat="1" ht="14.4" customHeight="1">
      <c r="B9" s="15"/>
      <c r="C9" s="16"/>
      <c r="D9" s="16"/>
      <c r="E9" s="16"/>
      <c r="F9" s="16"/>
      <c r="G9" s="16"/>
      <c r="H9" s="16"/>
      <c r="I9" s="16"/>
      <c r="J9" s="16"/>
      <c r="K9" s="16"/>
      <c r="L9" s="16"/>
      <c r="M9" s="16"/>
      <c r="N9" s="16"/>
      <c r="O9" s="16"/>
      <c r="P9" s="16"/>
      <c r="Q9" s="16"/>
      <c r="R9" s="16"/>
      <c r="S9" s="16"/>
      <c r="T9" s="16"/>
      <c r="U9" s="16"/>
      <c r="V9" s="16"/>
      <c r="W9" s="16"/>
      <c r="X9" s="16"/>
      <c r="Y9" s="16"/>
      <c r="Z9" s="16"/>
      <c r="AA9" s="16"/>
      <c r="AB9" s="16"/>
      <c r="AC9" s="16"/>
      <c r="AD9" s="16"/>
      <c r="AE9" s="16"/>
      <c r="AF9" s="16"/>
      <c r="AG9" s="16"/>
      <c r="AH9" s="16"/>
      <c r="AI9" s="16"/>
      <c r="AJ9" s="16"/>
      <c r="AK9" s="16"/>
      <c r="AL9" s="16"/>
      <c r="AM9" s="16"/>
      <c r="AN9" s="16"/>
      <c r="AO9" s="16"/>
      <c r="AP9" s="16"/>
      <c r="AQ9" s="16"/>
      <c r="AR9" s="14"/>
      <c r="BE9" s="25"/>
      <c r="BS9" s="11" t="s">
        <v>6</v>
      </c>
    </row>
    <row r="10" s="1" customFormat="1" ht="12" customHeight="1">
      <c r="B10" s="15"/>
      <c r="C10" s="16"/>
      <c r="D10" s="26" t="s">
        <v>25</v>
      </c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  <c r="P10" s="16"/>
      <c r="Q10" s="16"/>
      <c r="R10" s="16"/>
      <c r="S10" s="16"/>
      <c r="T10" s="16"/>
      <c r="U10" s="16"/>
      <c r="V10" s="16"/>
      <c r="W10" s="16"/>
      <c r="X10" s="16"/>
      <c r="Y10" s="16"/>
      <c r="Z10" s="16"/>
      <c r="AA10" s="16"/>
      <c r="AB10" s="16"/>
      <c r="AC10" s="16"/>
      <c r="AD10" s="16"/>
      <c r="AE10" s="16"/>
      <c r="AF10" s="16"/>
      <c r="AG10" s="16"/>
      <c r="AH10" s="16"/>
      <c r="AI10" s="16"/>
      <c r="AJ10" s="16"/>
      <c r="AK10" s="26" t="s">
        <v>26</v>
      </c>
      <c r="AL10" s="16"/>
      <c r="AM10" s="16"/>
      <c r="AN10" s="21" t="s">
        <v>27</v>
      </c>
      <c r="AO10" s="16"/>
      <c r="AP10" s="16"/>
      <c r="AQ10" s="16"/>
      <c r="AR10" s="14"/>
      <c r="BE10" s="25"/>
      <c r="BS10" s="11" t="s">
        <v>6</v>
      </c>
    </row>
    <row r="11" s="1" customFormat="1" ht="18.48" customHeight="1">
      <c r="B11" s="15"/>
      <c r="C11" s="16"/>
      <c r="D11" s="16"/>
      <c r="E11" s="21" t="s">
        <v>28</v>
      </c>
      <c r="F11" s="16"/>
      <c r="G11" s="16"/>
      <c r="H11" s="16"/>
      <c r="I11" s="16"/>
      <c r="J11" s="16"/>
      <c r="K11" s="16"/>
      <c r="L11" s="16"/>
      <c r="M11" s="16"/>
      <c r="N11" s="16"/>
      <c r="O11" s="16"/>
      <c r="P11" s="16"/>
      <c r="Q11" s="16"/>
      <c r="R11" s="16"/>
      <c r="S11" s="16"/>
      <c r="T11" s="16"/>
      <c r="U11" s="16"/>
      <c r="V11" s="16"/>
      <c r="W11" s="16"/>
      <c r="X11" s="16"/>
      <c r="Y11" s="16"/>
      <c r="Z11" s="16"/>
      <c r="AA11" s="16"/>
      <c r="AB11" s="16"/>
      <c r="AC11" s="16"/>
      <c r="AD11" s="16"/>
      <c r="AE11" s="16"/>
      <c r="AF11" s="16"/>
      <c r="AG11" s="16"/>
      <c r="AH11" s="16"/>
      <c r="AI11" s="16"/>
      <c r="AJ11" s="16"/>
      <c r="AK11" s="26" t="s">
        <v>29</v>
      </c>
      <c r="AL11" s="16"/>
      <c r="AM11" s="16"/>
      <c r="AN11" s="21" t="s">
        <v>30</v>
      </c>
      <c r="AO11" s="16"/>
      <c r="AP11" s="16"/>
      <c r="AQ11" s="16"/>
      <c r="AR11" s="14"/>
      <c r="BE11" s="25"/>
      <c r="BS11" s="11" t="s">
        <v>6</v>
      </c>
    </row>
    <row r="12" s="1" customFormat="1" ht="6.96" customHeight="1">
      <c r="B12" s="15"/>
      <c r="C12" s="16"/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  <c r="Q12" s="16"/>
      <c r="R12" s="16"/>
      <c r="S12" s="16"/>
      <c r="T12" s="16"/>
      <c r="U12" s="16"/>
      <c r="V12" s="16"/>
      <c r="W12" s="16"/>
      <c r="X12" s="16"/>
      <c r="Y12" s="16"/>
      <c r="Z12" s="16"/>
      <c r="AA12" s="16"/>
      <c r="AB12" s="16"/>
      <c r="AC12" s="16"/>
      <c r="AD12" s="16"/>
      <c r="AE12" s="16"/>
      <c r="AF12" s="16"/>
      <c r="AG12" s="16"/>
      <c r="AH12" s="16"/>
      <c r="AI12" s="16"/>
      <c r="AJ12" s="16"/>
      <c r="AK12" s="16"/>
      <c r="AL12" s="16"/>
      <c r="AM12" s="16"/>
      <c r="AN12" s="16"/>
      <c r="AO12" s="16"/>
      <c r="AP12" s="16"/>
      <c r="AQ12" s="16"/>
      <c r="AR12" s="14"/>
      <c r="BE12" s="25"/>
      <c r="BS12" s="11" t="s">
        <v>6</v>
      </c>
    </row>
    <row r="13" s="1" customFormat="1" ht="12" customHeight="1">
      <c r="B13" s="15"/>
      <c r="C13" s="16"/>
      <c r="D13" s="26" t="s">
        <v>31</v>
      </c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6"/>
      <c r="U13" s="16"/>
      <c r="V13" s="16"/>
      <c r="W13" s="16"/>
      <c r="X13" s="16"/>
      <c r="Y13" s="16"/>
      <c r="Z13" s="16"/>
      <c r="AA13" s="16"/>
      <c r="AB13" s="16"/>
      <c r="AC13" s="16"/>
      <c r="AD13" s="16"/>
      <c r="AE13" s="16"/>
      <c r="AF13" s="16"/>
      <c r="AG13" s="16"/>
      <c r="AH13" s="16"/>
      <c r="AI13" s="16"/>
      <c r="AJ13" s="16"/>
      <c r="AK13" s="26" t="s">
        <v>26</v>
      </c>
      <c r="AL13" s="16"/>
      <c r="AM13" s="16"/>
      <c r="AN13" s="28" t="s">
        <v>32</v>
      </c>
      <c r="AO13" s="16"/>
      <c r="AP13" s="16"/>
      <c r="AQ13" s="16"/>
      <c r="AR13" s="14"/>
      <c r="BE13" s="25"/>
      <c r="BS13" s="11" t="s">
        <v>6</v>
      </c>
    </row>
    <row r="14">
      <c r="B14" s="15"/>
      <c r="C14" s="16"/>
      <c r="D14" s="16"/>
      <c r="E14" s="28" t="s">
        <v>32</v>
      </c>
      <c r="F14" s="29"/>
      <c r="G14" s="29"/>
      <c r="H14" s="29"/>
      <c r="I14" s="29"/>
      <c r="J14" s="29"/>
      <c r="K14" s="29"/>
      <c r="L14" s="29"/>
      <c r="M14" s="29"/>
      <c r="N14" s="29"/>
      <c r="O14" s="29"/>
      <c r="P14" s="29"/>
      <c r="Q14" s="29"/>
      <c r="R14" s="2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  <c r="AF14" s="29"/>
      <c r="AG14" s="29"/>
      <c r="AH14" s="29"/>
      <c r="AI14" s="29"/>
      <c r="AJ14" s="29"/>
      <c r="AK14" s="26" t="s">
        <v>29</v>
      </c>
      <c r="AL14" s="16"/>
      <c r="AM14" s="16"/>
      <c r="AN14" s="28" t="s">
        <v>32</v>
      </c>
      <c r="AO14" s="16"/>
      <c r="AP14" s="16"/>
      <c r="AQ14" s="16"/>
      <c r="AR14" s="14"/>
      <c r="BE14" s="25"/>
      <c r="BS14" s="11" t="s">
        <v>6</v>
      </c>
    </row>
    <row r="15" s="1" customFormat="1" ht="6.96" customHeight="1">
      <c r="B15" s="15"/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16"/>
      <c r="U15" s="16"/>
      <c r="V15" s="16"/>
      <c r="W15" s="16"/>
      <c r="X15" s="16"/>
      <c r="Y15" s="16"/>
      <c r="Z15" s="16"/>
      <c r="AA15" s="16"/>
      <c r="AB15" s="16"/>
      <c r="AC15" s="16"/>
      <c r="AD15" s="16"/>
      <c r="AE15" s="16"/>
      <c r="AF15" s="16"/>
      <c r="AG15" s="16"/>
      <c r="AH15" s="16"/>
      <c r="AI15" s="16"/>
      <c r="AJ15" s="16"/>
      <c r="AK15" s="16"/>
      <c r="AL15" s="16"/>
      <c r="AM15" s="16"/>
      <c r="AN15" s="16"/>
      <c r="AO15" s="16"/>
      <c r="AP15" s="16"/>
      <c r="AQ15" s="16"/>
      <c r="AR15" s="14"/>
      <c r="BE15" s="25"/>
      <c r="BS15" s="11" t="s">
        <v>4</v>
      </c>
    </row>
    <row r="16" s="1" customFormat="1" ht="12" customHeight="1">
      <c r="B16" s="15"/>
      <c r="C16" s="16"/>
      <c r="D16" s="26" t="s">
        <v>33</v>
      </c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6"/>
      <c r="S16" s="16"/>
      <c r="T16" s="16"/>
      <c r="U16" s="16"/>
      <c r="V16" s="16"/>
      <c r="W16" s="16"/>
      <c r="X16" s="16"/>
      <c r="Y16" s="16"/>
      <c r="Z16" s="16"/>
      <c r="AA16" s="16"/>
      <c r="AB16" s="16"/>
      <c r="AC16" s="16"/>
      <c r="AD16" s="16"/>
      <c r="AE16" s="16"/>
      <c r="AF16" s="16"/>
      <c r="AG16" s="16"/>
      <c r="AH16" s="16"/>
      <c r="AI16" s="16"/>
      <c r="AJ16" s="16"/>
      <c r="AK16" s="26" t="s">
        <v>26</v>
      </c>
      <c r="AL16" s="16"/>
      <c r="AM16" s="16"/>
      <c r="AN16" s="21" t="s">
        <v>19</v>
      </c>
      <c r="AO16" s="16"/>
      <c r="AP16" s="16"/>
      <c r="AQ16" s="16"/>
      <c r="AR16" s="14"/>
      <c r="BE16" s="25"/>
      <c r="BS16" s="11" t="s">
        <v>4</v>
      </c>
    </row>
    <row r="17" s="1" customFormat="1" ht="18.48" customHeight="1">
      <c r="B17" s="15"/>
      <c r="C17" s="16"/>
      <c r="D17" s="16"/>
      <c r="E17" s="21" t="s">
        <v>34</v>
      </c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26" t="s">
        <v>29</v>
      </c>
      <c r="AL17" s="16"/>
      <c r="AM17" s="16"/>
      <c r="AN17" s="21" t="s">
        <v>19</v>
      </c>
      <c r="AO17" s="16"/>
      <c r="AP17" s="16"/>
      <c r="AQ17" s="16"/>
      <c r="AR17" s="14"/>
      <c r="BE17" s="25"/>
      <c r="BS17" s="11" t="s">
        <v>35</v>
      </c>
    </row>
    <row r="18" s="1" customFormat="1" ht="6.96" customHeight="1">
      <c r="B18" s="15"/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  <c r="AG18" s="16"/>
      <c r="AH18" s="16"/>
      <c r="AI18" s="16"/>
      <c r="AJ18" s="16"/>
      <c r="AK18" s="16"/>
      <c r="AL18" s="16"/>
      <c r="AM18" s="16"/>
      <c r="AN18" s="16"/>
      <c r="AO18" s="16"/>
      <c r="AP18" s="16"/>
      <c r="AQ18" s="16"/>
      <c r="AR18" s="14"/>
      <c r="BE18" s="25"/>
      <c r="BS18" s="11" t="s">
        <v>6</v>
      </c>
    </row>
    <row r="19" s="1" customFormat="1" ht="12" customHeight="1">
      <c r="B19" s="15"/>
      <c r="C19" s="16"/>
      <c r="D19" s="26" t="s">
        <v>36</v>
      </c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16"/>
      <c r="P19" s="16"/>
      <c r="Q19" s="16"/>
      <c r="R19" s="16"/>
      <c r="S19" s="16"/>
      <c r="T19" s="16"/>
      <c r="U19" s="16"/>
      <c r="V19" s="16"/>
      <c r="W19" s="16"/>
      <c r="X19" s="16"/>
      <c r="Y19" s="16"/>
      <c r="Z19" s="16"/>
      <c r="AA19" s="16"/>
      <c r="AB19" s="16"/>
      <c r="AC19" s="16"/>
      <c r="AD19" s="16"/>
      <c r="AE19" s="16"/>
      <c r="AF19" s="16"/>
      <c r="AG19" s="16"/>
      <c r="AH19" s="16"/>
      <c r="AI19" s="16"/>
      <c r="AJ19" s="16"/>
      <c r="AK19" s="26" t="s">
        <v>26</v>
      </c>
      <c r="AL19" s="16"/>
      <c r="AM19" s="16"/>
      <c r="AN19" s="21" t="s">
        <v>19</v>
      </c>
      <c r="AO19" s="16"/>
      <c r="AP19" s="16"/>
      <c r="AQ19" s="16"/>
      <c r="AR19" s="14"/>
      <c r="BE19" s="25"/>
      <c r="BS19" s="11" t="s">
        <v>6</v>
      </c>
    </row>
    <row r="20" s="1" customFormat="1" ht="18.48" customHeight="1">
      <c r="B20" s="15"/>
      <c r="C20" s="16"/>
      <c r="D20" s="16"/>
      <c r="E20" s="21" t="s">
        <v>37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26" t="s">
        <v>29</v>
      </c>
      <c r="AL20" s="16"/>
      <c r="AM20" s="16"/>
      <c r="AN20" s="21" t="s">
        <v>19</v>
      </c>
      <c r="AO20" s="16"/>
      <c r="AP20" s="16"/>
      <c r="AQ20" s="16"/>
      <c r="AR20" s="14"/>
      <c r="BE20" s="25"/>
      <c r="BS20" s="11" t="s">
        <v>35</v>
      </c>
    </row>
    <row r="21" s="1" customFormat="1" ht="6.96" customHeight="1">
      <c r="B21" s="15"/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6"/>
      <c r="P21" s="16"/>
      <c r="Q21" s="16"/>
      <c r="R21" s="16"/>
      <c r="S21" s="16"/>
      <c r="T21" s="16"/>
      <c r="U21" s="16"/>
      <c r="V21" s="16"/>
      <c r="W21" s="16"/>
      <c r="X21" s="16"/>
      <c r="Y21" s="16"/>
      <c r="Z21" s="16"/>
      <c r="AA21" s="16"/>
      <c r="AB21" s="16"/>
      <c r="AC21" s="16"/>
      <c r="AD21" s="16"/>
      <c r="AE21" s="16"/>
      <c r="AF21" s="16"/>
      <c r="AG21" s="16"/>
      <c r="AH21" s="16"/>
      <c r="AI21" s="16"/>
      <c r="AJ21" s="16"/>
      <c r="AK21" s="16"/>
      <c r="AL21" s="16"/>
      <c r="AM21" s="16"/>
      <c r="AN21" s="16"/>
      <c r="AO21" s="16"/>
      <c r="AP21" s="16"/>
      <c r="AQ21" s="16"/>
      <c r="AR21" s="14"/>
      <c r="BE21" s="25"/>
    </row>
    <row r="22" s="1" customFormat="1" ht="12" customHeight="1">
      <c r="B22" s="15"/>
      <c r="C22" s="16"/>
      <c r="D22" s="26" t="s">
        <v>38</v>
      </c>
      <c r="E22" s="16"/>
      <c r="F22" s="16"/>
      <c r="G22" s="16"/>
      <c r="H22" s="16"/>
      <c r="I22" s="16"/>
      <c r="J22" s="16"/>
      <c r="K22" s="16"/>
      <c r="L22" s="16"/>
      <c r="M22" s="16"/>
      <c r="N22" s="16"/>
      <c r="O22" s="16"/>
      <c r="P22" s="16"/>
      <c r="Q22" s="16"/>
      <c r="R22" s="16"/>
      <c r="S22" s="16"/>
      <c r="T22" s="16"/>
      <c r="U22" s="16"/>
      <c r="V22" s="16"/>
      <c r="W22" s="16"/>
      <c r="X22" s="16"/>
      <c r="Y22" s="16"/>
      <c r="Z22" s="16"/>
      <c r="AA22" s="16"/>
      <c r="AB22" s="16"/>
      <c r="AC22" s="16"/>
      <c r="AD22" s="16"/>
      <c r="AE22" s="16"/>
      <c r="AF22" s="16"/>
      <c r="AG22" s="16"/>
      <c r="AH22" s="16"/>
      <c r="AI22" s="16"/>
      <c r="AJ22" s="16"/>
      <c r="AK22" s="16"/>
      <c r="AL22" s="16"/>
      <c r="AM22" s="16"/>
      <c r="AN22" s="16"/>
      <c r="AO22" s="16"/>
      <c r="AP22" s="16"/>
      <c r="AQ22" s="16"/>
      <c r="AR22" s="14"/>
      <c r="BE22" s="25"/>
    </row>
    <row r="23" s="1" customFormat="1" ht="47.25" customHeight="1">
      <c r="B23" s="15"/>
      <c r="C23" s="16"/>
      <c r="D23" s="16"/>
      <c r="E23" s="30" t="s">
        <v>39</v>
      </c>
      <c r="F23" s="30"/>
      <c r="G23" s="30"/>
      <c r="H23" s="30"/>
      <c r="I23" s="30"/>
      <c r="J23" s="30"/>
      <c r="K23" s="30"/>
      <c r="L23" s="30"/>
      <c r="M23" s="30"/>
      <c r="N23" s="30"/>
      <c r="O23" s="30"/>
      <c r="P23" s="30"/>
      <c r="Q23" s="30"/>
      <c r="R23" s="3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  <c r="AF23" s="30"/>
      <c r="AG23" s="30"/>
      <c r="AH23" s="30"/>
      <c r="AI23" s="30"/>
      <c r="AJ23" s="30"/>
      <c r="AK23" s="30"/>
      <c r="AL23" s="30"/>
      <c r="AM23" s="30"/>
      <c r="AN23" s="30"/>
      <c r="AO23" s="16"/>
      <c r="AP23" s="16"/>
      <c r="AQ23" s="16"/>
      <c r="AR23" s="14"/>
      <c r="BE23" s="25"/>
    </row>
    <row r="24" s="1" customFormat="1" ht="6.96" customHeight="1">
      <c r="B24" s="15"/>
      <c r="C24" s="16"/>
      <c r="D24" s="16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16"/>
      <c r="P24" s="16"/>
      <c r="Q24" s="16"/>
      <c r="R24" s="16"/>
      <c r="S24" s="16"/>
      <c r="T24" s="16"/>
      <c r="U24" s="16"/>
      <c r="V24" s="16"/>
      <c r="W24" s="16"/>
      <c r="X24" s="16"/>
      <c r="Y24" s="16"/>
      <c r="Z24" s="16"/>
      <c r="AA24" s="16"/>
      <c r="AB24" s="16"/>
      <c r="AC24" s="16"/>
      <c r="AD24" s="16"/>
      <c r="AE24" s="16"/>
      <c r="AF24" s="16"/>
      <c r="AG24" s="16"/>
      <c r="AH24" s="16"/>
      <c r="AI24" s="16"/>
      <c r="AJ24" s="16"/>
      <c r="AK24" s="16"/>
      <c r="AL24" s="16"/>
      <c r="AM24" s="16"/>
      <c r="AN24" s="16"/>
      <c r="AO24" s="16"/>
      <c r="AP24" s="16"/>
      <c r="AQ24" s="16"/>
      <c r="AR24" s="14"/>
      <c r="BE24" s="25"/>
    </row>
    <row r="25" s="1" customFormat="1" ht="6.96" customHeight="1">
      <c r="B25" s="15"/>
      <c r="C25" s="16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P25" s="16"/>
      <c r="AQ25" s="16"/>
      <c r="AR25" s="14"/>
      <c r="BE25" s="25"/>
    </row>
    <row r="26" s="2" customFormat="1" ht="25.92" customHeight="1">
      <c r="A26" s="32"/>
      <c r="B26" s="33"/>
      <c r="C26" s="34"/>
      <c r="D26" s="35" t="s">
        <v>40</v>
      </c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37">
        <f>ROUND(AG54,2)</f>
        <v>0</v>
      </c>
      <c r="AL26" s="36"/>
      <c r="AM26" s="36"/>
      <c r="AN26" s="36"/>
      <c r="AO26" s="36"/>
      <c r="AP26" s="34"/>
      <c r="AQ26" s="34"/>
      <c r="AR26" s="38"/>
      <c r="BE26" s="25"/>
    </row>
    <row r="27" s="2" customFormat="1" ht="6.96" customHeight="1">
      <c r="A27" s="32"/>
      <c r="B27" s="33"/>
      <c r="C27" s="34"/>
      <c r="D27" s="34"/>
      <c r="E27" s="34"/>
      <c r="F27" s="34"/>
      <c r="G27" s="34"/>
      <c r="H27" s="34"/>
      <c r="I27" s="34"/>
      <c r="J27" s="34"/>
      <c r="K27" s="34"/>
      <c r="L27" s="34"/>
      <c r="M27" s="34"/>
      <c r="N27" s="34"/>
      <c r="O27" s="34"/>
      <c r="P27" s="34"/>
      <c r="Q27" s="34"/>
      <c r="R27" s="34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  <c r="AF27" s="34"/>
      <c r="AG27" s="34"/>
      <c r="AH27" s="34"/>
      <c r="AI27" s="34"/>
      <c r="AJ27" s="34"/>
      <c r="AK27" s="34"/>
      <c r="AL27" s="34"/>
      <c r="AM27" s="34"/>
      <c r="AN27" s="34"/>
      <c r="AO27" s="34"/>
      <c r="AP27" s="34"/>
      <c r="AQ27" s="34"/>
      <c r="AR27" s="38"/>
      <c r="BE27" s="25"/>
    </row>
    <row r="28" s="2" customFormat="1">
      <c r="A28" s="32"/>
      <c r="B28" s="33"/>
      <c r="C28" s="34"/>
      <c r="D28" s="34"/>
      <c r="E28" s="34"/>
      <c r="F28" s="34"/>
      <c r="G28" s="34"/>
      <c r="H28" s="34"/>
      <c r="I28" s="34"/>
      <c r="J28" s="34"/>
      <c r="K28" s="34"/>
      <c r="L28" s="39" t="s">
        <v>41</v>
      </c>
      <c r="M28" s="39"/>
      <c r="N28" s="39"/>
      <c r="O28" s="39"/>
      <c r="P28" s="39"/>
      <c r="Q28" s="34"/>
      <c r="R28" s="34"/>
      <c r="S28" s="34"/>
      <c r="T28" s="34"/>
      <c r="U28" s="34"/>
      <c r="V28" s="34"/>
      <c r="W28" s="39" t="s">
        <v>42</v>
      </c>
      <c r="X28" s="39"/>
      <c r="Y28" s="39"/>
      <c r="Z28" s="39"/>
      <c r="AA28" s="39"/>
      <c r="AB28" s="39"/>
      <c r="AC28" s="39"/>
      <c r="AD28" s="39"/>
      <c r="AE28" s="39"/>
      <c r="AF28" s="34"/>
      <c r="AG28" s="34"/>
      <c r="AH28" s="34"/>
      <c r="AI28" s="34"/>
      <c r="AJ28" s="34"/>
      <c r="AK28" s="39" t="s">
        <v>43</v>
      </c>
      <c r="AL28" s="39"/>
      <c r="AM28" s="39"/>
      <c r="AN28" s="39"/>
      <c r="AO28" s="39"/>
      <c r="AP28" s="34"/>
      <c r="AQ28" s="34"/>
      <c r="AR28" s="38"/>
      <c r="BE28" s="25"/>
    </row>
    <row r="29" s="3" customFormat="1" ht="14.4" customHeight="1">
      <c r="A29" s="3"/>
      <c r="B29" s="40"/>
      <c r="C29" s="41"/>
      <c r="D29" s="26" t="s">
        <v>44</v>
      </c>
      <c r="E29" s="41"/>
      <c r="F29" s="26" t="s">
        <v>45</v>
      </c>
      <c r="G29" s="41"/>
      <c r="H29" s="41"/>
      <c r="I29" s="41"/>
      <c r="J29" s="41"/>
      <c r="K29" s="41"/>
      <c r="L29" s="42">
        <v>0.20999999999999999</v>
      </c>
      <c r="M29" s="41"/>
      <c r="N29" s="41"/>
      <c r="O29" s="41"/>
      <c r="P29" s="41"/>
      <c r="Q29" s="41"/>
      <c r="R29" s="41"/>
      <c r="S29" s="41"/>
      <c r="T29" s="41"/>
      <c r="U29" s="41"/>
      <c r="V29" s="41"/>
      <c r="W29" s="43">
        <f>ROUND(AZ54, 2)</f>
        <v>0</v>
      </c>
      <c r="X29" s="41"/>
      <c r="Y29" s="41"/>
      <c r="Z29" s="41"/>
      <c r="AA29" s="41"/>
      <c r="AB29" s="41"/>
      <c r="AC29" s="41"/>
      <c r="AD29" s="41"/>
      <c r="AE29" s="41"/>
      <c r="AF29" s="41"/>
      <c r="AG29" s="41"/>
      <c r="AH29" s="41"/>
      <c r="AI29" s="41"/>
      <c r="AJ29" s="41"/>
      <c r="AK29" s="43">
        <f>ROUND(AV54, 2)</f>
        <v>0</v>
      </c>
      <c r="AL29" s="41"/>
      <c r="AM29" s="41"/>
      <c r="AN29" s="41"/>
      <c r="AO29" s="41"/>
      <c r="AP29" s="41"/>
      <c r="AQ29" s="41"/>
      <c r="AR29" s="44"/>
      <c r="BE29" s="45"/>
    </row>
    <row r="30" s="3" customFormat="1" ht="14.4" customHeight="1">
      <c r="A30" s="3"/>
      <c r="B30" s="40"/>
      <c r="C30" s="41"/>
      <c r="D30" s="41"/>
      <c r="E30" s="41"/>
      <c r="F30" s="26" t="s">
        <v>46</v>
      </c>
      <c r="G30" s="41"/>
      <c r="H30" s="41"/>
      <c r="I30" s="41"/>
      <c r="J30" s="41"/>
      <c r="K30" s="41"/>
      <c r="L30" s="42">
        <v>0.14999999999999999</v>
      </c>
      <c r="M30" s="41"/>
      <c r="N30" s="41"/>
      <c r="O30" s="41"/>
      <c r="P30" s="41"/>
      <c r="Q30" s="41"/>
      <c r="R30" s="41"/>
      <c r="S30" s="41"/>
      <c r="T30" s="41"/>
      <c r="U30" s="41"/>
      <c r="V30" s="41"/>
      <c r="W30" s="43">
        <f>ROUND(BA54, 2)</f>
        <v>0</v>
      </c>
      <c r="X30" s="41"/>
      <c r="Y30" s="41"/>
      <c r="Z30" s="41"/>
      <c r="AA30" s="41"/>
      <c r="AB30" s="41"/>
      <c r="AC30" s="41"/>
      <c r="AD30" s="41"/>
      <c r="AE30" s="41"/>
      <c r="AF30" s="41"/>
      <c r="AG30" s="41"/>
      <c r="AH30" s="41"/>
      <c r="AI30" s="41"/>
      <c r="AJ30" s="41"/>
      <c r="AK30" s="43">
        <f>ROUND(AW54, 2)</f>
        <v>0</v>
      </c>
      <c r="AL30" s="41"/>
      <c r="AM30" s="41"/>
      <c r="AN30" s="41"/>
      <c r="AO30" s="41"/>
      <c r="AP30" s="41"/>
      <c r="AQ30" s="41"/>
      <c r="AR30" s="44"/>
      <c r="BE30" s="45"/>
    </row>
    <row r="31" hidden="1" s="3" customFormat="1" ht="14.4" customHeight="1">
      <c r="A31" s="3"/>
      <c r="B31" s="40"/>
      <c r="C31" s="41"/>
      <c r="D31" s="41"/>
      <c r="E31" s="41"/>
      <c r="F31" s="26" t="s">
        <v>47</v>
      </c>
      <c r="G31" s="41"/>
      <c r="H31" s="41"/>
      <c r="I31" s="41"/>
      <c r="J31" s="41"/>
      <c r="K31" s="41"/>
      <c r="L31" s="42">
        <v>0.20999999999999999</v>
      </c>
      <c r="M31" s="41"/>
      <c r="N31" s="41"/>
      <c r="O31" s="41"/>
      <c r="P31" s="41"/>
      <c r="Q31" s="41"/>
      <c r="R31" s="41"/>
      <c r="S31" s="41"/>
      <c r="T31" s="41"/>
      <c r="U31" s="41"/>
      <c r="V31" s="41"/>
      <c r="W31" s="43">
        <f>ROUND(BB54, 2)</f>
        <v>0</v>
      </c>
      <c r="X31" s="41"/>
      <c r="Y31" s="41"/>
      <c r="Z31" s="41"/>
      <c r="AA31" s="41"/>
      <c r="AB31" s="41"/>
      <c r="AC31" s="41"/>
      <c r="AD31" s="41"/>
      <c r="AE31" s="41"/>
      <c r="AF31" s="41"/>
      <c r="AG31" s="41"/>
      <c r="AH31" s="41"/>
      <c r="AI31" s="41"/>
      <c r="AJ31" s="41"/>
      <c r="AK31" s="43">
        <v>0</v>
      </c>
      <c r="AL31" s="41"/>
      <c r="AM31" s="41"/>
      <c r="AN31" s="41"/>
      <c r="AO31" s="41"/>
      <c r="AP31" s="41"/>
      <c r="AQ31" s="41"/>
      <c r="AR31" s="44"/>
      <c r="BE31" s="45"/>
    </row>
    <row r="32" hidden="1" s="3" customFormat="1" ht="14.4" customHeight="1">
      <c r="A32" s="3"/>
      <c r="B32" s="40"/>
      <c r="C32" s="41"/>
      <c r="D32" s="41"/>
      <c r="E32" s="41"/>
      <c r="F32" s="26" t="s">
        <v>48</v>
      </c>
      <c r="G32" s="41"/>
      <c r="H32" s="41"/>
      <c r="I32" s="41"/>
      <c r="J32" s="41"/>
      <c r="K32" s="41"/>
      <c r="L32" s="42">
        <v>0.14999999999999999</v>
      </c>
      <c r="M32" s="41"/>
      <c r="N32" s="41"/>
      <c r="O32" s="41"/>
      <c r="P32" s="41"/>
      <c r="Q32" s="41"/>
      <c r="R32" s="41"/>
      <c r="S32" s="41"/>
      <c r="T32" s="41"/>
      <c r="U32" s="41"/>
      <c r="V32" s="41"/>
      <c r="W32" s="43">
        <f>ROUND(BC54, 2)</f>
        <v>0</v>
      </c>
      <c r="X32" s="41"/>
      <c r="Y32" s="41"/>
      <c r="Z32" s="41"/>
      <c r="AA32" s="41"/>
      <c r="AB32" s="41"/>
      <c r="AC32" s="41"/>
      <c r="AD32" s="41"/>
      <c r="AE32" s="41"/>
      <c r="AF32" s="41"/>
      <c r="AG32" s="41"/>
      <c r="AH32" s="41"/>
      <c r="AI32" s="41"/>
      <c r="AJ32" s="41"/>
      <c r="AK32" s="43">
        <v>0</v>
      </c>
      <c r="AL32" s="41"/>
      <c r="AM32" s="41"/>
      <c r="AN32" s="41"/>
      <c r="AO32" s="41"/>
      <c r="AP32" s="41"/>
      <c r="AQ32" s="41"/>
      <c r="AR32" s="44"/>
      <c r="BE32" s="45"/>
    </row>
    <row r="33" hidden="1" s="3" customFormat="1" ht="14.4" customHeight="1">
      <c r="A33" s="3"/>
      <c r="B33" s="40"/>
      <c r="C33" s="41"/>
      <c r="D33" s="41"/>
      <c r="E33" s="41"/>
      <c r="F33" s="26" t="s">
        <v>49</v>
      </c>
      <c r="G33" s="41"/>
      <c r="H33" s="41"/>
      <c r="I33" s="41"/>
      <c r="J33" s="41"/>
      <c r="K33" s="41"/>
      <c r="L33" s="42">
        <v>0</v>
      </c>
      <c r="M33" s="41"/>
      <c r="N33" s="41"/>
      <c r="O33" s="41"/>
      <c r="P33" s="41"/>
      <c r="Q33" s="41"/>
      <c r="R33" s="41"/>
      <c r="S33" s="41"/>
      <c r="T33" s="41"/>
      <c r="U33" s="41"/>
      <c r="V33" s="41"/>
      <c r="W33" s="43">
        <f>ROUND(BD54, 2)</f>
        <v>0</v>
      </c>
      <c r="X33" s="41"/>
      <c r="Y33" s="41"/>
      <c r="Z33" s="41"/>
      <c r="AA33" s="41"/>
      <c r="AB33" s="41"/>
      <c r="AC33" s="41"/>
      <c r="AD33" s="41"/>
      <c r="AE33" s="41"/>
      <c r="AF33" s="41"/>
      <c r="AG33" s="41"/>
      <c r="AH33" s="41"/>
      <c r="AI33" s="41"/>
      <c r="AJ33" s="41"/>
      <c r="AK33" s="43">
        <v>0</v>
      </c>
      <c r="AL33" s="41"/>
      <c r="AM33" s="41"/>
      <c r="AN33" s="41"/>
      <c r="AO33" s="41"/>
      <c r="AP33" s="41"/>
      <c r="AQ33" s="41"/>
      <c r="AR33" s="44"/>
      <c r="BE33" s="3"/>
    </row>
    <row r="34" s="2" customFormat="1" ht="6.96" customHeight="1">
      <c r="A34" s="32"/>
      <c r="B34" s="33"/>
      <c r="C34" s="34"/>
      <c r="D34" s="34"/>
      <c r="E34" s="34"/>
      <c r="F34" s="34"/>
      <c r="G34" s="34"/>
      <c r="H34" s="34"/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  <c r="AF34" s="34"/>
      <c r="AG34" s="34"/>
      <c r="AH34" s="34"/>
      <c r="AI34" s="34"/>
      <c r="AJ34" s="34"/>
      <c r="AK34" s="34"/>
      <c r="AL34" s="34"/>
      <c r="AM34" s="34"/>
      <c r="AN34" s="34"/>
      <c r="AO34" s="34"/>
      <c r="AP34" s="34"/>
      <c r="AQ34" s="34"/>
      <c r="AR34" s="38"/>
      <c r="BE34" s="32"/>
    </row>
    <row r="35" s="2" customFormat="1" ht="25.92" customHeight="1">
      <c r="A35" s="32"/>
      <c r="B35" s="33"/>
      <c r="C35" s="46"/>
      <c r="D35" s="47" t="s">
        <v>50</v>
      </c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9" t="s">
        <v>51</v>
      </c>
      <c r="U35" s="48"/>
      <c r="V35" s="48"/>
      <c r="W35" s="48"/>
      <c r="X35" s="50" t="s">
        <v>52</v>
      </c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51">
        <f>SUM(AK26:AK33)</f>
        <v>0</v>
      </c>
      <c r="AL35" s="48"/>
      <c r="AM35" s="48"/>
      <c r="AN35" s="48"/>
      <c r="AO35" s="52"/>
      <c r="AP35" s="46"/>
      <c r="AQ35" s="46"/>
      <c r="AR35" s="38"/>
      <c r="BE35" s="32"/>
    </row>
    <row r="36" s="2" customFormat="1" ht="6.96" customHeight="1">
      <c r="A36" s="32"/>
      <c r="B36" s="33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  <c r="AF36" s="34"/>
      <c r="AG36" s="34"/>
      <c r="AH36" s="34"/>
      <c r="AI36" s="34"/>
      <c r="AJ36" s="34"/>
      <c r="AK36" s="34"/>
      <c r="AL36" s="34"/>
      <c r="AM36" s="34"/>
      <c r="AN36" s="34"/>
      <c r="AO36" s="34"/>
      <c r="AP36" s="34"/>
      <c r="AQ36" s="34"/>
      <c r="AR36" s="38"/>
      <c r="BE36" s="32"/>
    </row>
    <row r="37" s="2" customFormat="1" ht="6.96" customHeight="1">
      <c r="A37" s="32"/>
      <c r="B37" s="53"/>
      <c r="C37" s="54"/>
      <c r="D37" s="54"/>
      <c r="E37" s="54"/>
      <c r="F37" s="54"/>
      <c r="G37" s="54"/>
      <c r="H37" s="54"/>
      <c r="I37" s="54"/>
      <c r="J37" s="54"/>
      <c r="K37" s="54"/>
      <c r="L37" s="54"/>
      <c r="M37" s="54"/>
      <c r="N37" s="54"/>
      <c r="O37" s="54"/>
      <c r="P37" s="54"/>
      <c r="Q37" s="54"/>
      <c r="R37" s="54"/>
      <c r="S37" s="54"/>
      <c r="T37" s="54"/>
      <c r="U37" s="54"/>
      <c r="V37" s="54"/>
      <c r="W37" s="54"/>
      <c r="X37" s="54"/>
      <c r="Y37" s="54"/>
      <c r="Z37" s="54"/>
      <c r="AA37" s="54"/>
      <c r="AB37" s="54"/>
      <c r="AC37" s="54"/>
      <c r="AD37" s="54"/>
      <c r="AE37" s="54"/>
      <c r="AF37" s="54"/>
      <c r="AG37" s="54"/>
      <c r="AH37" s="54"/>
      <c r="AI37" s="54"/>
      <c r="AJ37" s="54"/>
      <c r="AK37" s="54"/>
      <c r="AL37" s="54"/>
      <c r="AM37" s="54"/>
      <c r="AN37" s="54"/>
      <c r="AO37" s="54"/>
      <c r="AP37" s="54"/>
      <c r="AQ37" s="54"/>
      <c r="AR37" s="38"/>
      <c r="BE37" s="32"/>
    </row>
    <row r="41" s="2" customFormat="1" ht="6.96" customHeight="1">
      <c r="A41" s="32"/>
      <c r="B41" s="55"/>
      <c r="C41" s="56"/>
      <c r="D41" s="56"/>
      <c r="E41" s="56"/>
      <c r="F41" s="56"/>
      <c r="G41" s="56"/>
      <c r="H41" s="56"/>
      <c r="I41" s="56"/>
      <c r="J41" s="56"/>
      <c r="K41" s="56"/>
      <c r="L41" s="56"/>
      <c r="M41" s="56"/>
      <c r="N41" s="56"/>
      <c r="O41" s="56"/>
      <c r="P41" s="56"/>
      <c r="Q41" s="56"/>
      <c r="R41" s="56"/>
      <c r="S41" s="56"/>
      <c r="T41" s="56"/>
      <c r="U41" s="56"/>
      <c r="V41" s="56"/>
      <c r="W41" s="56"/>
      <c r="X41" s="56"/>
      <c r="Y41" s="56"/>
      <c r="Z41" s="56"/>
      <c r="AA41" s="56"/>
      <c r="AB41" s="56"/>
      <c r="AC41" s="56"/>
      <c r="AD41" s="56"/>
      <c r="AE41" s="56"/>
      <c r="AF41" s="56"/>
      <c r="AG41" s="56"/>
      <c r="AH41" s="56"/>
      <c r="AI41" s="56"/>
      <c r="AJ41" s="56"/>
      <c r="AK41" s="56"/>
      <c r="AL41" s="56"/>
      <c r="AM41" s="56"/>
      <c r="AN41" s="56"/>
      <c r="AO41" s="56"/>
      <c r="AP41" s="56"/>
      <c r="AQ41" s="56"/>
      <c r="AR41" s="38"/>
      <c r="BE41" s="32"/>
    </row>
    <row r="42" s="2" customFormat="1" ht="24.96" customHeight="1">
      <c r="A42" s="32"/>
      <c r="B42" s="33"/>
      <c r="C42" s="17" t="s">
        <v>53</v>
      </c>
      <c r="D42" s="34"/>
      <c r="E42" s="34"/>
      <c r="F42" s="34"/>
      <c r="G42" s="34"/>
      <c r="H42" s="34"/>
      <c r="I42" s="34"/>
      <c r="J42" s="34"/>
      <c r="K42" s="34"/>
      <c r="L42" s="34"/>
      <c r="M42" s="34"/>
      <c r="N42" s="34"/>
      <c r="O42" s="34"/>
      <c r="P42" s="34"/>
      <c r="Q42" s="34"/>
      <c r="R42" s="34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  <c r="AF42" s="34"/>
      <c r="AG42" s="34"/>
      <c r="AH42" s="34"/>
      <c r="AI42" s="34"/>
      <c r="AJ42" s="34"/>
      <c r="AK42" s="34"/>
      <c r="AL42" s="34"/>
      <c r="AM42" s="34"/>
      <c r="AN42" s="34"/>
      <c r="AO42" s="34"/>
      <c r="AP42" s="34"/>
      <c r="AQ42" s="34"/>
      <c r="AR42" s="38"/>
      <c r="BE42" s="32"/>
    </row>
    <row r="43" s="2" customFormat="1" ht="6.96" customHeight="1">
      <c r="A43" s="32"/>
      <c r="B43" s="33"/>
      <c r="C43" s="34"/>
      <c r="D43" s="34"/>
      <c r="E43" s="34"/>
      <c r="F43" s="34"/>
      <c r="G43" s="34"/>
      <c r="H43" s="34"/>
      <c r="I43" s="34"/>
      <c r="J43" s="34"/>
      <c r="K43" s="34"/>
      <c r="L43" s="34"/>
      <c r="M43" s="34"/>
      <c r="N43" s="34"/>
      <c r="O43" s="34"/>
      <c r="P43" s="34"/>
      <c r="Q43" s="34"/>
      <c r="R43" s="34"/>
      <c r="S43" s="34"/>
      <c r="T43" s="34"/>
      <c r="U43" s="34"/>
      <c r="V43" s="34"/>
      <c r="W43" s="34"/>
      <c r="X43" s="34"/>
      <c r="Y43" s="34"/>
      <c r="Z43" s="34"/>
      <c r="AA43" s="34"/>
      <c r="AB43" s="34"/>
      <c r="AC43" s="34"/>
      <c r="AD43" s="34"/>
      <c r="AE43" s="34"/>
      <c r="AF43" s="34"/>
      <c r="AG43" s="34"/>
      <c r="AH43" s="34"/>
      <c r="AI43" s="34"/>
      <c r="AJ43" s="34"/>
      <c r="AK43" s="34"/>
      <c r="AL43" s="34"/>
      <c r="AM43" s="34"/>
      <c r="AN43" s="34"/>
      <c r="AO43" s="34"/>
      <c r="AP43" s="34"/>
      <c r="AQ43" s="34"/>
      <c r="AR43" s="38"/>
      <c r="BE43" s="32"/>
    </row>
    <row r="44" s="4" customFormat="1" ht="12" customHeight="1">
      <c r="A44" s="4"/>
      <c r="B44" s="57"/>
      <c r="C44" s="26" t="s">
        <v>13</v>
      </c>
      <c r="D44" s="58"/>
      <c r="E44" s="58"/>
      <c r="F44" s="58"/>
      <c r="G44" s="58"/>
      <c r="H44" s="58"/>
      <c r="I44" s="58"/>
      <c r="J44" s="58"/>
      <c r="K44" s="58"/>
      <c r="L44" s="58" t="str">
        <f>K5</f>
        <v>65020117</v>
      </c>
      <c r="M44" s="58"/>
      <c r="N44" s="58"/>
      <c r="O44" s="58"/>
      <c r="P44" s="58"/>
      <c r="Q44" s="58"/>
      <c r="R44" s="58"/>
      <c r="S44" s="58"/>
      <c r="T44" s="58"/>
      <c r="U44" s="58"/>
      <c r="V44" s="58"/>
      <c r="W44" s="58"/>
      <c r="X44" s="58"/>
      <c r="Y44" s="58"/>
      <c r="Z44" s="58"/>
      <c r="AA44" s="58"/>
      <c r="AB44" s="58"/>
      <c r="AC44" s="58"/>
      <c r="AD44" s="58"/>
      <c r="AE44" s="58"/>
      <c r="AF44" s="58"/>
      <c r="AG44" s="58"/>
      <c r="AH44" s="58"/>
      <c r="AI44" s="58"/>
      <c r="AJ44" s="58"/>
      <c r="AK44" s="58"/>
      <c r="AL44" s="58"/>
      <c r="AM44" s="58"/>
      <c r="AN44" s="58"/>
      <c r="AO44" s="58"/>
      <c r="AP44" s="58"/>
      <c r="AQ44" s="58"/>
      <c r="AR44" s="59"/>
      <c r="BE44" s="4"/>
    </row>
    <row r="45" s="5" customFormat="1" ht="36.96" customHeight="1">
      <c r="A45" s="5"/>
      <c r="B45" s="60"/>
      <c r="C45" s="61" t="s">
        <v>16</v>
      </c>
      <c r="D45" s="62"/>
      <c r="E45" s="62"/>
      <c r="F45" s="62"/>
      <c r="G45" s="62"/>
      <c r="H45" s="62"/>
      <c r="I45" s="62"/>
      <c r="J45" s="62"/>
      <c r="K45" s="62"/>
      <c r="L45" s="63" t="str">
        <f>K6</f>
        <v>Oprava geometrických parametrů koleje 2020 u ST Karlovy Vary</v>
      </c>
      <c r="M45" s="62"/>
      <c r="N45" s="62"/>
      <c r="O45" s="62"/>
      <c r="P45" s="62"/>
      <c r="Q45" s="62"/>
      <c r="R45" s="62"/>
      <c r="S45" s="62"/>
      <c r="T45" s="62"/>
      <c r="U45" s="62"/>
      <c r="V45" s="62"/>
      <c r="W45" s="62"/>
      <c r="X45" s="62"/>
      <c r="Y45" s="62"/>
      <c r="Z45" s="62"/>
      <c r="AA45" s="62"/>
      <c r="AB45" s="62"/>
      <c r="AC45" s="62"/>
      <c r="AD45" s="62"/>
      <c r="AE45" s="62"/>
      <c r="AF45" s="62"/>
      <c r="AG45" s="62"/>
      <c r="AH45" s="62"/>
      <c r="AI45" s="62"/>
      <c r="AJ45" s="62"/>
      <c r="AK45" s="62"/>
      <c r="AL45" s="62"/>
      <c r="AM45" s="62"/>
      <c r="AN45" s="62"/>
      <c r="AO45" s="62"/>
      <c r="AP45" s="62"/>
      <c r="AQ45" s="62"/>
      <c r="AR45" s="64"/>
      <c r="BE45" s="5"/>
    </row>
    <row r="46" s="2" customFormat="1" ht="6.96" customHeight="1">
      <c r="A46" s="32"/>
      <c r="B46" s="33"/>
      <c r="C46" s="34"/>
      <c r="D46" s="34"/>
      <c r="E46" s="34"/>
      <c r="F46" s="34"/>
      <c r="G46" s="34"/>
      <c r="H46" s="34"/>
      <c r="I46" s="34"/>
      <c r="J46" s="34"/>
      <c r="K46" s="34"/>
      <c r="L46" s="34"/>
      <c r="M46" s="34"/>
      <c r="N46" s="34"/>
      <c r="O46" s="34"/>
      <c r="P46" s="34"/>
      <c r="Q46" s="34"/>
      <c r="R46" s="34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  <c r="AF46" s="34"/>
      <c r="AG46" s="34"/>
      <c r="AH46" s="34"/>
      <c r="AI46" s="34"/>
      <c r="AJ46" s="34"/>
      <c r="AK46" s="34"/>
      <c r="AL46" s="34"/>
      <c r="AM46" s="34"/>
      <c r="AN46" s="34"/>
      <c r="AO46" s="34"/>
      <c r="AP46" s="34"/>
      <c r="AQ46" s="34"/>
      <c r="AR46" s="38"/>
      <c r="BE46" s="32"/>
    </row>
    <row r="47" s="2" customFormat="1" ht="12" customHeight="1">
      <c r="A47" s="32"/>
      <c r="B47" s="33"/>
      <c r="C47" s="26" t="s">
        <v>21</v>
      </c>
      <c r="D47" s="34"/>
      <c r="E47" s="34"/>
      <c r="F47" s="34"/>
      <c r="G47" s="34"/>
      <c r="H47" s="34"/>
      <c r="I47" s="34"/>
      <c r="J47" s="34"/>
      <c r="K47" s="34"/>
      <c r="L47" s="65" t="str">
        <f>IF(K8="","",K8)</f>
        <v>obvod ST Karlovy Vary</v>
      </c>
      <c r="M47" s="34"/>
      <c r="N47" s="34"/>
      <c r="O47" s="34"/>
      <c r="P47" s="34"/>
      <c r="Q47" s="34"/>
      <c r="R47" s="34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  <c r="AF47" s="34"/>
      <c r="AG47" s="34"/>
      <c r="AH47" s="34"/>
      <c r="AI47" s="26" t="s">
        <v>23</v>
      </c>
      <c r="AJ47" s="34"/>
      <c r="AK47" s="34"/>
      <c r="AL47" s="34"/>
      <c r="AM47" s="66" t="str">
        <f>IF(AN8= "","",AN8)</f>
        <v>7. 2. 2020</v>
      </c>
      <c r="AN47" s="66"/>
      <c r="AO47" s="34"/>
      <c r="AP47" s="34"/>
      <c r="AQ47" s="34"/>
      <c r="AR47" s="38"/>
      <c r="BE47" s="32"/>
    </row>
    <row r="48" s="2" customFormat="1" ht="6.96" customHeight="1">
      <c r="A48" s="32"/>
      <c r="B48" s="33"/>
      <c r="C48" s="34"/>
      <c r="D48" s="34"/>
      <c r="E48" s="34"/>
      <c r="F48" s="34"/>
      <c r="G48" s="34"/>
      <c r="H48" s="34"/>
      <c r="I48" s="34"/>
      <c r="J48" s="34"/>
      <c r="K48" s="34"/>
      <c r="L48" s="34"/>
      <c r="M48" s="34"/>
      <c r="N48" s="34"/>
      <c r="O48" s="34"/>
      <c r="P48" s="34"/>
      <c r="Q48" s="34"/>
      <c r="R48" s="34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  <c r="AF48" s="34"/>
      <c r="AG48" s="34"/>
      <c r="AH48" s="34"/>
      <c r="AI48" s="34"/>
      <c r="AJ48" s="34"/>
      <c r="AK48" s="34"/>
      <c r="AL48" s="34"/>
      <c r="AM48" s="34"/>
      <c r="AN48" s="34"/>
      <c r="AO48" s="34"/>
      <c r="AP48" s="34"/>
      <c r="AQ48" s="34"/>
      <c r="AR48" s="38"/>
      <c r="BE48" s="32"/>
    </row>
    <row r="49" s="2" customFormat="1" ht="15.15" customHeight="1">
      <c r="A49" s="32"/>
      <c r="B49" s="33"/>
      <c r="C49" s="26" t="s">
        <v>25</v>
      </c>
      <c r="D49" s="34"/>
      <c r="E49" s="34"/>
      <c r="F49" s="34"/>
      <c r="G49" s="34"/>
      <c r="H49" s="34"/>
      <c r="I49" s="34"/>
      <c r="J49" s="34"/>
      <c r="K49" s="34"/>
      <c r="L49" s="58" t="str">
        <f>IF(E11= "","",E11)</f>
        <v>Správa železnic,s.o. - OŘ UNL - ST Karlovy Vary</v>
      </c>
      <c r="M49" s="34"/>
      <c r="N49" s="34"/>
      <c r="O49" s="34"/>
      <c r="P49" s="34"/>
      <c r="Q49" s="34"/>
      <c r="R49" s="34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  <c r="AF49" s="34"/>
      <c r="AG49" s="34"/>
      <c r="AH49" s="34"/>
      <c r="AI49" s="26" t="s">
        <v>33</v>
      </c>
      <c r="AJ49" s="34"/>
      <c r="AK49" s="34"/>
      <c r="AL49" s="34"/>
      <c r="AM49" s="67" t="str">
        <f>IF(E17="","",E17)</f>
        <v xml:space="preserve"> </v>
      </c>
      <c r="AN49" s="58"/>
      <c r="AO49" s="58"/>
      <c r="AP49" s="58"/>
      <c r="AQ49" s="34"/>
      <c r="AR49" s="38"/>
      <c r="AS49" s="68" t="s">
        <v>54</v>
      </c>
      <c r="AT49" s="69"/>
      <c r="AU49" s="70"/>
      <c r="AV49" s="70"/>
      <c r="AW49" s="70"/>
      <c r="AX49" s="70"/>
      <c r="AY49" s="70"/>
      <c r="AZ49" s="70"/>
      <c r="BA49" s="70"/>
      <c r="BB49" s="70"/>
      <c r="BC49" s="70"/>
      <c r="BD49" s="71"/>
      <c r="BE49" s="32"/>
    </row>
    <row r="50" s="2" customFormat="1" ht="15.15" customHeight="1">
      <c r="A50" s="32"/>
      <c r="B50" s="33"/>
      <c r="C50" s="26" t="s">
        <v>31</v>
      </c>
      <c r="D50" s="34"/>
      <c r="E50" s="34"/>
      <c r="F50" s="34"/>
      <c r="G50" s="34"/>
      <c r="H50" s="34"/>
      <c r="I50" s="34"/>
      <c r="J50" s="34"/>
      <c r="K50" s="34"/>
      <c r="L50" s="58" t="str">
        <f>IF(E14= "Vyplň údaj","",E14)</f>
        <v/>
      </c>
      <c r="M50" s="34"/>
      <c r="N50" s="34"/>
      <c r="O50" s="34"/>
      <c r="P50" s="34"/>
      <c r="Q50" s="34"/>
      <c r="R50" s="34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  <c r="AF50" s="34"/>
      <c r="AG50" s="34"/>
      <c r="AH50" s="34"/>
      <c r="AI50" s="26" t="s">
        <v>36</v>
      </c>
      <c r="AJ50" s="34"/>
      <c r="AK50" s="34"/>
      <c r="AL50" s="34"/>
      <c r="AM50" s="67" t="str">
        <f>IF(E20="","",E20)</f>
        <v>Monika Roztočilová</v>
      </c>
      <c r="AN50" s="58"/>
      <c r="AO50" s="58"/>
      <c r="AP50" s="58"/>
      <c r="AQ50" s="34"/>
      <c r="AR50" s="38"/>
      <c r="AS50" s="72"/>
      <c r="AT50" s="73"/>
      <c r="AU50" s="74"/>
      <c r="AV50" s="74"/>
      <c r="AW50" s="74"/>
      <c r="AX50" s="74"/>
      <c r="AY50" s="74"/>
      <c r="AZ50" s="74"/>
      <c r="BA50" s="74"/>
      <c r="BB50" s="74"/>
      <c r="BC50" s="74"/>
      <c r="BD50" s="75"/>
      <c r="BE50" s="32"/>
    </row>
    <row r="51" s="2" customFormat="1" ht="10.8" customHeight="1">
      <c r="A51" s="32"/>
      <c r="B51" s="33"/>
      <c r="C51" s="34"/>
      <c r="D51" s="34"/>
      <c r="E51" s="34"/>
      <c r="F51" s="34"/>
      <c r="G51" s="34"/>
      <c r="H51" s="34"/>
      <c r="I51" s="34"/>
      <c r="J51" s="34"/>
      <c r="K51" s="34"/>
      <c r="L51" s="34"/>
      <c r="M51" s="34"/>
      <c r="N51" s="34"/>
      <c r="O51" s="34"/>
      <c r="P51" s="34"/>
      <c r="Q51" s="34"/>
      <c r="R51" s="34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  <c r="AF51" s="34"/>
      <c r="AG51" s="34"/>
      <c r="AH51" s="34"/>
      <c r="AI51" s="34"/>
      <c r="AJ51" s="34"/>
      <c r="AK51" s="34"/>
      <c r="AL51" s="34"/>
      <c r="AM51" s="34"/>
      <c r="AN51" s="34"/>
      <c r="AO51" s="34"/>
      <c r="AP51" s="34"/>
      <c r="AQ51" s="34"/>
      <c r="AR51" s="38"/>
      <c r="AS51" s="76"/>
      <c r="AT51" s="77"/>
      <c r="AU51" s="78"/>
      <c r="AV51" s="78"/>
      <c r="AW51" s="78"/>
      <c r="AX51" s="78"/>
      <c r="AY51" s="78"/>
      <c r="AZ51" s="78"/>
      <c r="BA51" s="78"/>
      <c r="BB51" s="78"/>
      <c r="BC51" s="78"/>
      <c r="BD51" s="79"/>
      <c r="BE51" s="32"/>
    </row>
    <row r="52" s="2" customFormat="1" ht="29.28" customHeight="1">
      <c r="A52" s="32"/>
      <c r="B52" s="33"/>
      <c r="C52" s="80" t="s">
        <v>55</v>
      </c>
      <c r="D52" s="81"/>
      <c r="E52" s="81"/>
      <c r="F52" s="81"/>
      <c r="G52" s="81"/>
      <c r="H52" s="82"/>
      <c r="I52" s="83" t="s">
        <v>56</v>
      </c>
      <c r="J52" s="81"/>
      <c r="K52" s="81"/>
      <c r="L52" s="81"/>
      <c r="M52" s="81"/>
      <c r="N52" s="81"/>
      <c r="O52" s="81"/>
      <c r="P52" s="81"/>
      <c r="Q52" s="81"/>
      <c r="R52" s="81"/>
      <c r="S52" s="81"/>
      <c r="T52" s="81"/>
      <c r="U52" s="81"/>
      <c r="V52" s="81"/>
      <c r="W52" s="81"/>
      <c r="X52" s="81"/>
      <c r="Y52" s="81"/>
      <c r="Z52" s="81"/>
      <c r="AA52" s="81"/>
      <c r="AB52" s="81"/>
      <c r="AC52" s="81"/>
      <c r="AD52" s="81"/>
      <c r="AE52" s="81"/>
      <c r="AF52" s="81"/>
      <c r="AG52" s="84" t="s">
        <v>57</v>
      </c>
      <c r="AH52" s="81"/>
      <c r="AI52" s="81"/>
      <c r="AJ52" s="81"/>
      <c r="AK52" s="81"/>
      <c r="AL52" s="81"/>
      <c r="AM52" s="81"/>
      <c r="AN52" s="83" t="s">
        <v>58</v>
      </c>
      <c r="AO52" s="81"/>
      <c r="AP52" s="81"/>
      <c r="AQ52" s="85" t="s">
        <v>59</v>
      </c>
      <c r="AR52" s="38"/>
      <c r="AS52" s="86" t="s">
        <v>60</v>
      </c>
      <c r="AT52" s="87" t="s">
        <v>61</v>
      </c>
      <c r="AU52" s="87" t="s">
        <v>62</v>
      </c>
      <c r="AV52" s="87" t="s">
        <v>63</v>
      </c>
      <c r="AW52" s="87" t="s">
        <v>64</v>
      </c>
      <c r="AX52" s="87" t="s">
        <v>65</v>
      </c>
      <c r="AY52" s="87" t="s">
        <v>66</v>
      </c>
      <c r="AZ52" s="87" t="s">
        <v>67</v>
      </c>
      <c r="BA52" s="87" t="s">
        <v>68</v>
      </c>
      <c r="BB52" s="87" t="s">
        <v>69</v>
      </c>
      <c r="BC52" s="87" t="s">
        <v>70</v>
      </c>
      <c r="BD52" s="88" t="s">
        <v>71</v>
      </c>
      <c r="BE52" s="32"/>
    </row>
    <row r="53" s="2" customFormat="1" ht="10.8" customHeight="1">
      <c r="A53" s="32"/>
      <c r="B53" s="33"/>
      <c r="C53" s="34"/>
      <c r="D53" s="34"/>
      <c r="E53" s="34"/>
      <c r="F53" s="34"/>
      <c r="G53" s="34"/>
      <c r="H53" s="34"/>
      <c r="I53" s="34"/>
      <c r="J53" s="34"/>
      <c r="K53" s="34"/>
      <c r="L53" s="34"/>
      <c r="M53" s="34"/>
      <c r="N53" s="34"/>
      <c r="O53" s="34"/>
      <c r="P53" s="34"/>
      <c r="Q53" s="34"/>
      <c r="R53" s="34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  <c r="AF53" s="34"/>
      <c r="AG53" s="34"/>
      <c r="AH53" s="34"/>
      <c r="AI53" s="34"/>
      <c r="AJ53" s="34"/>
      <c r="AK53" s="34"/>
      <c r="AL53" s="34"/>
      <c r="AM53" s="34"/>
      <c r="AN53" s="34"/>
      <c r="AO53" s="34"/>
      <c r="AP53" s="34"/>
      <c r="AQ53" s="34"/>
      <c r="AR53" s="38"/>
      <c r="AS53" s="89"/>
      <c r="AT53" s="90"/>
      <c r="AU53" s="90"/>
      <c r="AV53" s="90"/>
      <c r="AW53" s="90"/>
      <c r="AX53" s="90"/>
      <c r="AY53" s="90"/>
      <c r="AZ53" s="90"/>
      <c r="BA53" s="90"/>
      <c r="BB53" s="90"/>
      <c r="BC53" s="90"/>
      <c r="BD53" s="91"/>
      <c r="BE53" s="32"/>
    </row>
    <row r="54" s="6" customFormat="1" ht="32.4" customHeight="1">
      <c r="A54" s="6"/>
      <c r="B54" s="92"/>
      <c r="C54" s="93" t="s">
        <v>72</v>
      </c>
      <c r="D54" s="94"/>
      <c r="E54" s="94"/>
      <c r="F54" s="94"/>
      <c r="G54" s="94"/>
      <c r="H54" s="94"/>
      <c r="I54" s="94"/>
      <c r="J54" s="94"/>
      <c r="K54" s="94"/>
      <c r="L54" s="94"/>
      <c r="M54" s="94"/>
      <c r="N54" s="94"/>
      <c r="O54" s="94"/>
      <c r="P54" s="94"/>
      <c r="Q54" s="94"/>
      <c r="R54" s="94"/>
      <c r="S54" s="94"/>
      <c r="T54" s="94"/>
      <c r="U54" s="94"/>
      <c r="V54" s="94"/>
      <c r="W54" s="94"/>
      <c r="X54" s="94"/>
      <c r="Y54" s="94"/>
      <c r="Z54" s="94"/>
      <c r="AA54" s="94"/>
      <c r="AB54" s="94"/>
      <c r="AC54" s="94"/>
      <c r="AD54" s="94"/>
      <c r="AE54" s="94"/>
      <c r="AF54" s="94"/>
      <c r="AG54" s="95">
        <f>ROUND(SUM(AG55:AG57),2)</f>
        <v>0</v>
      </c>
      <c r="AH54" s="95"/>
      <c r="AI54" s="95"/>
      <c r="AJ54" s="95"/>
      <c r="AK54" s="95"/>
      <c r="AL54" s="95"/>
      <c r="AM54" s="95"/>
      <c r="AN54" s="96">
        <f>SUM(AG54,AT54)</f>
        <v>0</v>
      </c>
      <c r="AO54" s="96"/>
      <c r="AP54" s="96"/>
      <c r="AQ54" s="97" t="s">
        <v>19</v>
      </c>
      <c r="AR54" s="98"/>
      <c r="AS54" s="99">
        <f>ROUND(SUM(AS55:AS57),2)</f>
        <v>0</v>
      </c>
      <c r="AT54" s="100">
        <f>ROUND(SUM(AV54:AW54),2)</f>
        <v>0</v>
      </c>
      <c r="AU54" s="101">
        <f>ROUND(SUM(AU55:AU57),5)</f>
        <v>0</v>
      </c>
      <c r="AV54" s="100">
        <f>ROUND(AZ54*L29,2)</f>
        <v>0</v>
      </c>
      <c r="AW54" s="100">
        <f>ROUND(BA54*L30,2)</f>
        <v>0</v>
      </c>
      <c r="AX54" s="100">
        <f>ROUND(BB54*L29,2)</f>
        <v>0</v>
      </c>
      <c r="AY54" s="100">
        <f>ROUND(BC54*L30,2)</f>
        <v>0</v>
      </c>
      <c r="AZ54" s="100">
        <f>ROUND(SUM(AZ55:AZ57),2)</f>
        <v>0</v>
      </c>
      <c r="BA54" s="100">
        <f>ROUND(SUM(BA55:BA57),2)</f>
        <v>0</v>
      </c>
      <c r="BB54" s="100">
        <f>ROUND(SUM(BB55:BB57),2)</f>
        <v>0</v>
      </c>
      <c r="BC54" s="100">
        <f>ROUND(SUM(BC55:BC57),2)</f>
        <v>0</v>
      </c>
      <c r="BD54" s="102">
        <f>ROUND(SUM(BD55:BD57),2)</f>
        <v>0</v>
      </c>
      <c r="BE54" s="6"/>
      <c r="BS54" s="103" t="s">
        <v>73</v>
      </c>
      <c r="BT54" s="103" t="s">
        <v>74</v>
      </c>
      <c r="BU54" s="104" t="s">
        <v>75</v>
      </c>
      <c r="BV54" s="103" t="s">
        <v>76</v>
      </c>
      <c r="BW54" s="103" t="s">
        <v>5</v>
      </c>
      <c r="BX54" s="103" t="s">
        <v>77</v>
      </c>
      <c r="CL54" s="103" t="s">
        <v>19</v>
      </c>
    </row>
    <row r="55" s="7" customFormat="1" ht="16.5" customHeight="1">
      <c r="A55" s="105" t="s">
        <v>78</v>
      </c>
      <c r="B55" s="106"/>
      <c r="C55" s="107"/>
      <c r="D55" s="108" t="s">
        <v>79</v>
      </c>
      <c r="E55" s="108"/>
      <c r="F55" s="108"/>
      <c r="G55" s="108"/>
      <c r="H55" s="108"/>
      <c r="I55" s="109"/>
      <c r="J55" s="108" t="s">
        <v>80</v>
      </c>
      <c r="K55" s="108"/>
      <c r="L55" s="108"/>
      <c r="M55" s="108"/>
      <c r="N55" s="108"/>
      <c r="O55" s="108"/>
      <c r="P55" s="108"/>
      <c r="Q55" s="108"/>
      <c r="R55" s="108"/>
      <c r="S55" s="108"/>
      <c r="T55" s="108"/>
      <c r="U55" s="108"/>
      <c r="V55" s="108"/>
      <c r="W55" s="108"/>
      <c r="X55" s="108"/>
      <c r="Y55" s="108"/>
      <c r="Z55" s="108"/>
      <c r="AA55" s="108"/>
      <c r="AB55" s="108"/>
      <c r="AC55" s="108"/>
      <c r="AD55" s="108"/>
      <c r="AE55" s="108"/>
      <c r="AF55" s="108"/>
      <c r="AG55" s="110">
        <f>'A.1 - Oprava GPK (Sborník...'!J30</f>
        <v>0</v>
      </c>
      <c r="AH55" s="109"/>
      <c r="AI55" s="109"/>
      <c r="AJ55" s="109"/>
      <c r="AK55" s="109"/>
      <c r="AL55" s="109"/>
      <c r="AM55" s="109"/>
      <c r="AN55" s="110">
        <f>SUM(AG55,AT55)</f>
        <v>0</v>
      </c>
      <c r="AO55" s="109"/>
      <c r="AP55" s="109"/>
      <c r="AQ55" s="111" t="s">
        <v>81</v>
      </c>
      <c r="AR55" s="112"/>
      <c r="AS55" s="113">
        <v>0</v>
      </c>
      <c r="AT55" s="114">
        <f>ROUND(SUM(AV55:AW55),2)</f>
        <v>0</v>
      </c>
      <c r="AU55" s="115">
        <f>'A.1 - Oprava GPK (Sborník...'!P79</f>
        <v>0</v>
      </c>
      <c r="AV55" s="114">
        <f>'A.1 - Oprava GPK (Sborník...'!J33</f>
        <v>0</v>
      </c>
      <c r="AW55" s="114">
        <f>'A.1 - Oprava GPK (Sborník...'!J34</f>
        <v>0</v>
      </c>
      <c r="AX55" s="114">
        <f>'A.1 - Oprava GPK (Sborník...'!J35</f>
        <v>0</v>
      </c>
      <c r="AY55" s="114">
        <f>'A.1 - Oprava GPK (Sborník...'!J36</f>
        <v>0</v>
      </c>
      <c r="AZ55" s="114">
        <f>'A.1 - Oprava GPK (Sborník...'!F33</f>
        <v>0</v>
      </c>
      <c r="BA55" s="114">
        <f>'A.1 - Oprava GPK (Sborník...'!F34</f>
        <v>0</v>
      </c>
      <c r="BB55" s="114">
        <f>'A.1 - Oprava GPK (Sborník...'!F35</f>
        <v>0</v>
      </c>
      <c r="BC55" s="114">
        <f>'A.1 - Oprava GPK (Sborník...'!F36</f>
        <v>0</v>
      </c>
      <c r="BD55" s="116">
        <f>'A.1 - Oprava GPK (Sborník...'!F37</f>
        <v>0</v>
      </c>
      <c r="BE55" s="7"/>
      <c r="BT55" s="117" t="s">
        <v>82</v>
      </c>
      <c r="BV55" s="117" t="s">
        <v>76</v>
      </c>
      <c r="BW55" s="117" t="s">
        <v>83</v>
      </c>
      <c r="BX55" s="117" t="s">
        <v>5</v>
      </c>
      <c r="CL55" s="117" t="s">
        <v>19</v>
      </c>
      <c r="CM55" s="117" t="s">
        <v>84</v>
      </c>
    </row>
    <row r="56" s="7" customFormat="1" ht="16.5" customHeight="1">
      <c r="A56" s="105" t="s">
        <v>78</v>
      </c>
      <c r="B56" s="106"/>
      <c r="C56" s="107"/>
      <c r="D56" s="108" t="s">
        <v>85</v>
      </c>
      <c r="E56" s="108"/>
      <c r="F56" s="108"/>
      <c r="G56" s="108"/>
      <c r="H56" s="108"/>
      <c r="I56" s="109"/>
      <c r="J56" s="108" t="s">
        <v>86</v>
      </c>
      <c r="K56" s="108"/>
      <c r="L56" s="108"/>
      <c r="M56" s="108"/>
      <c r="N56" s="108"/>
      <c r="O56" s="108"/>
      <c r="P56" s="108"/>
      <c r="Q56" s="108"/>
      <c r="R56" s="108"/>
      <c r="S56" s="108"/>
      <c r="T56" s="108"/>
      <c r="U56" s="108"/>
      <c r="V56" s="108"/>
      <c r="W56" s="108"/>
      <c r="X56" s="108"/>
      <c r="Y56" s="108"/>
      <c r="Z56" s="108"/>
      <c r="AA56" s="108"/>
      <c r="AB56" s="108"/>
      <c r="AC56" s="108"/>
      <c r="AD56" s="108"/>
      <c r="AE56" s="108"/>
      <c r="AF56" s="108"/>
      <c r="AG56" s="110">
        <f>'A.2 - Přeprava (Sborník S...'!J30</f>
        <v>0</v>
      </c>
      <c r="AH56" s="109"/>
      <c r="AI56" s="109"/>
      <c r="AJ56" s="109"/>
      <c r="AK56" s="109"/>
      <c r="AL56" s="109"/>
      <c r="AM56" s="109"/>
      <c r="AN56" s="110">
        <f>SUM(AG56,AT56)</f>
        <v>0</v>
      </c>
      <c r="AO56" s="109"/>
      <c r="AP56" s="109"/>
      <c r="AQ56" s="111" t="s">
        <v>81</v>
      </c>
      <c r="AR56" s="112"/>
      <c r="AS56" s="113">
        <v>0</v>
      </c>
      <c r="AT56" s="114">
        <f>ROUND(SUM(AV56:AW56),2)</f>
        <v>0</v>
      </c>
      <c r="AU56" s="115">
        <f>'A.2 - Přeprava (Sborník S...'!P79</f>
        <v>0</v>
      </c>
      <c r="AV56" s="114">
        <f>'A.2 - Přeprava (Sborník S...'!J33</f>
        <v>0</v>
      </c>
      <c r="AW56" s="114">
        <f>'A.2 - Přeprava (Sborník S...'!J34</f>
        <v>0</v>
      </c>
      <c r="AX56" s="114">
        <f>'A.2 - Přeprava (Sborník S...'!J35</f>
        <v>0</v>
      </c>
      <c r="AY56" s="114">
        <f>'A.2 - Přeprava (Sborník S...'!J36</f>
        <v>0</v>
      </c>
      <c r="AZ56" s="114">
        <f>'A.2 - Přeprava (Sborník S...'!F33</f>
        <v>0</v>
      </c>
      <c r="BA56" s="114">
        <f>'A.2 - Přeprava (Sborník S...'!F34</f>
        <v>0</v>
      </c>
      <c r="BB56" s="114">
        <f>'A.2 - Přeprava (Sborník S...'!F35</f>
        <v>0</v>
      </c>
      <c r="BC56" s="114">
        <f>'A.2 - Přeprava (Sborník S...'!F36</f>
        <v>0</v>
      </c>
      <c r="BD56" s="116">
        <f>'A.2 - Přeprava (Sborník S...'!F37</f>
        <v>0</v>
      </c>
      <c r="BE56" s="7"/>
      <c r="BT56" s="117" t="s">
        <v>82</v>
      </c>
      <c r="BV56" s="117" t="s">
        <v>76</v>
      </c>
      <c r="BW56" s="117" t="s">
        <v>87</v>
      </c>
      <c r="BX56" s="117" t="s">
        <v>5</v>
      </c>
      <c r="CL56" s="117" t="s">
        <v>19</v>
      </c>
      <c r="CM56" s="117" t="s">
        <v>84</v>
      </c>
    </row>
    <row r="57" s="7" customFormat="1" ht="16.5" customHeight="1">
      <c r="A57" s="105" t="s">
        <v>78</v>
      </c>
      <c r="B57" s="106"/>
      <c r="C57" s="107"/>
      <c r="D57" s="108" t="s">
        <v>88</v>
      </c>
      <c r="E57" s="108"/>
      <c r="F57" s="108"/>
      <c r="G57" s="108"/>
      <c r="H57" s="108"/>
      <c r="I57" s="109"/>
      <c r="J57" s="108" t="s">
        <v>89</v>
      </c>
      <c r="K57" s="108"/>
      <c r="L57" s="108"/>
      <c r="M57" s="108"/>
      <c r="N57" s="108"/>
      <c r="O57" s="108"/>
      <c r="P57" s="108"/>
      <c r="Q57" s="108"/>
      <c r="R57" s="108"/>
      <c r="S57" s="108"/>
      <c r="T57" s="108"/>
      <c r="U57" s="108"/>
      <c r="V57" s="108"/>
      <c r="W57" s="108"/>
      <c r="X57" s="108"/>
      <c r="Y57" s="108"/>
      <c r="Z57" s="108"/>
      <c r="AA57" s="108"/>
      <c r="AB57" s="108"/>
      <c r="AC57" s="108"/>
      <c r="AD57" s="108"/>
      <c r="AE57" s="108"/>
      <c r="AF57" s="108"/>
      <c r="AG57" s="110">
        <f>'A.3 - VON (Sborník SŽDC 2...'!J30</f>
        <v>0</v>
      </c>
      <c r="AH57" s="109"/>
      <c r="AI57" s="109"/>
      <c r="AJ57" s="109"/>
      <c r="AK57" s="109"/>
      <c r="AL57" s="109"/>
      <c r="AM57" s="109"/>
      <c r="AN57" s="110">
        <f>SUM(AG57,AT57)</f>
        <v>0</v>
      </c>
      <c r="AO57" s="109"/>
      <c r="AP57" s="109"/>
      <c r="AQ57" s="111" t="s">
        <v>81</v>
      </c>
      <c r="AR57" s="112"/>
      <c r="AS57" s="118">
        <v>0</v>
      </c>
      <c r="AT57" s="119">
        <f>ROUND(SUM(AV57:AW57),2)</f>
        <v>0</v>
      </c>
      <c r="AU57" s="120">
        <f>'A.3 - VON (Sborník SŽDC 2...'!P79</f>
        <v>0</v>
      </c>
      <c r="AV57" s="119">
        <f>'A.3 - VON (Sborník SŽDC 2...'!J33</f>
        <v>0</v>
      </c>
      <c r="AW57" s="119">
        <f>'A.3 - VON (Sborník SŽDC 2...'!J34</f>
        <v>0</v>
      </c>
      <c r="AX57" s="119">
        <f>'A.3 - VON (Sborník SŽDC 2...'!J35</f>
        <v>0</v>
      </c>
      <c r="AY57" s="119">
        <f>'A.3 - VON (Sborník SŽDC 2...'!J36</f>
        <v>0</v>
      </c>
      <c r="AZ57" s="119">
        <f>'A.3 - VON (Sborník SŽDC 2...'!F33</f>
        <v>0</v>
      </c>
      <c r="BA57" s="119">
        <f>'A.3 - VON (Sborník SŽDC 2...'!F34</f>
        <v>0</v>
      </c>
      <c r="BB57" s="119">
        <f>'A.3 - VON (Sborník SŽDC 2...'!F35</f>
        <v>0</v>
      </c>
      <c r="BC57" s="119">
        <f>'A.3 - VON (Sborník SŽDC 2...'!F36</f>
        <v>0</v>
      </c>
      <c r="BD57" s="121">
        <f>'A.3 - VON (Sborník SŽDC 2...'!F37</f>
        <v>0</v>
      </c>
      <c r="BE57" s="7"/>
      <c r="BT57" s="117" t="s">
        <v>82</v>
      </c>
      <c r="BV57" s="117" t="s">
        <v>76</v>
      </c>
      <c r="BW57" s="117" t="s">
        <v>90</v>
      </c>
      <c r="BX57" s="117" t="s">
        <v>5</v>
      </c>
      <c r="CL57" s="117" t="s">
        <v>19</v>
      </c>
      <c r="CM57" s="117" t="s">
        <v>84</v>
      </c>
    </row>
    <row r="58" s="2" customFormat="1" ht="30" customHeight="1">
      <c r="A58" s="32"/>
      <c r="B58" s="33"/>
      <c r="C58" s="34"/>
      <c r="D58" s="34"/>
      <c r="E58" s="34"/>
      <c r="F58" s="34"/>
      <c r="G58" s="34"/>
      <c r="H58" s="34"/>
      <c r="I58" s="34"/>
      <c r="J58" s="34"/>
      <c r="K58" s="34"/>
      <c r="L58" s="34"/>
      <c r="M58" s="34"/>
      <c r="N58" s="34"/>
      <c r="O58" s="34"/>
      <c r="P58" s="34"/>
      <c r="Q58" s="34"/>
      <c r="R58" s="34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  <c r="AF58" s="34"/>
      <c r="AG58" s="34"/>
      <c r="AH58" s="34"/>
      <c r="AI58" s="34"/>
      <c r="AJ58" s="34"/>
      <c r="AK58" s="34"/>
      <c r="AL58" s="34"/>
      <c r="AM58" s="34"/>
      <c r="AN58" s="34"/>
      <c r="AO58" s="34"/>
      <c r="AP58" s="34"/>
      <c r="AQ58" s="34"/>
      <c r="AR58" s="38"/>
      <c r="AS58" s="32"/>
      <c r="AT58" s="32"/>
      <c r="AU58" s="32"/>
      <c r="AV58" s="32"/>
      <c r="AW58" s="32"/>
      <c r="AX58" s="32"/>
      <c r="AY58" s="32"/>
      <c r="AZ58" s="32"/>
      <c r="BA58" s="32"/>
      <c r="BB58" s="32"/>
      <c r="BC58" s="32"/>
      <c r="BD58" s="32"/>
      <c r="BE58" s="32"/>
    </row>
    <row r="59" s="2" customFormat="1" ht="6.96" customHeight="1">
      <c r="A59" s="32"/>
      <c r="B59" s="53"/>
      <c r="C59" s="54"/>
      <c r="D59" s="54"/>
      <c r="E59" s="54"/>
      <c r="F59" s="54"/>
      <c r="G59" s="54"/>
      <c r="H59" s="54"/>
      <c r="I59" s="54"/>
      <c r="J59" s="54"/>
      <c r="K59" s="54"/>
      <c r="L59" s="54"/>
      <c r="M59" s="54"/>
      <c r="N59" s="54"/>
      <c r="O59" s="54"/>
      <c r="P59" s="54"/>
      <c r="Q59" s="54"/>
      <c r="R59" s="54"/>
      <c r="S59" s="54"/>
      <c r="T59" s="54"/>
      <c r="U59" s="54"/>
      <c r="V59" s="54"/>
      <c r="W59" s="54"/>
      <c r="X59" s="54"/>
      <c r="Y59" s="54"/>
      <c r="Z59" s="54"/>
      <c r="AA59" s="54"/>
      <c r="AB59" s="54"/>
      <c r="AC59" s="54"/>
      <c r="AD59" s="54"/>
      <c r="AE59" s="54"/>
      <c r="AF59" s="54"/>
      <c r="AG59" s="54"/>
      <c r="AH59" s="54"/>
      <c r="AI59" s="54"/>
      <c r="AJ59" s="54"/>
      <c r="AK59" s="54"/>
      <c r="AL59" s="54"/>
      <c r="AM59" s="54"/>
      <c r="AN59" s="54"/>
      <c r="AO59" s="54"/>
      <c r="AP59" s="54"/>
      <c r="AQ59" s="54"/>
      <c r="AR59" s="38"/>
      <c r="AS59" s="32"/>
      <c r="AT59" s="32"/>
      <c r="AU59" s="32"/>
      <c r="AV59" s="32"/>
      <c r="AW59" s="32"/>
      <c r="AX59" s="32"/>
      <c r="AY59" s="32"/>
      <c r="AZ59" s="32"/>
      <c r="BA59" s="32"/>
      <c r="BB59" s="32"/>
      <c r="BC59" s="32"/>
      <c r="BD59" s="32"/>
      <c r="BE59" s="32"/>
    </row>
  </sheetData>
  <sheetProtection sheet="1" formatColumns="0" formatRows="0" objects="1" scenarios="1" spinCount="100000" saltValue="SIvRFwggQI03p66r4VKSmJi7uZ0lf8ShOgFeDzm9jnhKB+dHlW9vjFUH240eIxZMml91nsJ/QsJ1OkSvvbM43g==" hashValue="zif+odjbKQFkChMpKdN7zxjcXQghew7YNVCjFvyY+oTRUiTOsg3Uy/QwvqCf/iz2wWzklXZrNXT0LtuWI9en8g==" algorithmName="SHA-512" password="CC35"/>
  <mergeCells count="50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N57:AP57"/>
    <mergeCell ref="AG57:AM57"/>
    <mergeCell ref="D57:H57"/>
    <mergeCell ref="J57:AF57"/>
    <mergeCell ref="AG54:AM54"/>
    <mergeCell ref="AN54:AP54"/>
    <mergeCell ref="AR2:BE2"/>
  </mergeCells>
  <hyperlinks>
    <hyperlink ref="A55" location="'A.1 - Oprava GPK (Sborník...'!C2" display="/"/>
    <hyperlink ref="A56" location="'A.2 - Přeprava (Sborník S...'!C2" display="/"/>
    <hyperlink ref="A57" location="'A.3 - VON (Sborník SŽDC 2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22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22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1" t="s">
        <v>83</v>
      </c>
    </row>
    <row r="3" hidden="1" s="1" customFormat="1" ht="6.96" customHeight="1">
      <c r="B3" s="123"/>
      <c r="C3" s="124"/>
      <c r="D3" s="124"/>
      <c r="E3" s="124"/>
      <c r="F3" s="124"/>
      <c r="G3" s="124"/>
      <c r="H3" s="124"/>
      <c r="I3" s="125"/>
      <c r="J3" s="124"/>
      <c r="K3" s="124"/>
      <c r="L3" s="14"/>
      <c r="AT3" s="11" t="s">
        <v>84</v>
      </c>
    </row>
    <row r="4" hidden="1" s="1" customFormat="1" ht="24.96" customHeight="1">
      <c r="B4" s="14"/>
      <c r="D4" s="126" t="s">
        <v>91</v>
      </c>
      <c r="I4" s="122"/>
      <c r="L4" s="14"/>
      <c r="M4" s="127" t="s">
        <v>10</v>
      </c>
      <c r="AT4" s="11" t="s">
        <v>4</v>
      </c>
    </row>
    <row r="5" hidden="1" s="1" customFormat="1" ht="6.96" customHeight="1">
      <c r="B5" s="14"/>
      <c r="I5" s="122"/>
      <c r="L5" s="14"/>
    </row>
    <row r="6" hidden="1" s="1" customFormat="1" ht="12" customHeight="1">
      <c r="B6" s="14"/>
      <c r="D6" s="128" t="s">
        <v>16</v>
      </c>
      <c r="I6" s="122"/>
      <c r="L6" s="14"/>
    </row>
    <row r="7" hidden="1" s="1" customFormat="1" ht="16.5" customHeight="1">
      <c r="B7" s="14"/>
      <c r="E7" s="129" t="str">
        <f>'Rekapitulace stavby'!K6</f>
        <v>Oprava geometrických parametrů koleje 2020 u ST Karlovy Vary</v>
      </c>
      <c r="F7" s="128"/>
      <c r="G7" s="128"/>
      <c r="H7" s="128"/>
      <c r="I7" s="122"/>
      <c r="L7" s="14"/>
    </row>
    <row r="8" hidden="1" s="2" customFormat="1" ht="12" customHeight="1">
      <c r="A8" s="32"/>
      <c r="B8" s="38"/>
      <c r="C8" s="32"/>
      <c r="D8" s="128" t="s">
        <v>92</v>
      </c>
      <c r="E8" s="32"/>
      <c r="F8" s="32"/>
      <c r="G8" s="32"/>
      <c r="H8" s="32"/>
      <c r="I8" s="130"/>
      <c r="J8" s="32"/>
      <c r="K8" s="32"/>
      <c r="L8" s="131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hidden="1" s="2" customFormat="1" ht="16.5" customHeight="1">
      <c r="A9" s="32"/>
      <c r="B9" s="38"/>
      <c r="C9" s="32"/>
      <c r="D9" s="32"/>
      <c r="E9" s="132" t="s">
        <v>93</v>
      </c>
      <c r="F9" s="32"/>
      <c r="G9" s="32"/>
      <c r="H9" s="32"/>
      <c r="I9" s="130"/>
      <c r="J9" s="32"/>
      <c r="K9" s="32"/>
      <c r="L9" s="131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hidden="1" s="2" customFormat="1">
      <c r="A10" s="32"/>
      <c r="B10" s="38"/>
      <c r="C10" s="32"/>
      <c r="D10" s="32"/>
      <c r="E10" s="32"/>
      <c r="F10" s="32"/>
      <c r="G10" s="32"/>
      <c r="H10" s="32"/>
      <c r="I10" s="130"/>
      <c r="J10" s="32"/>
      <c r="K10" s="32"/>
      <c r="L10" s="131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hidden="1" s="2" customFormat="1" ht="12" customHeight="1">
      <c r="A11" s="32"/>
      <c r="B11" s="38"/>
      <c r="C11" s="32"/>
      <c r="D11" s="128" t="s">
        <v>18</v>
      </c>
      <c r="E11" s="32"/>
      <c r="F11" s="133" t="s">
        <v>19</v>
      </c>
      <c r="G11" s="32"/>
      <c r="H11" s="32"/>
      <c r="I11" s="134" t="s">
        <v>20</v>
      </c>
      <c r="J11" s="133" t="s">
        <v>19</v>
      </c>
      <c r="K11" s="32"/>
      <c r="L11" s="131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hidden="1" s="2" customFormat="1" ht="12" customHeight="1">
      <c r="A12" s="32"/>
      <c r="B12" s="38"/>
      <c r="C12" s="32"/>
      <c r="D12" s="128" t="s">
        <v>21</v>
      </c>
      <c r="E12" s="32"/>
      <c r="F12" s="133" t="s">
        <v>22</v>
      </c>
      <c r="G12" s="32"/>
      <c r="H12" s="32"/>
      <c r="I12" s="134" t="s">
        <v>23</v>
      </c>
      <c r="J12" s="135" t="str">
        <f>'Rekapitulace stavby'!AN8</f>
        <v>7. 2. 2020</v>
      </c>
      <c r="K12" s="32"/>
      <c r="L12" s="131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hidden="1" s="2" customFormat="1" ht="10.8" customHeight="1">
      <c r="A13" s="32"/>
      <c r="B13" s="38"/>
      <c r="C13" s="32"/>
      <c r="D13" s="32"/>
      <c r="E13" s="32"/>
      <c r="F13" s="32"/>
      <c r="G13" s="32"/>
      <c r="H13" s="32"/>
      <c r="I13" s="130"/>
      <c r="J13" s="32"/>
      <c r="K13" s="32"/>
      <c r="L13" s="131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hidden="1" s="2" customFormat="1" ht="12" customHeight="1">
      <c r="A14" s="32"/>
      <c r="B14" s="38"/>
      <c r="C14" s="32"/>
      <c r="D14" s="128" t="s">
        <v>25</v>
      </c>
      <c r="E14" s="32"/>
      <c r="F14" s="32"/>
      <c r="G14" s="32"/>
      <c r="H14" s="32"/>
      <c r="I14" s="134" t="s">
        <v>26</v>
      </c>
      <c r="J14" s="133" t="s">
        <v>27</v>
      </c>
      <c r="K14" s="32"/>
      <c r="L14" s="131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hidden="1" s="2" customFormat="1" ht="18" customHeight="1">
      <c r="A15" s="32"/>
      <c r="B15" s="38"/>
      <c r="C15" s="32"/>
      <c r="D15" s="32"/>
      <c r="E15" s="133" t="s">
        <v>28</v>
      </c>
      <c r="F15" s="32"/>
      <c r="G15" s="32"/>
      <c r="H15" s="32"/>
      <c r="I15" s="134" t="s">
        <v>29</v>
      </c>
      <c r="J15" s="133" t="s">
        <v>30</v>
      </c>
      <c r="K15" s="32"/>
      <c r="L15" s="131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hidden="1" s="2" customFormat="1" ht="6.96" customHeight="1">
      <c r="A16" s="32"/>
      <c r="B16" s="38"/>
      <c r="C16" s="32"/>
      <c r="D16" s="32"/>
      <c r="E16" s="32"/>
      <c r="F16" s="32"/>
      <c r="G16" s="32"/>
      <c r="H16" s="32"/>
      <c r="I16" s="130"/>
      <c r="J16" s="32"/>
      <c r="K16" s="32"/>
      <c r="L16" s="131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hidden="1" s="2" customFormat="1" ht="12" customHeight="1">
      <c r="A17" s="32"/>
      <c r="B17" s="38"/>
      <c r="C17" s="32"/>
      <c r="D17" s="128" t="s">
        <v>31</v>
      </c>
      <c r="E17" s="32"/>
      <c r="F17" s="32"/>
      <c r="G17" s="32"/>
      <c r="H17" s="32"/>
      <c r="I17" s="134" t="s">
        <v>26</v>
      </c>
      <c r="J17" s="27" t="str">
        <f>'Rekapitulace stavby'!AN13</f>
        <v>Vyplň údaj</v>
      </c>
      <c r="K17" s="32"/>
      <c r="L17" s="131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hidden="1" s="2" customFormat="1" ht="18" customHeight="1">
      <c r="A18" s="32"/>
      <c r="B18" s="38"/>
      <c r="C18" s="32"/>
      <c r="D18" s="32"/>
      <c r="E18" s="27" t="str">
        <f>'Rekapitulace stavby'!E14</f>
        <v>Vyplň údaj</v>
      </c>
      <c r="F18" s="133"/>
      <c r="G18" s="133"/>
      <c r="H18" s="133"/>
      <c r="I18" s="134" t="s">
        <v>29</v>
      </c>
      <c r="J18" s="27" t="str">
        <f>'Rekapitulace stavby'!AN14</f>
        <v>Vyplň údaj</v>
      </c>
      <c r="K18" s="32"/>
      <c r="L18" s="131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hidden="1" s="2" customFormat="1" ht="6.96" customHeight="1">
      <c r="A19" s="32"/>
      <c r="B19" s="38"/>
      <c r="C19" s="32"/>
      <c r="D19" s="32"/>
      <c r="E19" s="32"/>
      <c r="F19" s="32"/>
      <c r="G19" s="32"/>
      <c r="H19" s="32"/>
      <c r="I19" s="130"/>
      <c r="J19" s="32"/>
      <c r="K19" s="32"/>
      <c r="L19" s="131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hidden="1" s="2" customFormat="1" ht="12" customHeight="1">
      <c r="A20" s="32"/>
      <c r="B20" s="38"/>
      <c r="C20" s="32"/>
      <c r="D20" s="128" t="s">
        <v>33</v>
      </c>
      <c r="E20" s="32"/>
      <c r="F20" s="32"/>
      <c r="G20" s="32"/>
      <c r="H20" s="32"/>
      <c r="I20" s="134" t="s">
        <v>26</v>
      </c>
      <c r="J20" s="133" t="s">
        <v>19</v>
      </c>
      <c r="K20" s="32"/>
      <c r="L20" s="131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hidden="1" s="2" customFormat="1" ht="18" customHeight="1">
      <c r="A21" s="32"/>
      <c r="B21" s="38"/>
      <c r="C21" s="32"/>
      <c r="D21" s="32"/>
      <c r="E21" s="133" t="s">
        <v>34</v>
      </c>
      <c r="F21" s="32"/>
      <c r="G21" s="32"/>
      <c r="H21" s="32"/>
      <c r="I21" s="134" t="s">
        <v>29</v>
      </c>
      <c r="J21" s="133" t="s">
        <v>19</v>
      </c>
      <c r="K21" s="32"/>
      <c r="L21" s="131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hidden="1" s="2" customFormat="1" ht="6.96" customHeight="1">
      <c r="A22" s="32"/>
      <c r="B22" s="38"/>
      <c r="C22" s="32"/>
      <c r="D22" s="32"/>
      <c r="E22" s="32"/>
      <c r="F22" s="32"/>
      <c r="G22" s="32"/>
      <c r="H22" s="32"/>
      <c r="I22" s="130"/>
      <c r="J22" s="32"/>
      <c r="K22" s="32"/>
      <c r="L22" s="131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hidden="1" s="2" customFormat="1" ht="12" customHeight="1">
      <c r="A23" s="32"/>
      <c r="B23" s="38"/>
      <c r="C23" s="32"/>
      <c r="D23" s="128" t="s">
        <v>36</v>
      </c>
      <c r="E23" s="32"/>
      <c r="F23" s="32"/>
      <c r="G23" s="32"/>
      <c r="H23" s="32"/>
      <c r="I23" s="134" t="s">
        <v>26</v>
      </c>
      <c r="J23" s="133" t="s">
        <v>19</v>
      </c>
      <c r="K23" s="32"/>
      <c r="L23" s="131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hidden="1" s="2" customFormat="1" ht="18" customHeight="1">
      <c r="A24" s="32"/>
      <c r="B24" s="38"/>
      <c r="C24" s="32"/>
      <c r="D24" s="32"/>
      <c r="E24" s="133" t="s">
        <v>37</v>
      </c>
      <c r="F24" s="32"/>
      <c r="G24" s="32"/>
      <c r="H24" s="32"/>
      <c r="I24" s="134" t="s">
        <v>29</v>
      </c>
      <c r="J24" s="133" t="s">
        <v>19</v>
      </c>
      <c r="K24" s="32"/>
      <c r="L24" s="131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hidden="1" s="2" customFormat="1" ht="6.96" customHeight="1">
      <c r="A25" s="32"/>
      <c r="B25" s="38"/>
      <c r="C25" s="32"/>
      <c r="D25" s="32"/>
      <c r="E25" s="32"/>
      <c r="F25" s="32"/>
      <c r="G25" s="32"/>
      <c r="H25" s="32"/>
      <c r="I25" s="130"/>
      <c r="J25" s="32"/>
      <c r="K25" s="32"/>
      <c r="L25" s="131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hidden="1" s="2" customFormat="1" ht="12" customHeight="1">
      <c r="A26" s="32"/>
      <c r="B26" s="38"/>
      <c r="C26" s="32"/>
      <c r="D26" s="128" t="s">
        <v>38</v>
      </c>
      <c r="E26" s="32"/>
      <c r="F26" s="32"/>
      <c r="G26" s="32"/>
      <c r="H26" s="32"/>
      <c r="I26" s="130"/>
      <c r="J26" s="32"/>
      <c r="K26" s="32"/>
      <c r="L26" s="131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hidden="1" s="8" customFormat="1" ht="83.25" customHeight="1">
      <c r="A27" s="136"/>
      <c r="B27" s="137"/>
      <c r="C27" s="136"/>
      <c r="D27" s="136"/>
      <c r="E27" s="138" t="s">
        <v>39</v>
      </c>
      <c r="F27" s="138"/>
      <c r="G27" s="138"/>
      <c r="H27" s="138"/>
      <c r="I27" s="139"/>
      <c r="J27" s="136"/>
      <c r="K27" s="136"/>
      <c r="L27" s="140"/>
      <c r="S27" s="136"/>
      <c r="T27" s="136"/>
      <c r="U27" s="136"/>
      <c r="V27" s="136"/>
      <c r="W27" s="136"/>
      <c r="X27" s="136"/>
      <c r="Y27" s="136"/>
      <c r="Z27" s="136"/>
      <c r="AA27" s="136"/>
      <c r="AB27" s="136"/>
      <c r="AC27" s="136"/>
      <c r="AD27" s="136"/>
      <c r="AE27" s="136"/>
    </row>
    <row r="28" hidden="1" s="2" customFormat="1" ht="6.96" customHeight="1">
      <c r="A28" s="32"/>
      <c r="B28" s="38"/>
      <c r="C28" s="32"/>
      <c r="D28" s="32"/>
      <c r="E28" s="32"/>
      <c r="F28" s="32"/>
      <c r="G28" s="32"/>
      <c r="H28" s="32"/>
      <c r="I28" s="130"/>
      <c r="J28" s="32"/>
      <c r="K28" s="32"/>
      <c r="L28" s="131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hidden="1" s="2" customFormat="1" ht="6.96" customHeight="1">
      <c r="A29" s="32"/>
      <c r="B29" s="38"/>
      <c r="C29" s="32"/>
      <c r="D29" s="141"/>
      <c r="E29" s="141"/>
      <c r="F29" s="141"/>
      <c r="G29" s="141"/>
      <c r="H29" s="141"/>
      <c r="I29" s="142"/>
      <c r="J29" s="141"/>
      <c r="K29" s="141"/>
      <c r="L29" s="131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hidden="1" s="2" customFormat="1" ht="25.44" customHeight="1">
      <c r="A30" s="32"/>
      <c r="B30" s="38"/>
      <c r="C30" s="32"/>
      <c r="D30" s="143" t="s">
        <v>40</v>
      </c>
      <c r="E30" s="32"/>
      <c r="F30" s="32"/>
      <c r="G30" s="32"/>
      <c r="H30" s="32"/>
      <c r="I30" s="130"/>
      <c r="J30" s="144">
        <f>ROUND(J79, 2)</f>
        <v>0</v>
      </c>
      <c r="K30" s="32"/>
      <c r="L30" s="131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hidden="1" s="2" customFormat="1" ht="6.96" customHeight="1">
      <c r="A31" s="32"/>
      <c r="B31" s="38"/>
      <c r="C31" s="32"/>
      <c r="D31" s="141"/>
      <c r="E31" s="141"/>
      <c r="F31" s="141"/>
      <c r="G31" s="141"/>
      <c r="H31" s="141"/>
      <c r="I31" s="142"/>
      <c r="J31" s="141"/>
      <c r="K31" s="141"/>
      <c r="L31" s="131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hidden="1" s="2" customFormat="1" ht="14.4" customHeight="1">
      <c r="A32" s="32"/>
      <c r="B32" s="38"/>
      <c r="C32" s="32"/>
      <c r="D32" s="32"/>
      <c r="E32" s="32"/>
      <c r="F32" s="145" t="s">
        <v>42</v>
      </c>
      <c r="G32" s="32"/>
      <c r="H32" s="32"/>
      <c r="I32" s="146" t="s">
        <v>41</v>
      </c>
      <c r="J32" s="145" t="s">
        <v>43</v>
      </c>
      <c r="K32" s="32"/>
      <c r="L32" s="131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hidden="1" s="2" customFormat="1" ht="14.4" customHeight="1">
      <c r="A33" s="32"/>
      <c r="B33" s="38"/>
      <c r="C33" s="32"/>
      <c r="D33" s="147" t="s">
        <v>44</v>
      </c>
      <c r="E33" s="128" t="s">
        <v>45</v>
      </c>
      <c r="F33" s="148">
        <f>ROUND((SUM(BE79:BE112)),  2)</f>
        <v>0</v>
      </c>
      <c r="G33" s="32"/>
      <c r="H33" s="32"/>
      <c r="I33" s="149">
        <v>0.20999999999999999</v>
      </c>
      <c r="J33" s="148">
        <f>ROUND(((SUM(BE79:BE112))*I33),  2)</f>
        <v>0</v>
      </c>
      <c r="K33" s="32"/>
      <c r="L33" s="131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hidden="1" s="2" customFormat="1" ht="14.4" customHeight="1">
      <c r="A34" s="32"/>
      <c r="B34" s="38"/>
      <c r="C34" s="32"/>
      <c r="D34" s="32"/>
      <c r="E34" s="128" t="s">
        <v>46</v>
      </c>
      <c r="F34" s="148">
        <f>ROUND((SUM(BF79:BF112)),  2)</f>
        <v>0</v>
      </c>
      <c r="G34" s="32"/>
      <c r="H34" s="32"/>
      <c r="I34" s="149">
        <v>0.14999999999999999</v>
      </c>
      <c r="J34" s="148">
        <f>ROUND(((SUM(BF79:BF112))*I34),  2)</f>
        <v>0</v>
      </c>
      <c r="K34" s="32"/>
      <c r="L34" s="131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hidden="1" s="2" customFormat="1" ht="14.4" customHeight="1">
      <c r="A35" s="32"/>
      <c r="B35" s="38"/>
      <c r="C35" s="32"/>
      <c r="D35" s="32"/>
      <c r="E35" s="128" t="s">
        <v>47</v>
      </c>
      <c r="F35" s="148">
        <f>ROUND((SUM(BG79:BG112)),  2)</f>
        <v>0</v>
      </c>
      <c r="G35" s="32"/>
      <c r="H35" s="32"/>
      <c r="I35" s="149">
        <v>0.20999999999999999</v>
      </c>
      <c r="J35" s="148">
        <f>0</f>
        <v>0</v>
      </c>
      <c r="K35" s="32"/>
      <c r="L35" s="131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hidden="1" s="2" customFormat="1" ht="14.4" customHeight="1">
      <c r="A36" s="32"/>
      <c r="B36" s="38"/>
      <c r="C36" s="32"/>
      <c r="D36" s="32"/>
      <c r="E36" s="128" t="s">
        <v>48</v>
      </c>
      <c r="F36" s="148">
        <f>ROUND((SUM(BH79:BH112)),  2)</f>
        <v>0</v>
      </c>
      <c r="G36" s="32"/>
      <c r="H36" s="32"/>
      <c r="I36" s="149">
        <v>0.14999999999999999</v>
      </c>
      <c r="J36" s="148">
        <f>0</f>
        <v>0</v>
      </c>
      <c r="K36" s="32"/>
      <c r="L36" s="131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hidden="1" s="2" customFormat="1" ht="14.4" customHeight="1">
      <c r="A37" s="32"/>
      <c r="B37" s="38"/>
      <c r="C37" s="32"/>
      <c r="D37" s="32"/>
      <c r="E37" s="128" t="s">
        <v>49</v>
      </c>
      <c r="F37" s="148">
        <f>ROUND((SUM(BI79:BI112)),  2)</f>
        <v>0</v>
      </c>
      <c r="G37" s="32"/>
      <c r="H37" s="32"/>
      <c r="I37" s="149">
        <v>0</v>
      </c>
      <c r="J37" s="148">
        <f>0</f>
        <v>0</v>
      </c>
      <c r="K37" s="32"/>
      <c r="L37" s="131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hidden="1" s="2" customFormat="1" ht="6.96" customHeight="1">
      <c r="A38" s="32"/>
      <c r="B38" s="38"/>
      <c r="C38" s="32"/>
      <c r="D38" s="32"/>
      <c r="E38" s="32"/>
      <c r="F38" s="32"/>
      <c r="G38" s="32"/>
      <c r="H38" s="32"/>
      <c r="I38" s="130"/>
      <c r="J38" s="32"/>
      <c r="K38" s="32"/>
      <c r="L38" s="131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hidden="1" s="2" customFormat="1" ht="25.44" customHeight="1">
      <c r="A39" s="32"/>
      <c r="B39" s="38"/>
      <c r="C39" s="150"/>
      <c r="D39" s="151" t="s">
        <v>50</v>
      </c>
      <c r="E39" s="152"/>
      <c r="F39" s="152"/>
      <c r="G39" s="153" t="s">
        <v>51</v>
      </c>
      <c r="H39" s="154" t="s">
        <v>52</v>
      </c>
      <c r="I39" s="155"/>
      <c r="J39" s="156">
        <f>SUM(J30:J37)</f>
        <v>0</v>
      </c>
      <c r="K39" s="157"/>
      <c r="L39" s="131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hidden="1" s="2" customFormat="1" ht="14.4" customHeight="1">
      <c r="A40" s="32"/>
      <c r="B40" s="158"/>
      <c r="C40" s="159"/>
      <c r="D40" s="159"/>
      <c r="E40" s="159"/>
      <c r="F40" s="159"/>
      <c r="G40" s="159"/>
      <c r="H40" s="159"/>
      <c r="I40" s="160"/>
      <c r="J40" s="159"/>
      <c r="K40" s="159"/>
      <c r="L40" s="131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hidden="1"/>
    <row r="42" hidden="1"/>
    <row r="43" hidden="1"/>
    <row r="44" hidden="1" s="2" customFormat="1" ht="6.96" customHeight="1">
      <c r="A44" s="32"/>
      <c r="B44" s="161"/>
      <c r="C44" s="162"/>
      <c r="D44" s="162"/>
      <c r="E44" s="162"/>
      <c r="F44" s="162"/>
      <c r="G44" s="162"/>
      <c r="H44" s="162"/>
      <c r="I44" s="163"/>
      <c r="J44" s="162"/>
      <c r="K44" s="162"/>
      <c r="L44" s="131"/>
      <c r="S44" s="32"/>
      <c r="T44" s="32"/>
      <c r="U44" s="32"/>
      <c r="V44" s="32"/>
      <c r="W44" s="32"/>
      <c r="X44" s="32"/>
      <c r="Y44" s="32"/>
      <c r="Z44" s="32"/>
      <c r="AA44" s="32"/>
      <c r="AB44" s="32"/>
      <c r="AC44" s="32"/>
      <c r="AD44" s="32"/>
      <c r="AE44" s="32"/>
    </row>
    <row r="45" hidden="1" s="2" customFormat="1" ht="24.96" customHeight="1">
      <c r="A45" s="32"/>
      <c r="B45" s="33"/>
      <c r="C45" s="17" t="s">
        <v>94</v>
      </c>
      <c r="D45" s="34"/>
      <c r="E45" s="34"/>
      <c r="F45" s="34"/>
      <c r="G45" s="34"/>
      <c r="H45" s="34"/>
      <c r="I45" s="130"/>
      <c r="J45" s="34"/>
      <c r="K45" s="34"/>
      <c r="L45" s="131"/>
      <c r="S45" s="32"/>
      <c r="T45" s="32"/>
      <c r="U45" s="32"/>
      <c r="V45" s="32"/>
      <c r="W45" s="32"/>
      <c r="X45" s="32"/>
      <c r="Y45" s="32"/>
      <c r="Z45" s="32"/>
      <c r="AA45" s="32"/>
      <c r="AB45" s="32"/>
      <c r="AC45" s="32"/>
      <c r="AD45" s="32"/>
      <c r="AE45" s="32"/>
    </row>
    <row r="46" hidden="1" s="2" customFormat="1" ht="6.96" customHeight="1">
      <c r="A46" s="32"/>
      <c r="B46" s="33"/>
      <c r="C46" s="34"/>
      <c r="D46" s="34"/>
      <c r="E46" s="34"/>
      <c r="F46" s="34"/>
      <c r="G46" s="34"/>
      <c r="H46" s="34"/>
      <c r="I46" s="130"/>
      <c r="J46" s="34"/>
      <c r="K46" s="34"/>
      <c r="L46" s="131"/>
      <c r="S46" s="32"/>
      <c r="T46" s="32"/>
      <c r="U46" s="32"/>
      <c r="V46" s="32"/>
      <c r="W46" s="32"/>
      <c r="X46" s="32"/>
      <c r="Y46" s="32"/>
      <c r="Z46" s="32"/>
      <c r="AA46" s="32"/>
      <c r="AB46" s="32"/>
      <c r="AC46" s="32"/>
      <c r="AD46" s="32"/>
      <c r="AE46" s="32"/>
    </row>
    <row r="47" hidden="1" s="2" customFormat="1" ht="12" customHeight="1">
      <c r="A47" s="32"/>
      <c r="B47" s="33"/>
      <c r="C47" s="26" t="s">
        <v>16</v>
      </c>
      <c r="D47" s="34"/>
      <c r="E47" s="34"/>
      <c r="F47" s="34"/>
      <c r="G47" s="34"/>
      <c r="H47" s="34"/>
      <c r="I47" s="130"/>
      <c r="J47" s="34"/>
      <c r="K47" s="34"/>
      <c r="L47" s="131"/>
      <c r="S47" s="32"/>
      <c r="T47" s="32"/>
      <c r="U47" s="32"/>
      <c r="V47" s="32"/>
      <c r="W47" s="32"/>
      <c r="X47" s="32"/>
      <c r="Y47" s="32"/>
      <c r="Z47" s="32"/>
      <c r="AA47" s="32"/>
      <c r="AB47" s="32"/>
      <c r="AC47" s="32"/>
      <c r="AD47" s="32"/>
      <c r="AE47" s="32"/>
    </row>
    <row r="48" hidden="1" s="2" customFormat="1" ht="16.5" customHeight="1">
      <c r="A48" s="32"/>
      <c r="B48" s="33"/>
      <c r="C48" s="34"/>
      <c r="D48" s="34"/>
      <c r="E48" s="164" t="str">
        <f>E7</f>
        <v>Oprava geometrických parametrů koleje 2020 u ST Karlovy Vary</v>
      </c>
      <c r="F48" s="26"/>
      <c r="G48" s="26"/>
      <c r="H48" s="26"/>
      <c r="I48" s="130"/>
      <c r="J48" s="34"/>
      <c r="K48" s="34"/>
      <c r="L48" s="131"/>
      <c r="S48" s="32"/>
      <c r="T48" s="32"/>
      <c r="U48" s="32"/>
      <c r="V48" s="32"/>
      <c r="W48" s="32"/>
      <c r="X48" s="32"/>
      <c r="Y48" s="32"/>
      <c r="Z48" s="32"/>
      <c r="AA48" s="32"/>
      <c r="AB48" s="32"/>
      <c r="AC48" s="32"/>
      <c r="AD48" s="32"/>
      <c r="AE48" s="32"/>
    </row>
    <row r="49" hidden="1" s="2" customFormat="1" ht="12" customHeight="1">
      <c r="A49" s="32"/>
      <c r="B49" s="33"/>
      <c r="C49" s="26" t="s">
        <v>92</v>
      </c>
      <c r="D49" s="34"/>
      <c r="E49" s="34"/>
      <c r="F49" s="34"/>
      <c r="G49" s="34"/>
      <c r="H49" s="34"/>
      <c r="I49" s="130"/>
      <c r="J49" s="34"/>
      <c r="K49" s="34"/>
      <c r="L49" s="131"/>
      <c r="S49" s="32"/>
      <c r="T49" s="32"/>
      <c r="U49" s="32"/>
      <c r="V49" s="32"/>
      <c r="W49" s="32"/>
      <c r="X49" s="32"/>
      <c r="Y49" s="32"/>
      <c r="Z49" s="32"/>
      <c r="AA49" s="32"/>
      <c r="AB49" s="32"/>
      <c r="AC49" s="32"/>
      <c r="AD49" s="32"/>
      <c r="AE49" s="32"/>
    </row>
    <row r="50" hidden="1" s="2" customFormat="1" ht="16.5" customHeight="1">
      <c r="A50" s="32"/>
      <c r="B50" s="33"/>
      <c r="C50" s="34"/>
      <c r="D50" s="34"/>
      <c r="E50" s="63" t="str">
        <f>E9</f>
        <v>A.1 - Oprava GPK (Sborník SŽDC 2019)</v>
      </c>
      <c r="F50" s="34"/>
      <c r="G50" s="34"/>
      <c r="H50" s="34"/>
      <c r="I50" s="130"/>
      <c r="J50" s="34"/>
      <c r="K50" s="34"/>
      <c r="L50" s="131"/>
      <c r="S50" s="32"/>
      <c r="T50" s="32"/>
      <c r="U50" s="32"/>
      <c r="V50" s="32"/>
      <c r="W50" s="32"/>
      <c r="X50" s="32"/>
      <c r="Y50" s="32"/>
      <c r="Z50" s="32"/>
      <c r="AA50" s="32"/>
      <c r="AB50" s="32"/>
      <c r="AC50" s="32"/>
      <c r="AD50" s="32"/>
      <c r="AE50" s="32"/>
    </row>
    <row r="51" hidden="1" s="2" customFormat="1" ht="6.96" customHeight="1">
      <c r="A51" s="32"/>
      <c r="B51" s="33"/>
      <c r="C51" s="34"/>
      <c r="D51" s="34"/>
      <c r="E51" s="34"/>
      <c r="F51" s="34"/>
      <c r="G51" s="34"/>
      <c r="H51" s="34"/>
      <c r="I51" s="130"/>
      <c r="J51" s="34"/>
      <c r="K51" s="34"/>
      <c r="L51" s="131"/>
      <c r="S51" s="32"/>
      <c r="T51" s="32"/>
      <c r="U51" s="32"/>
      <c r="V51" s="32"/>
      <c r="W51" s="32"/>
      <c r="X51" s="32"/>
      <c r="Y51" s="32"/>
      <c r="Z51" s="32"/>
      <c r="AA51" s="32"/>
      <c r="AB51" s="32"/>
      <c r="AC51" s="32"/>
      <c r="AD51" s="32"/>
      <c r="AE51" s="32"/>
    </row>
    <row r="52" hidden="1" s="2" customFormat="1" ht="12" customHeight="1">
      <c r="A52" s="32"/>
      <c r="B52" s="33"/>
      <c r="C52" s="26" t="s">
        <v>21</v>
      </c>
      <c r="D52" s="34"/>
      <c r="E52" s="34"/>
      <c r="F52" s="21" t="str">
        <f>F12</f>
        <v>obvod ST Karlovy Vary</v>
      </c>
      <c r="G52" s="34"/>
      <c r="H52" s="34"/>
      <c r="I52" s="134" t="s">
        <v>23</v>
      </c>
      <c r="J52" s="66" t="str">
        <f>IF(J12="","",J12)</f>
        <v>7. 2. 2020</v>
      </c>
      <c r="K52" s="34"/>
      <c r="L52" s="131"/>
      <c r="S52" s="32"/>
      <c r="T52" s="32"/>
      <c r="U52" s="32"/>
      <c r="V52" s="32"/>
      <c r="W52" s="32"/>
      <c r="X52" s="32"/>
      <c r="Y52" s="32"/>
      <c r="Z52" s="32"/>
      <c r="AA52" s="32"/>
      <c r="AB52" s="32"/>
      <c r="AC52" s="32"/>
      <c r="AD52" s="32"/>
      <c r="AE52" s="32"/>
    </row>
    <row r="53" hidden="1" s="2" customFormat="1" ht="6.96" customHeight="1">
      <c r="A53" s="32"/>
      <c r="B53" s="33"/>
      <c r="C53" s="34"/>
      <c r="D53" s="34"/>
      <c r="E53" s="34"/>
      <c r="F53" s="34"/>
      <c r="G53" s="34"/>
      <c r="H53" s="34"/>
      <c r="I53" s="130"/>
      <c r="J53" s="34"/>
      <c r="K53" s="34"/>
      <c r="L53" s="131"/>
      <c r="S53" s="32"/>
      <c r="T53" s="32"/>
      <c r="U53" s="32"/>
      <c r="V53" s="32"/>
      <c r="W53" s="32"/>
      <c r="X53" s="32"/>
      <c r="Y53" s="32"/>
      <c r="Z53" s="32"/>
      <c r="AA53" s="32"/>
      <c r="AB53" s="32"/>
      <c r="AC53" s="32"/>
      <c r="AD53" s="32"/>
      <c r="AE53" s="32"/>
    </row>
    <row r="54" hidden="1" s="2" customFormat="1" ht="15.15" customHeight="1">
      <c r="A54" s="32"/>
      <c r="B54" s="33"/>
      <c r="C54" s="26" t="s">
        <v>25</v>
      </c>
      <c r="D54" s="34"/>
      <c r="E54" s="34"/>
      <c r="F54" s="21" t="str">
        <f>E15</f>
        <v>Správa železnic,s.o. - OŘ UNL - ST Karlovy Vary</v>
      </c>
      <c r="G54" s="34"/>
      <c r="H54" s="34"/>
      <c r="I54" s="134" t="s">
        <v>33</v>
      </c>
      <c r="J54" s="30" t="str">
        <f>E21</f>
        <v xml:space="preserve"> </v>
      </c>
      <c r="K54" s="34"/>
      <c r="L54" s="131"/>
      <c r="S54" s="32"/>
      <c r="T54" s="32"/>
      <c r="U54" s="32"/>
      <c r="V54" s="32"/>
      <c r="W54" s="32"/>
      <c r="X54" s="32"/>
      <c r="Y54" s="32"/>
      <c r="Z54" s="32"/>
      <c r="AA54" s="32"/>
      <c r="AB54" s="32"/>
      <c r="AC54" s="32"/>
      <c r="AD54" s="32"/>
      <c r="AE54" s="32"/>
    </row>
    <row r="55" hidden="1" s="2" customFormat="1" ht="15.15" customHeight="1">
      <c r="A55" s="32"/>
      <c r="B55" s="33"/>
      <c r="C55" s="26" t="s">
        <v>31</v>
      </c>
      <c r="D55" s="34"/>
      <c r="E55" s="34"/>
      <c r="F55" s="21" t="str">
        <f>IF(E18="","",E18)</f>
        <v>Vyplň údaj</v>
      </c>
      <c r="G55" s="34"/>
      <c r="H55" s="34"/>
      <c r="I55" s="134" t="s">
        <v>36</v>
      </c>
      <c r="J55" s="30" t="str">
        <f>E24</f>
        <v>Monika Roztočilová</v>
      </c>
      <c r="K55" s="34"/>
      <c r="L55" s="131"/>
      <c r="S55" s="32"/>
      <c r="T55" s="32"/>
      <c r="U55" s="32"/>
      <c r="V55" s="32"/>
      <c r="W55" s="32"/>
      <c r="X55" s="32"/>
      <c r="Y55" s="32"/>
      <c r="Z55" s="32"/>
      <c r="AA55" s="32"/>
      <c r="AB55" s="32"/>
      <c r="AC55" s="32"/>
      <c r="AD55" s="32"/>
      <c r="AE55" s="32"/>
    </row>
    <row r="56" hidden="1" s="2" customFormat="1" ht="10.32" customHeight="1">
      <c r="A56" s="32"/>
      <c r="B56" s="33"/>
      <c r="C56" s="34"/>
      <c r="D56" s="34"/>
      <c r="E56" s="34"/>
      <c r="F56" s="34"/>
      <c r="G56" s="34"/>
      <c r="H56" s="34"/>
      <c r="I56" s="130"/>
      <c r="J56" s="34"/>
      <c r="K56" s="34"/>
      <c r="L56" s="131"/>
      <c r="S56" s="32"/>
      <c r="T56" s="32"/>
      <c r="U56" s="32"/>
      <c r="V56" s="32"/>
      <c r="W56" s="32"/>
      <c r="X56" s="32"/>
      <c r="Y56" s="32"/>
      <c r="Z56" s="32"/>
      <c r="AA56" s="32"/>
      <c r="AB56" s="32"/>
      <c r="AC56" s="32"/>
      <c r="AD56" s="32"/>
      <c r="AE56" s="32"/>
    </row>
    <row r="57" hidden="1" s="2" customFormat="1" ht="29.28" customHeight="1">
      <c r="A57" s="32"/>
      <c r="B57" s="33"/>
      <c r="C57" s="165" t="s">
        <v>95</v>
      </c>
      <c r="D57" s="166"/>
      <c r="E57" s="166"/>
      <c r="F57" s="166"/>
      <c r="G57" s="166"/>
      <c r="H57" s="166"/>
      <c r="I57" s="167"/>
      <c r="J57" s="168" t="s">
        <v>96</v>
      </c>
      <c r="K57" s="166"/>
      <c r="L57" s="131"/>
      <c r="S57" s="32"/>
      <c r="T57" s="32"/>
      <c r="U57" s="32"/>
      <c r="V57" s="32"/>
      <c r="W57" s="32"/>
      <c r="X57" s="32"/>
      <c r="Y57" s="32"/>
      <c r="Z57" s="32"/>
      <c r="AA57" s="32"/>
      <c r="AB57" s="32"/>
      <c r="AC57" s="32"/>
      <c r="AD57" s="32"/>
      <c r="AE57" s="32"/>
    </row>
    <row r="58" hidden="1" s="2" customFormat="1" ht="10.32" customHeight="1">
      <c r="A58" s="32"/>
      <c r="B58" s="33"/>
      <c r="C58" s="34"/>
      <c r="D58" s="34"/>
      <c r="E58" s="34"/>
      <c r="F58" s="34"/>
      <c r="G58" s="34"/>
      <c r="H58" s="34"/>
      <c r="I58" s="130"/>
      <c r="J58" s="34"/>
      <c r="K58" s="34"/>
      <c r="L58" s="131"/>
      <c r="S58" s="32"/>
      <c r="T58" s="32"/>
      <c r="U58" s="32"/>
      <c r="V58" s="32"/>
      <c r="W58" s="32"/>
      <c r="X58" s="32"/>
      <c r="Y58" s="32"/>
      <c r="Z58" s="32"/>
      <c r="AA58" s="32"/>
      <c r="AB58" s="32"/>
      <c r="AC58" s="32"/>
      <c r="AD58" s="32"/>
      <c r="AE58" s="32"/>
    </row>
    <row r="59" hidden="1" s="2" customFormat="1" ht="22.8" customHeight="1">
      <c r="A59" s="32"/>
      <c r="B59" s="33"/>
      <c r="C59" s="169" t="s">
        <v>72</v>
      </c>
      <c r="D59" s="34"/>
      <c r="E59" s="34"/>
      <c r="F59" s="34"/>
      <c r="G59" s="34"/>
      <c r="H59" s="34"/>
      <c r="I59" s="130"/>
      <c r="J59" s="96">
        <f>J79</f>
        <v>0</v>
      </c>
      <c r="K59" s="34"/>
      <c r="L59" s="131"/>
      <c r="S59" s="32"/>
      <c r="T59" s="32"/>
      <c r="U59" s="32"/>
      <c r="V59" s="32"/>
      <c r="W59" s="32"/>
      <c r="X59" s="32"/>
      <c r="Y59" s="32"/>
      <c r="Z59" s="32"/>
      <c r="AA59" s="32"/>
      <c r="AB59" s="32"/>
      <c r="AC59" s="32"/>
      <c r="AD59" s="32"/>
      <c r="AE59" s="32"/>
      <c r="AU59" s="11" t="s">
        <v>97</v>
      </c>
    </row>
    <row r="60" hidden="1" s="2" customFormat="1" ht="21.84" customHeight="1">
      <c r="A60" s="32"/>
      <c r="B60" s="33"/>
      <c r="C60" s="34"/>
      <c r="D60" s="34"/>
      <c r="E60" s="34"/>
      <c r="F60" s="34"/>
      <c r="G60" s="34"/>
      <c r="H60" s="34"/>
      <c r="I60" s="130"/>
      <c r="J60" s="34"/>
      <c r="K60" s="34"/>
      <c r="L60" s="131"/>
      <c r="S60" s="32"/>
      <c r="T60" s="32"/>
      <c r="U60" s="32"/>
      <c r="V60" s="32"/>
      <c r="W60" s="32"/>
      <c r="X60" s="32"/>
      <c r="Y60" s="32"/>
      <c r="Z60" s="32"/>
      <c r="AA60" s="32"/>
      <c r="AB60" s="32"/>
      <c r="AC60" s="32"/>
      <c r="AD60" s="32"/>
      <c r="AE60" s="32"/>
    </row>
    <row r="61" hidden="1" s="2" customFormat="1" ht="6.96" customHeight="1">
      <c r="A61" s="32"/>
      <c r="B61" s="53"/>
      <c r="C61" s="54"/>
      <c r="D61" s="54"/>
      <c r="E61" s="54"/>
      <c r="F61" s="54"/>
      <c r="G61" s="54"/>
      <c r="H61" s="54"/>
      <c r="I61" s="160"/>
      <c r="J61" s="54"/>
      <c r="K61" s="54"/>
      <c r="L61" s="131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hidden="1"/>
    <row r="63" hidden="1"/>
    <row r="64" hidden="1"/>
    <row r="65" s="2" customFormat="1" ht="6.96" customHeight="1">
      <c r="A65" s="32"/>
      <c r="B65" s="55"/>
      <c r="C65" s="56"/>
      <c r="D65" s="56"/>
      <c r="E65" s="56"/>
      <c r="F65" s="56"/>
      <c r="G65" s="56"/>
      <c r="H65" s="56"/>
      <c r="I65" s="163"/>
      <c r="J65" s="56"/>
      <c r="K65" s="56"/>
      <c r="L65" s="131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="2" customFormat="1" ht="24.96" customHeight="1">
      <c r="A66" s="32"/>
      <c r="B66" s="33"/>
      <c r="C66" s="17" t="s">
        <v>98</v>
      </c>
      <c r="D66" s="34"/>
      <c r="E66" s="34"/>
      <c r="F66" s="34"/>
      <c r="G66" s="34"/>
      <c r="H66" s="34"/>
      <c r="I66" s="130"/>
      <c r="J66" s="34"/>
      <c r="K66" s="34"/>
      <c r="L66" s="131"/>
      <c r="S66" s="32"/>
      <c r="T66" s="32"/>
      <c r="U66" s="32"/>
      <c r="V66" s="32"/>
      <c r="W66" s="32"/>
      <c r="X66" s="32"/>
      <c r="Y66" s="32"/>
      <c r="Z66" s="32"/>
      <c r="AA66" s="32"/>
      <c r="AB66" s="32"/>
      <c r="AC66" s="32"/>
      <c r="AD66" s="32"/>
      <c r="AE66" s="32"/>
    </row>
    <row r="67" s="2" customFormat="1" ht="6.96" customHeight="1">
      <c r="A67" s="32"/>
      <c r="B67" s="33"/>
      <c r="C67" s="34"/>
      <c r="D67" s="34"/>
      <c r="E67" s="34"/>
      <c r="F67" s="34"/>
      <c r="G67" s="34"/>
      <c r="H67" s="34"/>
      <c r="I67" s="130"/>
      <c r="J67" s="34"/>
      <c r="K67" s="34"/>
      <c r="L67" s="131"/>
      <c r="S67" s="32"/>
      <c r="T67" s="32"/>
      <c r="U67" s="32"/>
      <c r="V67" s="32"/>
      <c r="W67" s="32"/>
      <c r="X67" s="32"/>
      <c r="Y67" s="32"/>
      <c r="Z67" s="32"/>
      <c r="AA67" s="32"/>
      <c r="AB67" s="32"/>
      <c r="AC67" s="32"/>
      <c r="AD67" s="32"/>
      <c r="AE67" s="32"/>
    </row>
    <row r="68" s="2" customFormat="1" ht="12" customHeight="1">
      <c r="A68" s="32"/>
      <c r="B68" s="33"/>
      <c r="C68" s="26" t="s">
        <v>16</v>
      </c>
      <c r="D68" s="34"/>
      <c r="E68" s="34"/>
      <c r="F68" s="34"/>
      <c r="G68" s="34"/>
      <c r="H68" s="34"/>
      <c r="I68" s="130"/>
      <c r="J68" s="34"/>
      <c r="K68" s="34"/>
      <c r="L68" s="131"/>
      <c r="S68" s="32"/>
      <c r="T68" s="32"/>
      <c r="U68" s="32"/>
      <c r="V68" s="32"/>
      <c r="W68" s="32"/>
      <c r="X68" s="32"/>
      <c r="Y68" s="32"/>
      <c r="Z68" s="32"/>
      <c r="AA68" s="32"/>
      <c r="AB68" s="32"/>
      <c r="AC68" s="32"/>
      <c r="AD68" s="32"/>
      <c r="AE68" s="32"/>
    </row>
    <row r="69" s="2" customFormat="1" ht="16.5" customHeight="1">
      <c r="A69" s="32"/>
      <c r="B69" s="33"/>
      <c r="C69" s="34"/>
      <c r="D69" s="34"/>
      <c r="E69" s="164" t="str">
        <f>E7</f>
        <v>Oprava geometrických parametrů koleje 2020 u ST Karlovy Vary</v>
      </c>
      <c r="F69" s="26"/>
      <c r="G69" s="26"/>
      <c r="H69" s="26"/>
      <c r="I69" s="130"/>
      <c r="J69" s="34"/>
      <c r="K69" s="34"/>
      <c r="L69" s="131"/>
      <c r="S69" s="32"/>
      <c r="T69" s="32"/>
      <c r="U69" s="32"/>
      <c r="V69" s="32"/>
      <c r="W69" s="32"/>
      <c r="X69" s="32"/>
      <c r="Y69" s="32"/>
      <c r="Z69" s="32"/>
      <c r="AA69" s="32"/>
      <c r="AB69" s="32"/>
      <c r="AC69" s="32"/>
      <c r="AD69" s="32"/>
      <c r="AE69" s="32"/>
    </row>
    <row r="70" s="2" customFormat="1" ht="12" customHeight="1">
      <c r="A70" s="32"/>
      <c r="B70" s="33"/>
      <c r="C70" s="26" t="s">
        <v>92</v>
      </c>
      <c r="D70" s="34"/>
      <c r="E70" s="34"/>
      <c r="F70" s="34"/>
      <c r="G70" s="34"/>
      <c r="H70" s="34"/>
      <c r="I70" s="130"/>
      <c r="J70" s="34"/>
      <c r="K70" s="34"/>
      <c r="L70" s="131"/>
      <c r="S70" s="32"/>
      <c r="T70" s="32"/>
      <c r="U70" s="32"/>
      <c r="V70" s="32"/>
      <c r="W70" s="32"/>
      <c r="X70" s="32"/>
      <c r="Y70" s="32"/>
      <c r="Z70" s="32"/>
      <c r="AA70" s="32"/>
      <c r="AB70" s="32"/>
      <c r="AC70" s="32"/>
      <c r="AD70" s="32"/>
      <c r="AE70" s="32"/>
    </row>
    <row r="71" s="2" customFormat="1" ht="16.5" customHeight="1">
      <c r="A71" s="32"/>
      <c r="B71" s="33"/>
      <c r="C71" s="34"/>
      <c r="D71" s="34"/>
      <c r="E71" s="63" t="str">
        <f>E9</f>
        <v>A.1 - Oprava GPK (Sborník SŽDC 2019)</v>
      </c>
      <c r="F71" s="34"/>
      <c r="G71" s="34"/>
      <c r="H71" s="34"/>
      <c r="I71" s="130"/>
      <c r="J71" s="34"/>
      <c r="K71" s="34"/>
      <c r="L71" s="131"/>
      <c r="S71" s="32"/>
      <c r="T71" s="32"/>
      <c r="U71" s="32"/>
      <c r="V71" s="32"/>
      <c r="W71" s="32"/>
      <c r="X71" s="32"/>
      <c r="Y71" s="32"/>
      <c r="Z71" s="32"/>
      <c r="AA71" s="32"/>
      <c r="AB71" s="32"/>
      <c r="AC71" s="32"/>
      <c r="AD71" s="32"/>
      <c r="AE71" s="32"/>
    </row>
    <row r="72" s="2" customFormat="1" ht="6.96" customHeight="1">
      <c r="A72" s="32"/>
      <c r="B72" s="33"/>
      <c r="C72" s="34"/>
      <c r="D72" s="34"/>
      <c r="E72" s="34"/>
      <c r="F72" s="34"/>
      <c r="G72" s="34"/>
      <c r="H72" s="34"/>
      <c r="I72" s="130"/>
      <c r="J72" s="34"/>
      <c r="K72" s="34"/>
      <c r="L72" s="131"/>
      <c r="S72" s="32"/>
      <c r="T72" s="32"/>
      <c r="U72" s="32"/>
      <c r="V72" s="32"/>
      <c r="W72" s="32"/>
      <c r="X72" s="32"/>
      <c r="Y72" s="32"/>
      <c r="Z72" s="32"/>
      <c r="AA72" s="32"/>
      <c r="AB72" s="32"/>
      <c r="AC72" s="32"/>
      <c r="AD72" s="32"/>
      <c r="AE72" s="32"/>
    </row>
    <row r="73" s="2" customFormat="1" ht="12" customHeight="1">
      <c r="A73" s="32"/>
      <c r="B73" s="33"/>
      <c r="C73" s="26" t="s">
        <v>21</v>
      </c>
      <c r="D73" s="34"/>
      <c r="E73" s="34"/>
      <c r="F73" s="21" t="str">
        <f>F12</f>
        <v>obvod ST Karlovy Vary</v>
      </c>
      <c r="G73" s="34"/>
      <c r="H73" s="34"/>
      <c r="I73" s="134" t="s">
        <v>23</v>
      </c>
      <c r="J73" s="66" t="str">
        <f>IF(J12="","",J12)</f>
        <v>7. 2. 2020</v>
      </c>
      <c r="K73" s="34"/>
      <c r="L73" s="131"/>
      <c r="S73" s="32"/>
      <c r="T73" s="32"/>
      <c r="U73" s="32"/>
      <c r="V73" s="32"/>
      <c r="W73" s="32"/>
      <c r="X73" s="32"/>
      <c r="Y73" s="32"/>
      <c r="Z73" s="32"/>
      <c r="AA73" s="32"/>
      <c r="AB73" s="32"/>
      <c r="AC73" s="32"/>
      <c r="AD73" s="32"/>
      <c r="AE73" s="32"/>
    </row>
    <row r="74" s="2" customFormat="1" ht="6.96" customHeight="1">
      <c r="A74" s="32"/>
      <c r="B74" s="33"/>
      <c r="C74" s="34"/>
      <c r="D74" s="34"/>
      <c r="E74" s="34"/>
      <c r="F74" s="34"/>
      <c r="G74" s="34"/>
      <c r="H74" s="34"/>
      <c r="I74" s="130"/>
      <c r="J74" s="34"/>
      <c r="K74" s="34"/>
      <c r="L74" s="131"/>
      <c r="S74" s="32"/>
      <c r="T74" s="32"/>
      <c r="U74" s="32"/>
      <c r="V74" s="32"/>
      <c r="W74" s="32"/>
      <c r="X74" s="32"/>
      <c r="Y74" s="32"/>
      <c r="Z74" s="32"/>
      <c r="AA74" s="32"/>
      <c r="AB74" s="32"/>
      <c r="AC74" s="32"/>
      <c r="AD74" s="32"/>
      <c r="AE74" s="32"/>
    </row>
    <row r="75" s="2" customFormat="1" ht="15.15" customHeight="1">
      <c r="A75" s="32"/>
      <c r="B75" s="33"/>
      <c r="C75" s="26" t="s">
        <v>25</v>
      </c>
      <c r="D75" s="34"/>
      <c r="E75" s="34"/>
      <c r="F75" s="21" t="str">
        <f>E15</f>
        <v>Správa železnic,s.o. - OŘ UNL - ST Karlovy Vary</v>
      </c>
      <c r="G75" s="34"/>
      <c r="H75" s="34"/>
      <c r="I75" s="134" t="s">
        <v>33</v>
      </c>
      <c r="J75" s="30" t="str">
        <f>E21</f>
        <v xml:space="preserve"> </v>
      </c>
      <c r="K75" s="34"/>
      <c r="L75" s="131"/>
      <c r="S75" s="32"/>
      <c r="T75" s="32"/>
      <c r="U75" s="32"/>
      <c r="V75" s="32"/>
      <c r="W75" s="32"/>
      <c r="X75" s="32"/>
      <c r="Y75" s="32"/>
      <c r="Z75" s="32"/>
      <c r="AA75" s="32"/>
      <c r="AB75" s="32"/>
      <c r="AC75" s="32"/>
      <c r="AD75" s="32"/>
      <c r="AE75" s="32"/>
    </row>
    <row r="76" s="2" customFormat="1" ht="15.15" customHeight="1">
      <c r="A76" s="32"/>
      <c r="B76" s="33"/>
      <c r="C76" s="26" t="s">
        <v>31</v>
      </c>
      <c r="D76" s="34"/>
      <c r="E76" s="34"/>
      <c r="F76" s="21" t="str">
        <f>IF(E18="","",E18)</f>
        <v>Vyplň údaj</v>
      </c>
      <c r="G76" s="34"/>
      <c r="H76" s="34"/>
      <c r="I76" s="134" t="s">
        <v>36</v>
      </c>
      <c r="J76" s="30" t="str">
        <f>E24</f>
        <v>Monika Roztočilová</v>
      </c>
      <c r="K76" s="34"/>
      <c r="L76" s="131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="2" customFormat="1" ht="10.32" customHeight="1">
      <c r="A77" s="32"/>
      <c r="B77" s="33"/>
      <c r="C77" s="34"/>
      <c r="D77" s="34"/>
      <c r="E77" s="34"/>
      <c r="F77" s="34"/>
      <c r="G77" s="34"/>
      <c r="H77" s="34"/>
      <c r="I77" s="130"/>
      <c r="J77" s="34"/>
      <c r="K77" s="34"/>
      <c r="L77" s="131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78" s="9" customFormat="1" ht="29.28" customHeight="1">
      <c r="A78" s="170"/>
      <c r="B78" s="171"/>
      <c r="C78" s="172" t="s">
        <v>99</v>
      </c>
      <c r="D78" s="173" t="s">
        <v>59</v>
      </c>
      <c r="E78" s="173" t="s">
        <v>55</v>
      </c>
      <c r="F78" s="173" t="s">
        <v>56</v>
      </c>
      <c r="G78" s="173" t="s">
        <v>100</v>
      </c>
      <c r="H78" s="173" t="s">
        <v>101</v>
      </c>
      <c r="I78" s="174" t="s">
        <v>102</v>
      </c>
      <c r="J78" s="173" t="s">
        <v>96</v>
      </c>
      <c r="K78" s="175" t="s">
        <v>103</v>
      </c>
      <c r="L78" s="176"/>
      <c r="M78" s="86" t="s">
        <v>19</v>
      </c>
      <c r="N78" s="87" t="s">
        <v>44</v>
      </c>
      <c r="O78" s="87" t="s">
        <v>104</v>
      </c>
      <c r="P78" s="87" t="s">
        <v>105</v>
      </c>
      <c r="Q78" s="87" t="s">
        <v>106</v>
      </c>
      <c r="R78" s="87" t="s">
        <v>107</v>
      </c>
      <c r="S78" s="87" t="s">
        <v>108</v>
      </c>
      <c r="T78" s="88" t="s">
        <v>109</v>
      </c>
      <c r="U78" s="170"/>
      <c r="V78" s="170"/>
      <c r="W78" s="170"/>
      <c r="X78" s="170"/>
      <c r="Y78" s="170"/>
      <c r="Z78" s="170"/>
      <c r="AA78" s="170"/>
      <c r="AB78" s="170"/>
      <c r="AC78" s="170"/>
      <c r="AD78" s="170"/>
      <c r="AE78" s="170"/>
    </row>
    <row r="79" s="2" customFormat="1" ht="22.8" customHeight="1">
      <c r="A79" s="32"/>
      <c r="B79" s="33"/>
      <c r="C79" s="93" t="s">
        <v>110</v>
      </c>
      <c r="D79" s="34"/>
      <c r="E79" s="34"/>
      <c r="F79" s="34"/>
      <c r="G79" s="34"/>
      <c r="H79" s="34"/>
      <c r="I79" s="130"/>
      <c r="J79" s="177">
        <f>BK79</f>
        <v>0</v>
      </c>
      <c r="K79" s="34"/>
      <c r="L79" s="38"/>
      <c r="M79" s="89"/>
      <c r="N79" s="178"/>
      <c r="O79" s="90"/>
      <c r="P79" s="179">
        <f>SUM(P80:P112)</f>
        <v>0</v>
      </c>
      <c r="Q79" s="90"/>
      <c r="R79" s="179">
        <f>SUM(R80:R112)</f>
        <v>8933.2800000000007</v>
      </c>
      <c r="S79" s="90"/>
      <c r="T79" s="180">
        <f>SUM(T80:T112)</f>
        <v>0</v>
      </c>
      <c r="U79" s="32"/>
      <c r="V79" s="32"/>
      <c r="W79" s="32"/>
      <c r="X79" s="32"/>
      <c r="Y79" s="32"/>
      <c r="Z79" s="32"/>
      <c r="AA79" s="32"/>
      <c r="AB79" s="32"/>
      <c r="AC79" s="32"/>
      <c r="AD79" s="32"/>
      <c r="AE79" s="32"/>
      <c r="AT79" s="11" t="s">
        <v>73</v>
      </c>
      <c r="AU79" s="11" t="s">
        <v>97</v>
      </c>
      <c r="BK79" s="181">
        <f>SUM(BK80:BK112)</f>
        <v>0</v>
      </c>
    </row>
    <row r="80" s="2" customFormat="1" ht="21.75" customHeight="1">
      <c r="A80" s="32"/>
      <c r="B80" s="33"/>
      <c r="C80" s="182" t="s">
        <v>82</v>
      </c>
      <c r="D80" s="182" t="s">
        <v>111</v>
      </c>
      <c r="E80" s="183" t="s">
        <v>112</v>
      </c>
      <c r="F80" s="184" t="s">
        <v>113</v>
      </c>
      <c r="G80" s="185" t="s">
        <v>114</v>
      </c>
      <c r="H80" s="186">
        <v>5.2480000000000002</v>
      </c>
      <c r="I80" s="187"/>
      <c r="J80" s="188">
        <f>ROUND(I80*H80,2)</f>
        <v>0</v>
      </c>
      <c r="K80" s="184" t="s">
        <v>115</v>
      </c>
      <c r="L80" s="38"/>
      <c r="M80" s="189" t="s">
        <v>19</v>
      </c>
      <c r="N80" s="190" t="s">
        <v>45</v>
      </c>
      <c r="O80" s="78"/>
      <c r="P80" s="191">
        <f>O80*H80</f>
        <v>0</v>
      </c>
      <c r="Q80" s="191">
        <v>0</v>
      </c>
      <c r="R80" s="191">
        <f>Q80*H80</f>
        <v>0</v>
      </c>
      <c r="S80" s="191">
        <v>0</v>
      </c>
      <c r="T80" s="192">
        <f>S80*H80</f>
        <v>0</v>
      </c>
      <c r="U80" s="32"/>
      <c r="V80" s="32"/>
      <c r="W80" s="32"/>
      <c r="X80" s="32"/>
      <c r="Y80" s="32"/>
      <c r="Z80" s="32"/>
      <c r="AA80" s="32"/>
      <c r="AB80" s="32"/>
      <c r="AC80" s="32"/>
      <c r="AD80" s="32"/>
      <c r="AE80" s="32"/>
      <c r="AR80" s="193" t="s">
        <v>116</v>
      </c>
      <c r="AT80" s="193" t="s">
        <v>111</v>
      </c>
      <c r="AU80" s="193" t="s">
        <v>74</v>
      </c>
      <c r="AY80" s="11" t="s">
        <v>117</v>
      </c>
      <c r="BE80" s="194">
        <f>IF(N80="základní",J80,0)</f>
        <v>0</v>
      </c>
      <c r="BF80" s="194">
        <f>IF(N80="snížená",J80,0)</f>
        <v>0</v>
      </c>
      <c r="BG80" s="194">
        <f>IF(N80="zákl. přenesená",J80,0)</f>
        <v>0</v>
      </c>
      <c r="BH80" s="194">
        <f>IF(N80="sníž. přenesená",J80,0)</f>
        <v>0</v>
      </c>
      <c r="BI80" s="194">
        <f>IF(N80="nulová",J80,0)</f>
        <v>0</v>
      </c>
      <c r="BJ80" s="11" t="s">
        <v>82</v>
      </c>
      <c r="BK80" s="194">
        <f>ROUND(I80*H80,2)</f>
        <v>0</v>
      </c>
      <c r="BL80" s="11" t="s">
        <v>116</v>
      </c>
      <c r="BM80" s="193" t="s">
        <v>118</v>
      </c>
    </row>
    <row r="81" s="2" customFormat="1">
      <c r="A81" s="32"/>
      <c r="B81" s="33"/>
      <c r="C81" s="34"/>
      <c r="D81" s="195" t="s">
        <v>119</v>
      </c>
      <c r="E81" s="34"/>
      <c r="F81" s="196" t="s">
        <v>120</v>
      </c>
      <c r="G81" s="34"/>
      <c r="H81" s="34"/>
      <c r="I81" s="130"/>
      <c r="J81" s="34"/>
      <c r="K81" s="34"/>
      <c r="L81" s="38"/>
      <c r="M81" s="197"/>
      <c r="N81" s="198"/>
      <c r="O81" s="78"/>
      <c r="P81" s="78"/>
      <c r="Q81" s="78"/>
      <c r="R81" s="78"/>
      <c r="S81" s="78"/>
      <c r="T81" s="79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  <c r="AT81" s="11" t="s">
        <v>119</v>
      </c>
      <c r="AU81" s="11" t="s">
        <v>74</v>
      </c>
    </row>
    <row r="82" s="2" customFormat="1" ht="21.75" customHeight="1">
      <c r="A82" s="32"/>
      <c r="B82" s="33"/>
      <c r="C82" s="182" t="s">
        <v>84</v>
      </c>
      <c r="D82" s="182" t="s">
        <v>111</v>
      </c>
      <c r="E82" s="183" t="s">
        <v>121</v>
      </c>
      <c r="F82" s="184" t="s">
        <v>122</v>
      </c>
      <c r="G82" s="185" t="s">
        <v>114</v>
      </c>
      <c r="H82" s="186">
        <v>28.370000000000001</v>
      </c>
      <c r="I82" s="187"/>
      <c r="J82" s="188">
        <f>ROUND(I82*H82,2)</f>
        <v>0</v>
      </c>
      <c r="K82" s="184" t="s">
        <v>115</v>
      </c>
      <c r="L82" s="38"/>
      <c r="M82" s="189" t="s">
        <v>19</v>
      </c>
      <c r="N82" s="190" t="s">
        <v>45</v>
      </c>
      <c r="O82" s="78"/>
      <c r="P82" s="191">
        <f>O82*H82</f>
        <v>0</v>
      </c>
      <c r="Q82" s="191">
        <v>0</v>
      </c>
      <c r="R82" s="191">
        <f>Q82*H82</f>
        <v>0</v>
      </c>
      <c r="S82" s="191">
        <v>0</v>
      </c>
      <c r="T82" s="192">
        <f>S82*H82</f>
        <v>0</v>
      </c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  <c r="AR82" s="193" t="s">
        <v>116</v>
      </c>
      <c r="AT82" s="193" t="s">
        <v>111</v>
      </c>
      <c r="AU82" s="193" t="s">
        <v>74</v>
      </c>
      <c r="AY82" s="11" t="s">
        <v>117</v>
      </c>
      <c r="BE82" s="194">
        <f>IF(N82="základní",J82,0)</f>
        <v>0</v>
      </c>
      <c r="BF82" s="194">
        <f>IF(N82="snížená",J82,0)</f>
        <v>0</v>
      </c>
      <c r="BG82" s="194">
        <f>IF(N82="zákl. přenesená",J82,0)</f>
        <v>0</v>
      </c>
      <c r="BH82" s="194">
        <f>IF(N82="sníž. přenesená",J82,0)</f>
        <v>0</v>
      </c>
      <c r="BI82" s="194">
        <f>IF(N82="nulová",J82,0)</f>
        <v>0</v>
      </c>
      <c r="BJ82" s="11" t="s">
        <v>82</v>
      </c>
      <c r="BK82" s="194">
        <f>ROUND(I82*H82,2)</f>
        <v>0</v>
      </c>
      <c r="BL82" s="11" t="s">
        <v>116</v>
      </c>
      <c r="BM82" s="193" t="s">
        <v>123</v>
      </c>
    </row>
    <row r="83" s="2" customFormat="1">
      <c r="A83" s="32"/>
      <c r="B83" s="33"/>
      <c r="C83" s="34"/>
      <c r="D83" s="195" t="s">
        <v>119</v>
      </c>
      <c r="E83" s="34"/>
      <c r="F83" s="196" t="s">
        <v>124</v>
      </c>
      <c r="G83" s="34"/>
      <c r="H83" s="34"/>
      <c r="I83" s="130"/>
      <c r="J83" s="34"/>
      <c r="K83" s="34"/>
      <c r="L83" s="38"/>
      <c r="M83" s="197"/>
      <c r="N83" s="198"/>
      <c r="O83" s="78"/>
      <c r="P83" s="78"/>
      <c r="Q83" s="78"/>
      <c r="R83" s="78"/>
      <c r="S83" s="78"/>
      <c r="T83" s="79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  <c r="AT83" s="11" t="s">
        <v>119</v>
      </c>
      <c r="AU83" s="11" t="s">
        <v>74</v>
      </c>
    </row>
    <row r="84" s="2" customFormat="1" ht="21.75" customHeight="1">
      <c r="A84" s="32"/>
      <c r="B84" s="33"/>
      <c r="C84" s="182" t="s">
        <v>125</v>
      </c>
      <c r="D84" s="182" t="s">
        <v>111</v>
      </c>
      <c r="E84" s="183" t="s">
        <v>126</v>
      </c>
      <c r="F84" s="184" t="s">
        <v>127</v>
      </c>
      <c r="G84" s="185" t="s">
        <v>114</v>
      </c>
      <c r="H84" s="186">
        <v>20.222000000000001</v>
      </c>
      <c r="I84" s="187"/>
      <c r="J84" s="188">
        <f>ROUND(I84*H84,2)</f>
        <v>0</v>
      </c>
      <c r="K84" s="184" t="s">
        <v>115</v>
      </c>
      <c r="L84" s="38"/>
      <c r="M84" s="189" t="s">
        <v>19</v>
      </c>
      <c r="N84" s="190" t="s">
        <v>45</v>
      </c>
      <c r="O84" s="78"/>
      <c r="P84" s="191">
        <f>O84*H84</f>
        <v>0</v>
      </c>
      <c r="Q84" s="191">
        <v>0</v>
      </c>
      <c r="R84" s="191">
        <f>Q84*H84</f>
        <v>0</v>
      </c>
      <c r="S84" s="191">
        <v>0</v>
      </c>
      <c r="T84" s="192">
        <f>S84*H84</f>
        <v>0</v>
      </c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  <c r="AR84" s="193" t="s">
        <v>116</v>
      </c>
      <c r="AT84" s="193" t="s">
        <v>111</v>
      </c>
      <c r="AU84" s="193" t="s">
        <v>74</v>
      </c>
      <c r="AY84" s="11" t="s">
        <v>117</v>
      </c>
      <c r="BE84" s="194">
        <f>IF(N84="základní",J84,0)</f>
        <v>0</v>
      </c>
      <c r="BF84" s="194">
        <f>IF(N84="snížená",J84,0)</f>
        <v>0</v>
      </c>
      <c r="BG84" s="194">
        <f>IF(N84="zákl. přenesená",J84,0)</f>
        <v>0</v>
      </c>
      <c r="BH84" s="194">
        <f>IF(N84="sníž. přenesená",J84,0)</f>
        <v>0</v>
      </c>
      <c r="BI84" s="194">
        <f>IF(N84="nulová",J84,0)</f>
        <v>0</v>
      </c>
      <c r="BJ84" s="11" t="s">
        <v>82</v>
      </c>
      <c r="BK84" s="194">
        <f>ROUND(I84*H84,2)</f>
        <v>0</v>
      </c>
      <c r="BL84" s="11" t="s">
        <v>116</v>
      </c>
      <c r="BM84" s="193" t="s">
        <v>128</v>
      </c>
    </row>
    <row r="85" s="2" customFormat="1">
      <c r="A85" s="32"/>
      <c r="B85" s="33"/>
      <c r="C85" s="34"/>
      <c r="D85" s="195" t="s">
        <v>119</v>
      </c>
      <c r="E85" s="34"/>
      <c r="F85" s="196" t="s">
        <v>129</v>
      </c>
      <c r="G85" s="34"/>
      <c r="H85" s="34"/>
      <c r="I85" s="130"/>
      <c r="J85" s="34"/>
      <c r="K85" s="34"/>
      <c r="L85" s="38"/>
      <c r="M85" s="197"/>
      <c r="N85" s="198"/>
      <c r="O85" s="78"/>
      <c r="P85" s="78"/>
      <c r="Q85" s="78"/>
      <c r="R85" s="78"/>
      <c r="S85" s="78"/>
      <c r="T85" s="79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  <c r="AT85" s="11" t="s">
        <v>119</v>
      </c>
      <c r="AU85" s="11" t="s">
        <v>74</v>
      </c>
    </row>
    <row r="86" s="2" customFormat="1" ht="21.75" customHeight="1">
      <c r="A86" s="32"/>
      <c r="B86" s="33"/>
      <c r="C86" s="182" t="s">
        <v>116</v>
      </c>
      <c r="D86" s="182" t="s">
        <v>111</v>
      </c>
      <c r="E86" s="183" t="s">
        <v>130</v>
      </c>
      <c r="F86" s="184" t="s">
        <v>131</v>
      </c>
      <c r="G86" s="185" t="s">
        <v>132</v>
      </c>
      <c r="H86" s="186">
        <v>1854.9100000000001</v>
      </c>
      <c r="I86" s="187"/>
      <c r="J86" s="188">
        <f>ROUND(I86*H86,2)</f>
        <v>0</v>
      </c>
      <c r="K86" s="184" t="s">
        <v>115</v>
      </c>
      <c r="L86" s="38"/>
      <c r="M86" s="189" t="s">
        <v>19</v>
      </c>
      <c r="N86" s="190" t="s">
        <v>45</v>
      </c>
      <c r="O86" s="78"/>
      <c r="P86" s="191">
        <f>O86*H86</f>
        <v>0</v>
      </c>
      <c r="Q86" s="191">
        <v>0</v>
      </c>
      <c r="R86" s="191">
        <f>Q86*H86</f>
        <v>0</v>
      </c>
      <c r="S86" s="191">
        <v>0</v>
      </c>
      <c r="T86" s="192">
        <f>S86*H86</f>
        <v>0</v>
      </c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  <c r="AR86" s="193" t="s">
        <v>116</v>
      </c>
      <c r="AT86" s="193" t="s">
        <v>111</v>
      </c>
      <c r="AU86" s="193" t="s">
        <v>74</v>
      </c>
      <c r="AY86" s="11" t="s">
        <v>117</v>
      </c>
      <c r="BE86" s="194">
        <f>IF(N86="základní",J86,0)</f>
        <v>0</v>
      </c>
      <c r="BF86" s="194">
        <f>IF(N86="snížená",J86,0)</f>
        <v>0</v>
      </c>
      <c r="BG86" s="194">
        <f>IF(N86="zákl. přenesená",J86,0)</f>
        <v>0</v>
      </c>
      <c r="BH86" s="194">
        <f>IF(N86="sníž. přenesená",J86,0)</f>
        <v>0</v>
      </c>
      <c r="BI86" s="194">
        <f>IF(N86="nulová",J86,0)</f>
        <v>0</v>
      </c>
      <c r="BJ86" s="11" t="s">
        <v>82</v>
      </c>
      <c r="BK86" s="194">
        <f>ROUND(I86*H86,2)</f>
        <v>0</v>
      </c>
      <c r="BL86" s="11" t="s">
        <v>116</v>
      </c>
      <c r="BM86" s="193" t="s">
        <v>133</v>
      </c>
    </row>
    <row r="87" s="2" customFormat="1">
      <c r="A87" s="32"/>
      <c r="B87" s="33"/>
      <c r="C87" s="34"/>
      <c r="D87" s="195" t="s">
        <v>119</v>
      </c>
      <c r="E87" s="34"/>
      <c r="F87" s="196" t="s">
        <v>134</v>
      </c>
      <c r="G87" s="34"/>
      <c r="H87" s="34"/>
      <c r="I87" s="130"/>
      <c r="J87" s="34"/>
      <c r="K87" s="34"/>
      <c r="L87" s="38"/>
      <c r="M87" s="197"/>
      <c r="N87" s="198"/>
      <c r="O87" s="78"/>
      <c r="P87" s="78"/>
      <c r="Q87" s="78"/>
      <c r="R87" s="78"/>
      <c r="S87" s="78"/>
      <c r="T87" s="79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  <c r="AT87" s="11" t="s">
        <v>119</v>
      </c>
      <c r="AU87" s="11" t="s">
        <v>74</v>
      </c>
    </row>
    <row r="88" s="2" customFormat="1" ht="21.75" customHeight="1">
      <c r="A88" s="32"/>
      <c r="B88" s="33"/>
      <c r="C88" s="182" t="s">
        <v>135</v>
      </c>
      <c r="D88" s="182" t="s">
        <v>111</v>
      </c>
      <c r="E88" s="183" t="s">
        <v>136</v>
      </c>
      <c r="F88" s="184" t="s">
        <v>137</v>
      </c>
      <c r="G88" s="185" t="s">
        <v>132</v>
      </c>
      <c r="H88" s="186">
        <v>508.94</v>
      </c>
      <c r="I88" s="187"/>
      <c r="J88" s="188">
        <f>ROUND(I88*H88,2)</f>
        <v>0</v>
      </c>
      <c r="K88" s="184" t="s">
        <v>115</v>
      </c>
      <c r="L88" s="38"/>
      <c r="M88" s="189" t="s">
        <v>19</v>
      </c>
      <c r="N88" s="190" t="s">
        <v>45</v>
      </c>
      <c r="O88" s="78"/>
      <c r="P88" s="191">
        <f>O88*H88</f>
        <v>0</v>
      </c>
      <c r="Q88" s="191">
        <v>0</v>
      </c>
      <c r="R88" s="191">
        <f>Q88*H88</f>
        <v>0</v>
      </c>
      <c r="S88" s="191">
        <v>0</v>
      </c>
      <c r="T88" s="192">
        <f>S88*H88</f>
        <v>0</v>
      </c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  <c r="AR88" s="193" t="s">
        <v>116</v>
      </c>
      <c r="AT88" s="193" t="s">
        <v>111</v>
      </c>
      <c r="AU88" s="193" t="s">
        <v>74</v>
      </c>
      <c r="AY88" s="11" t="s">
        <v>117</v>
      </c>
      <c r="BE88" s="194">
        <f>IF(N88="základní",J88,0)</f>
        <v>0</v>
      </c>
      <c r="BF88" s="194">
        <f>IF(N88="snížená",J88,0)</f>
        <v>0</v>
      </c>
      <c r="BG88" s="194">
        <f>IF(N88="zákl. přenesená",J88,0)</f>
        <v>0</v>
      </c>
      <c r="BH88" s="194">
        <f>IF(N88="sníž. přenesená",J88,0)</f>
        <v>0</v>
      </c>
      <c r="BI88" s="194">
        <f>IF(N88="nulová",J88,0)</f>
        <v>0</v>
      </c>
      <c r="BJ88" s="11" t="s">
        <v>82</v>
      </c>
      <c r="BK88" s="194">
        <f>ROUND(I88*H88,2)</f>
        <v>0</v>
      </c>
      <c r="BL88" s="11" t="s">
        <v>116</v>
      </c>
      <c r="BM88" s="193" t="s">
        <v>138</v>
      </c>
    </row>
    <row r="89" s="2" customFormat="1">
      <c r="A89" s="32"/>
      <c r="B89" s="33"/>
      <c r="C89" s="34"/>
      <c r="D89" s="195" t="s">
        <v>119</v>
      </c>
      <c r="E89" s="34"/>
      <c r="F89" s="196" t="s">
        <v>139</v>
      </c>
      <c r="G89" s="34"/>
      <c r="H89" s="34"/>
      <c r="I89" s="130"/>
      <c r="J89" s="34"/>
      <c r="K89" s="34"/>
      <c r="L89" s="38"/>
      <c r="M89" s="197"/>
      <c r="N89" s="198"/>
      <c r="O89" s="78"/>
      <c r="P89" s="78"/>
      <c r="Q89" s="78"/>
      <c r="R89" s="78"/>
      <c r="S89" s="78"/>
      <c r="T89" s="79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  <c r="AT89" s="11" t="s">
        <v>119</v>
      </c>
      <c r="AU89" s="11" t="s">
        <v>74</v>
      </c>
    </row>
    <row r="90" s="2" customFormat="1" ht="21.75" customHeight="1">
      <c r="A90" s="32"/>
      <c r="B90" s="33"/>
      <c r="C90" s="182" t="s">
        <v>140</v>
      </c>
      <c r="D90" s="182" t="s">
        <v>111</v>
      </c>
      <c r="E90" s="183" t="s">
        <v>141</v>
      </c>
      <c r="F90" s="184" t="s">
        <v>142</v>
      </c>
      <c r="G90" s="185" t="s">
        <v>143</v>
      </c>
      <c r="H90" s="186">
        <v>5902</v>
      </c>
      <c r="I90" s="187"/>
      <c r="J90" s="188">
        <f>ROUND(I90*H90,2)</f>
        <v>0</v>
      </c>
      <c r="K90" s="184" t="s">
        <v>115</v>
      </c>
      <c r="L90" s="38"/>
      <c r="M90" s="189" t="s">
        <v>19</v>
      </c>
      <c r="N90" s="190" t="s">
        <v>45</v>
      </c>
      <c r="O90" s="78"/>
      <c r="P90" s="191">
        <f>O90*H90</f>
        <v>0</v>
      </c>
      <c r="Q90" s="191">
        <v>0</v>
      </c>
      <c r="R90" s="191">
        <f>Q90*H90</f>
        <v>0</v>
      </c>
      <c r="S90" s="191">
        <v>0</v>
      </c>
      <c r="T90" s="192">
        <f>S90*H90</f>
        <v>0</v>
      </c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  <c r="AR90" s="193" t="s">
        <v>116</v>
      </c>
      <c r="AT90" s="193" t="s">
        <v>111</v>
      </c>
      <c r="AU90" s="193" t="s">
        <v>74</v>
      </c>
      <c r="AY90" s="11" t="s">
        <v>117</v>
      </c>
      <c r="BE90" s="194">
        <f>IF(N90="základní",J90,0)</f>
        <v>0</v>
      </c>
      <c r="BF90" s="194">
        <f>IF(N90="snížená",J90,0)</f>
        <v>0</v>
      </c>
      <c r="BG90" s="194">
        <f>IF(N90="zákl. přenesená",J90,0)</f>
        <v>0</v>
      </c>
      <c r="BH90" s="194">
        <f>IF(N90="sníž. přenesená",J90,0)</f>
        <v>0</v>
      </c>
      <c r="BI90" s="194">
        <f>IF(N90="nulová",J90,0)</f>
        <v>0</v>
      </c>
      <c r="BJ90" s="11" t="s">
        <v>82</v>
      </c>
      <c r="BK90" s="194">
        <f>ROUND(I90*H90,2)</f>
        <v>0</v>
      </c>
      <c r="BL90" s="11" t="s">
        <v>116</v>
      </c>
      <c r="BM90" s="193" t="s">
        <v>144</v>
      </c>
    </row>
    <row r="91" s="2" customFormat="1">
      <c r="A91" s="32"/>
      <c r="B91" s="33"/>
      <c r="C91" s="34"/>
      <c r="D91" s="195" t="s">
        <v>119</v>
      </c>
      <c r="E91" s="34"/>
      <c r="F91" s="196" t="s">
        <v>145</v>
      </c>
      <c r="G91" s="34"/>
      <c r="H91" s="34"/>
      <c r="I91" s="130"/>
      <c r="J91" s="34"/>
      <c r="K91" s="34"/>
      <c r="L91" s="38"/>
      <c r="M91" s="197"/>
      <c r="N91" s="198"/>
      <c r="O91" s="78"/>
      <c r="P91" s="78"/>
      <c r="Q91" s="78"/>
      <c r="R91" s="78"/>
      <c r="S91" s="78"/>
      <c r="T91" s="79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  <c r="AT91" s="11" t="s">
        <v>119</v>
      </c>
      <c r="AU91" s="11" t="s">
        <v>74</v>
      </c>
    </row>
    <row r="92" s="2" customFormat="1" ht="21.75" customHeight="1">
      <c r="A92" s="32"/>
      <c r="B92" s="33"/>
      <c r="C92" s="182" t="s">
        <v>146</v>
      </c>
      <c r="D92" s="182" t="s">
        <v>111</v>
      </c>
      <c r="E92" s="183" t="s">
        <v>147</v>
      </c>
      <c r="F92" s="184" t="s">
        <v>148</v>
      </c>
      <c r="G92" s="185" t="s">
        <v>143</v>
      </c>
      <c r="H92" s="186">
        <v>381.89999999999998</v>
      </c>
      <c r="I92" s="187"/>
      <c r="J92" s="188">
        <f>ROUND(I92*H92,2)</f>
        <v>0</v>
      </c>
      <c r="K92" s="184" t="s">
        <v>115</v>
      </c>
      <c r="L92" s="38"/>
      <c r="M92" s="189" t="s">
        <v>19</v>
      </c>
      <c r="N92" s="190" t="s">
        <v>45</v>
      </c>
      <c r="O92" s="78"/>
      <c r="P92" s="191">
        <f>O92*H92</f>
        <v>0</v>
      </c>
      <c r="Q92" s="191">
        <v>0</v>
      </c>
      <c r="R92" s="191">
        <f>Q92*H92</f>
        <v>0</v>
      </c>
      <c r="S92" s="191">
        <v>0</v>
      </c>
      <c r="T92" s="192">
        <f>S92*H92</f>
        <v>0</v>
      </c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  <c r="AR92" s="193" t="s">
        <v>116</v>
      </c>
      <c r="AT92" s="193" t="s">
        <v>111</v>
      </c>
      <c r="AU92" s="193" t="s">
        <v>74</v>
      </c>
      <c r="AY92" s="11" t="s">
        <v>117</v>
      </c>
      <c r="BE92" s="194">
        <f>IF(N92="základní",J92,0)</f>
        <v>0</v>
      </c>
      <c r="BF92" s="194">
        <f>IF(N92="snížená",J92,0)</f>
        <v>0</v>
      </c>
      <c r="BG92" s="194">
        <f>IF(N92="zákl. přenesená",J92,0)</f>
        <v>0</v>
      </c>
      <c r="BH92" s="194">
        <f>IF(N92="sníž. přenesená",J92,0)</f>
        <v>0</v>
      </c>
      <c r="BI92" s="194">
        <f>IF(N92="nulová",J92,0)</f>
        <v>0</v>
      </c>
      <c r="BJ92" s="11" t="s">
        <v>82</v>
      </c>
      <c r="BK92" s="194">
        <f>ROUND(I92*H92,2)</f>
        <v>0</v>
      </c>
      <c r="BL92" s="11" t="s">
        <v>116</v>
      </c>
      <c r="BM92" s="193" t="s">
        <v>149</v>
      </c>
    </row>
    <row r="93" s="2" customFormat="1">
      <c r="A93" s="32"/>
      <c r="B93" s="33"/>
      <c r="C93" s="34"/>
      <c r="D93" s="195" t="s">
        <v>119</v>
      </c>
      <c r="E93" s="34"/>
      <c r="F93" s="196" t="s">
        <v>150</v>
      </c>
      <c r="G93" s="34"/>
      <c r="H93" s="34"/>
      <c r="I93" s="130"/>
      <c r="J93" s="34"/>
      <c r="K93" s="34"/>
      <c r="L93" s="38"/>
      <c r="M93" s="197"/>
      <c r="N93" s="198"/>
      <c r="O93" s="78"/>
      <c r="P93" s="78"/>
      <c r="Q93" s="78"/>
      <c r="R93" s="78"/>
      <c r="S93" s="78"/>
      <c r="T93" s="79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  <c r="AT93" s="11" t="s">
        <v>119</v>
      </c>
      <c r="AU93" s="11" t="s">
        <v>74</v>
      </c>
    </row>
    <row r="94" s="2" customFormat="1" ht="21.75" customHeight="1">
      <c r="A94" s="32"/>
      <c r="B94" s="33"/>
      <c r="C94" s="182" t="s">
        <v>151</v>
      </c>
      <c r="D94" s="182" t="s">
        <v>111</v>
      </c>
      <c r="E94" s="183" t="s">
        <v>152</v>
      </c>
      <c r="F94" s="184" t="s">
        <v>153</v>
      </c>
      <c r="G94" s="185" t="s">
        <v>154</v>
      </c>
      <c r="H94" s="186">
        <v>39</v>
      </c>
      <c r="I94" s="187"/>
      <c r="J94" s="188">
        <f>ROUND(I94*H94,2)</f>
        <v>0</v>
      </c>
      <c r="K94" s="184" t="s">
        <v>115</v>
      </c>
      <c r="L94" s="38"/>
      <c r="M94" s="189" t="s">
        <v>19</v>
      </c>
      <c r="N94" s="190" t="s">
        <v>45</v>
      </c>
      <c r="O94" s="78"/>
      <c r="P94" s="191">
        <f>O94*H94</f>
        <v>0</v>
      </c>
      <c r="Q94" s="191">
        <v>0</v>
      </c>
      <c r="R94" s="191">
        <f>Q94*H94</f>
        <v>0</v>
      </c>
      <c r="S94" s="191">
        <v>0</v>
      </c>
      <c r="T94" s="192">
        <f>S94*H94</f>
        <v>0</v>
      </c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  <c r="AR94" s="193" t="s">
        <v>155</v>
      </c>
      <c r="AT94" s="193" t="s">
        <v>111</v>
      </c>
      <c r="AU94" s="193" t="s">
        <v>74</v>
      </c>
      <c r="AY94" s="11" t="s">
        <v>117</v>
      </c>
      <c r="BE94" s="194">
        <f>IF(N94="základní",J94,0)</f>
        <v>0</v>
      </c>
      <c r="BF94" s="194">
        <f>IF(N94="snížená",J94,0)</f>
        <v>0</v>
      </c>
      <c r="BG94" s="194">
        <f>IF(N94="zákl. přenesená",J94,0)</f>
        <v>0</v>
      </c>
      <c r="BH94" s="194">
        <f>IF(N94="sníž. přenesená",J94,0)</f>
        <v>0</v>
      </c>
      <c r="BI94" s="194">
        <f>IF(N94="nulová",J94,0)</f>
        <v>0</v>
      </c>
      <c r="BJ94" s="11" t="s">
        <v>82</v>
      </c>
      <c r="BK94" s="194">
        <f>ROUND(I94*H94,2)</f>
        <v>0</v>
      </c>
      <c r="BL94" s="11" t="s">
        <v>155</v>
      </c>
      <c r="BM94" s="193" t="s">
        <v>156</v>
      </c>
    </row>
    <row r="95" s="2" customFormat="1">
      <c r="A95" s="32"/>
      <c r="B95" s="33"/>
      <c r="C95" s="34"/>
      <c r="D95" s="195" t="s">
        <v>119</v>
      </c>
      <c r="E95" s="34"/>
      <c r="F95" s="196" t="s">
        <v>157</v>
      </c>
      <c r="G95" s="34"/>
      <c r="H95" s="34"/>
      <c r="I95" s="130"/>
      <c r="J95" s="34"/>
      <c r="K95" s="34"/>
      <c r="L95" s="38"/>
      <c r="M95" s="197"/>
      <c r="N95" s="198"/>
      <c r="O95" s="78"/>
      <c r="P95" s="78"/>
      <c r="Q95" s="78"/>
      <c r="R95" s="78"/>
      <c r="S95" s="78"/>
      <c r="T95" s="79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  <c r="AT95" s="11" t="s">
        <v>119</v>
      </c>
      <c r="AU95" s="11" t="s">
        <v>74</v>
      </c>
    </row>
    <row r="96" s="2" customFormat="1" ht="21.75" customHeight="1">
      <c r="A96" s="32"/>
      <c r="B96" s="33"/>
      <c r="C96" s="182" t="s">
        <v>158</v>
      </c>
      <c r="D96" s="182" t="s">
        <v>111</v>
      </c>
      <c r="E96" s="183" t="s">
        <v>159</v>
      </c>
      <c r="F96" s="184" t="s">
        <v>160</v>
      </c>
      <c r="G96" s="185" t="s">
        <v>154</v>
      </c>
      <c r="H96" s="186">
        <v>31</v>
      </c>
      <c r="I96" s="187"/>
      <c r="J96" s="188">
        <f>ROUND(I96*H96,2)</f>
        <v>0</v>
      </c>
      <c r="K96" s="184" t="s">
        <v>115</v>
      </c>
      <c r="L96" s="38"/>
      <c r="M96" s="189" t="s">
        <v>19</v>
      </c>
      <c r="N96" s="190" t="s">
        <v>45</v>
      </c>
      <c r="O96" s="78"/>
      <c r="P96" s="191">
        <f>O96*H96</f>
        <v>0</v>
      </c>
      <c r="Q96" s="191">
        <v>0</v>
      </c>
      <c r="R96" s="191">
        <f>Q96*H96</f>
        <v>0</v>
      </c>
      <c r="S96" s="191">
        <v>0</v>
      </c>
      <c r="T96" s="192">
        <f>S96*H96</f>
        <v>0</v>
      </c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R96" s="193" t="s">
        <v>155</v>
      </c>
      <c r="AT96" s="193" t="s">
        <v>111</v>
      </c>
      <c r="AU96" s="193" t="s">
        <v>74</v>
      </c>
      <c r="AY96" s="11" t="s">
        <v>117</v>
      </c>
      <c r="BE96" s="194">
        <f>IF(N96="základní",J96,0)</f>
        <v>0</v>
      </c>
      <c r="BF96" s="194">
        <f>IF(N96="snížená",J96,0)</f>
        <v>0</v>
      </c>
      <c r="BG96" s="194">
        <f>IF(N96="zákl. přenesená",J96,0)</f>
        <v>0</v>
      </c>
      <c r="BH96" s="194">
        <f>IF(N96="sníž. přenesená",J96,0)</f>
        <v>0</v>
      </c>
      <c r="BI96" s="194">
        <f>IF(N96="nulová",J96,0)</f>
        <v>0</v>
      </c>
      <c r="BJ96" s="11" t="s">
        <v>82</v>
      </c>
      <c r="BK96" s="194">
        <f>ROUND(I96*H96,2)</f>
        <v>0</v>
      </c>
      <c r="BL96" s="11" t="s">
        <v>155</v>
      </c>
      <c r="BM96" s="193" t="s">
        <v>161</v>
      </c>
    </row>
    <row r="97" s="2" customFormat="1">
      <c r="A97" s="32"/>
      <c r="B97" s="33"/>
      <c r="C97" s="34"/>
      <c r="D97" s="195" t="s">
        <v>119</v>
      </c>
      <c r="E97" s="34"/>
      <c r="F97" s="196" t="s">
        <v>162</v>
      </c>
      <c r="G97" s="34"/>
      <c r="H97" s="34"/>
      <c r="I97" s="130"/>
      <c r="J97" s="34"/>
      <c r="K97" s="34"/>
      <c r="L97" s="38"/>
      <c r="M97" s="197"/>
      <c r="N97" s="198"/>
      <c r="O97" s="78"/>
      <c r="P97" s="78"/>
      <c r="Q97" s="78"/>
      <c r="R97" s="78"/>
      <c r="S97" s="78"/>
      <c r="T97" s="79"/>
      <c r="U97" s="32"/>
      <c r="V97" s="32"/>
      <c r="W97" s="32"/>
      <c r="X97" s="32"/>
      <c r="Y97" s="32"/>
      <c r="Z97" s="32"/>
      <c r="AA97" s="32"/>
      <c r="AB97" s="32"/>
      <c r="AC97" s="32"/>
      <c r="AD97" s="32"/>
      <c r="AE97" s="32"/>
      <c r="AT97" s="11" t="s">
        <v>119</v>
      </c>
      <c r="AU97" s="11" t="s">
        <v>74</v>
      </c>
    </row>
    <row r="98" s="2" customFormat="1" ht="21.75" customHeight="1">
      <c r="A98" s="32"/>
      <c r="B98" s="33"/>
      <c r="C98" s="182" t="s">
        <v>163</v>
      </c>
      <c r="D98" s="182" t="s">
        <v>111</v>
      </c>
      <c r="E98" s="183" t="s">
        <v>164</v>
      </c>
      <c r="F98" s="184" t="s">
        <v>165</v>
      </c>
      <c r="G98" s="185" t="s">
        <v>154</v>
      </c>
      <c r="H98" s="186">
        <v>10</v>
      </c>
      <c r="I98" s="187"/>
      <c r="J98" s="188">
        <f>ROUND(I98*H98,2)</f>
        <v>0</v>
      </c>
      <c r="K98" s="184" t="s">
        <v>115</v>
      </c>
      <c r="L98" s="38"/>
      <c r="M98" s="189" t="s">
        <v>19</v>
      </c>
      <c r="N98" s="190" t="s">
        <v>45</v>
      </c>
      <c r="O98" s="78"/>
      <c r="P98" s="191">
        <f>O98*H98</f>
        <v>0</v>
      </c>
      <c r="Q98" s="191">
        <v>0</v>
      </c>
      <c r="R98" s="191">
        <f>Q98*H98</f>
        <v>0</v>
      </c>
      <c r="S98" s="191">
        <v>0</v>
      </c>
      <c r="T98" s="192">
        <f>S98*H98</f>
        <v>0</v>
      </c>
      <c r="U98" s="32"/>
      <c r="V98" s="32"/>
      <c r="W98" s="32"/>
      <c r="X98" s="32"/>
      <c r="Y98" s="32"/>
      <c r="Z98" s="32"/>
      <c r="AA98" s="32"/>
      <c r="AB98" s="32"/>
      <c r="AC98" s="32"/>
      <c r="AD98" s="32"/>
      <c r="AE98" s="32"/>
      <c r="AR98" s="193" t="s">
        <v>155</v>
      </c>
      <c r="AT98" s="193" t="s">
        <v>111</v>
      </c>
      <c r="AU98" s="193" t="s">
        <v>74</v>
      </c>
      <c r="AY98" s="11" t="s">
        <v>117</v>
      </c>
      <c r="BE98" s="194">
        <f>IF(N98="základní",J98,0)</f>
        <v>0</v>
      </c>
      <c r="BF98" s="194">
        <f>IF(N98="snížená",J98,0)</f>
        <v>0</v>
      </c>
      <c r="BG98" s="194">
        <f>IF(N98="zákl. přenesená",J98,0)</f>
        <v>0</v>
      </c>
      <c r="BH98" s="194">
        <f>IF(N98="sníž. přenesená",J98,0)</f>
        <v>0</v>
      </c>
      <c r="BI98" s="194">
        <f>IF(N98="nulová",J98,0)</f>
        <v>0</v>
      </c>
      <c r="BJ98" s="11" t="s">
        <v>82</v>
      </c>
      <c r="BK98" s="194">
        <f>ROUND(I98*H98,2)</f>
        <v>0</v>
      </c>
      <c r="BL98" s="11" t="s">
        <v>155</v>
      </c>
      <c r="BM98" s="193" t="s">
        <v>166</v>
      </c>
    </row>
    <row r="99" s="2" customFormat="1">
      <c r="A99" s="32"/>
      <c r="B99" s="33"/>
      <c r="C99" s="34"/>
      <c r="D99" s="195" t="s">
        <v>119</v>
      </c>
      <c r="E99" s="34"/>
      <c r="F99" s="196" t="s">
        <v>167</v>
      </c>
      <c r="G99" s="34"/>
      <c r="H99" s="34"/>
      <c r="I99" s="130"/>
      <c r="J99" s="34"/>
      <c r="K99" s="34"/>
      <c r="L99" s="38"/>
      <c r="M99" s="197"/>
      <c r="N99" s="198"/>
      <c r="O99" s="78"/>
      <c r="P99" s="78"/>
      <c r="Q99" s="78"/>
      <c r="R99" s="78"/>
      <c r="S99" s="78"/>
      <c r="T99" s="79"/>
      <c r="U99" s="32"/>
      <c r="V99" s="32"/>
      <c r="W99" s="32"/>
      <c r="X99" s="32"/>
      <c r="Y99" s="32"/>
      <c r="Z99" s="32"/>
      <c r="AA99" s="32"/>
      <c r="AB99" s="32"/>
      <c r="AC99" s="32"/>
      <c r="AD99" s="32"/>
      <c r="AE99" s="32"/>
      <c r="AT99" s="11" t="s">
        <v>119</v>
      </c>
      <c r="AU99" s="11" t="s">
        <v>74</v>
      </c>
    </row>
    <row r="100" s="2" customFormat="1" ht="21.75" customHeight="1">
      <c r="A100" s="32"/>
      <c r="B100" s="33"/>
      <c r="C100" s="182" t="s">
        <v>168</v>
      </c>
      <c r="D100" s="182" t="s">
        <v>111</v>
      </c>
      <c r="E100" s="183" t="s">
        <v>169</v>
      </c>
      <c r="F100" s="184" t="s">
        <v>170</v>
      </c>
      <c r="G100" s="185" t="s">
        <v>154</v>
      </c>
      <c r="H100" s="186">
        <v>31</v>
      </c>
      <c r="I100" s="187"/>
      <c r="J100" s="188">
        <f>ROUND(I100*H100,2)</f>
        <v>0</v>
      </c>
      <c r="K100" s="184" t="s">
        <v>115</v>
      </c>
      <c r="L100" s="38"/>
      <c r="M100" s="189" t="s">
        <v>19</v>
      </c>
      <c r="N100" s="190" t="s">
        <v>45</v>
      </c>
      <c r="O100" s="78"/>
      <c r="P100" s="191">
        <f>O100*H100</f>
        <v>0</v>
      </c>
      <c r="Q100" s="191">
        <v>0</v>
      </c>
      <c r="R100" s="191">
        <f>Q100*H100</f>
        <v>0</v>
      </c>
      <c r="S100" s="191">
        <v>0</v>
      </c>
      <c r="T100" s="192">
        <f>S100*H100</f>
        <v>0</v>
      </c>
      <c r="U100" s="32"/>
      <c r="V100" s="32"/>
      <c r="W100" s="32"/>
      <c r="X100" s="32"/>
      <c r="Y100" s="32"/>
      <c r="Z100" s="32"/>
      <c r="AA100" s="32"/>
      <c r="AB100" s="32"/>
      <c r="AC100" s="32"/>
      <c r="AD100" s="32"/>
      <c r="AE100" s="32"/>
      <c r="AR100" s="193" t="s">
        <v>155</v>
      </c>
      <c r="AT100" s="193" t="s">
        <v>111</v>
      </c>
      <c r="AU100" s="193" t="s">
        <v>74</v>
      </c>
      <c r="AY100" s="11" t="s">
        <v>117</v>
      </c>
      <c r="BE100" s="194">
        <f>IF(N100="základní",J100,0)</f>
        <v>0</v>
      </c>
      <c r="BF100" s="194">
        <f>IF(N100="snížená",J100,0)</f>
        <v>0</v>
      </c>
      <c r="BG100" s="194">
        <f>IF(N100="zákl. přenesená",J100,0)</f>
        <v>0</v>
      </c>
      <c r="BH100" s="194">
        <f>IF(N100="sníž. přenesená",J100,0)</f>
        <v>0</v>
      </c>
      <c r="BI100" s="194">
        <f>IF(N100="nulová",J100,0)</f>
        <v>0</v>
      </c>
      <c r="BJ100" s="11" t="s">
        <v>82</v>
      </c>
      <c r="BK100" s="194">
        <f>ROUND(I100*H100,2)</f>
        <v>0</v>
      </c>
      <c r="BL100" s="11" t="s">
        <v>155</v>
      </c>
      <c r="BM100" s="193" t="s">
        <v>171</v>
      </c>
    </row>
    <row r="101" s="2" customFormat="1">
      <c r="A101" s="32"/>
      <c r="B101" s="33"/>
      <c r="C101" s="34"/>
      <c r="D101" s="195" t="s">
        <v>119</v>
      </c>
      <c r="E101" s="34"/>
      <c r="F101" s="196" t="s">
        <v>170</v>
      </c>
      <c r="G101" s="34"/>
      <c r="H101" s="34"/>
      <c r="I101" s="130"/>
      <c r="J101" s="34"/>
      <c r="K101" s="34"/>
      <c r="L101" s="38"/>
      <c r="M101" s="197"/>
      <c r="N101" s="198"/>
      <c r="O101" s="78"/>
      <c r="P101" s="78"/>
      <c r="Q101" s="78"/>
      <c r="R101" s="78"/>
      <c r="S101" s="78"/>
      <c r="T101" s="79"/>
      <c r="U101" s="32"/>
      <c r="V101" s="32"/>
      <c r="W101" s="32"/>
      <c r="X101" s="32"/>
      <c r="Y101" s="32"/>
      <c r="Z101" s="32"/>
      <c r="AA101" s="32"/>
      <c r="AB101" s="32"/>
      <c r="AC101" s="32"/>
      <c r="AD101" s="32"/>
      <c r="AE101" s="32"/>
      <c r="AT101" s="11" t="s">
        <v>119</v>
      </c>
      <c r="AU101" s="11" t="s">
        <v>74</v>
      </c>
    </row>
    <row r="102" s="2" customFormat="1" ht="21.75" customHeight="1">
      <c r="A102" s="32"/>
      <c r="B102" s="33"/>
      <c r="C102" s="182" t="s">
        <v>172</v>
      </c>
      <c r="D102" s="182" t="s">
        <v>111</v>
      </c>
      <c r="E102" s="183" t="s">
        <v>173</v>
      </c>
      <c r="F102" s="184" t="s">
        <v>174</v>
      </c>
      <c r="G102" s="185" t="s">
        <v>154</v>
      </c>
      <c r="H102" s="186">
        <v>39</v>
      </c>
      <c r="I102" s="187"/>
      <c r="J102" s="188">
        <f>ROUND(I102*H102,2)</f>
        <v>0</v>
      </c>
      <c r="K102" s="184" t="s">
        <v>115</v>
      </c>
      <c r="L102" s="38"/>
      <c r="M102" s="189" t="s">
        <v>19</v>
      </c>
      <c r="N102" s="190" t="s">
        <v>45</v>
      </c>
      <c r="O102" s="78"/>
      <c r="P102" s="191">
        <f>O102*H102</f>
        <v>0</v>
      </c>
      <c r="Q102" s="191">
        <v>0</v>
      </c>
      <c r="R102" s="191">
        <f>Q102*H102</f>
        <v>0</v>
      </c>
      <c r="S102" s="191">
        <v>0</v>
      </c>
      <c r="T102" s="192">
        <f>S102*H102</f>
        <v>0</v>
      </c>
      <c r="U102" s="32"/>
      <c r="V102" s="32"/>
      <c r="W102" s="32"/>
      <c r="X102" s="32"/>
      <c r="Y102" s="32"/>
      <c r="Z102" s="32"/>
      <c r="AA102" s="32"/>
      <c r="AB102" s="32"/>
      <c r="AC102" s="32"/>
      <c r="AD102" s="32"/>
      <c r="AE102" s="32"/>
      <c r="AR102" s="193" t="s">
        <v>155</v>
      </c>
      <c r="AT102" s="193" t="s">
        <v>111</v>
      </c>
      <c r="AU102" s="193" t="s">
        <v>74</v>
      </c>
      <c r="AY102" s="11" t="s">
        <v>117</v>
      </c>
      <c r="BE102" s="194">
        <f>IF(N102="základní",J102,0)</f>
        <v>0</v>
      </c>
      <c r="BF102" s="194">
        <f>IF(N102="snížená",J102,0)</f>
        <v>0</v>
      </c>
      <c r="BG102" s="194">
        <f>IF(N102="zákl. přenesená",J102,0)</f>
        <v>0</v>
      </c>
      <c r="BH102" s="194">
        <f>IF(N102="sníž. přenesená",J102,0)</f>
        <v>0</v>
      </c>
      <c r="BI102" s="194">
        <f>IF(N102="nulová",J102,0)</f>
        <v>0</v>
      </c>
      <c r="BJ102" s="11" t="s">
        <v>82</v>
      </c>
      <c r="BK102" s="194">
        <f>ROUND(I102*H102,2)</f>
        <v>0</v>
      </c>
      <c r="BL102" s="11" t="s">
        <v>155</v>
      </c>
      <c r="BM102" s="193" t="s">
        <v>175</v>
      </c>
    </row>
    <row r="103" s="2" customFormat="1">
      <c r="A103" s="32"/>
      <c r="B103" s="33"/>
      <c r="C103" s="34"/>
      <c r="D103" s="195" t="s">
        <v>119</v>
      </c>
      <c r="E103" s="34"/>
      <c r="F103" s="196" t="s">
        <v>174</v>
      </c>
      <c r="G103" s="34"/>
      <c r="H103" s="34"/>
      <c r="I103" s="130"/>
      <c r="J103" s="34"/>
      <c r="K103" s="34"/>
      <c r="L103" s="38"/>
      <c r="M103" s="197"/>
      <c r="N103" s="198"/>
      <c r="O103" s="78"/>
      <c r="P103" s="78"/>
      <c r="Q103" s="78"/>
      <c r="R103" s="78"/>
      <c r="S103" s="78"/>
      <c r="T103" s="79"/>
      <c r="U103" s="32"/>
      <c r="V103" s="32"/>
      <c r="W103" s="32"/>
      <c r="X103" s="32"/>
      <c r="Y103" s="32"/>
      <c r="Z103" s="32"/>
      <c r="AA103" s="32"/>
      <c r="AB103" s="32"/>
      <c r="AC103" s="32"/>
      <c r="AD103" s="32"/>
      <c r="AE103" s="32"/>
      <c r="AT103" s="11" t="s">
        <v>119</v>
      </c>
      <c r="AU103" s="11" t="s">
        <v>74</v>
      </c>
    </row>
    <row r="104" s="2" customFormat="1" ht="21.75" customHeight="1">
      <c r="A104" s="32"/>
      <c r="B104" s="33"/>
      <c r="C104" s="182" t="s">
        <v>176</v>
      </c>
      <c r="D104" s="182" t="s">
        <v>111</v>
      </c>
      <c r="E104" s="183" t="s">
        <v>177</v>
      </c>
      <c r="F104" s="184" t="s">
        <v>178</v>
      </c>
      <c r="G104" s="185" t="s">
        <v>154</v>
      </c>
      <c r="H104" s="186">
        <v>10</v>
      </c>
      <c r="I104" s="187"/>
      <c r="J104" s="188">
        <f>ROUND(I104*H104,2)</f>
        <v>0</v>
      </c>
      <c r="K104" s="184" t="s">
        <v>115</v>
      </c>
      <c r="L104" s="38"/>
      <c r="M104" s="189" t="s">
        <v>19</v>
      </c>
      <c r="N104" s="190" t="s">
        <v>45</v>
      </c>
      <c r="O104" s="78"/>
      <c r="P104" s="191">
        <f>O104*H104</f>
        <v>0</v>
      </c>
      <c r="Q104" s="191">
        <v>0</v>
      </c>
      <c r="R104" s="191">
        <f>Q104*H104</f>
        <v>0</v>
      </c>
      <c r="S104" s="191">
        <v>0</v>
      </c>
      <c r="T104" s="192">
        <f>S104*H104</f>
        <v>0</v>
      </c>
      <c r="U104" s="32"/>
      <c r="V104" s="32"/>
      <c r="W104" s="32"/>
      <c r="X104" s="32"/>
      <c r="Y104" s="32"/>
      <c r="Z104" s="32"/>
      <c r="AA104" s="32"/>
      <c r="AB104" s="32"/>
      <c r="AC104" s="32"/>
      <c r="AD104" s="32"/>
      <c r="AE104" s="32"/>
      <c r="AR104" s="193" t="s">
        <v>155</v>
      </c>
      <c r="AT104" s="193" t="s">
        <v>111</v>
      </c>
      <c r="AU104" s="193" t="s">
        <v>74</v>
      </c>
      <c r="AY104" s="11" t="s">
        <v>117</v>
      </c>
      <c r="BE104" s="194">
        <f>IF(N104="základní",J104,0)</f>
        <v>0</v>
      </c>
      <c r="BF104" s="194">
        <f>IF(N104="snížená",J104,0)</f>
        <v>0</v>
      </c>
      <c r="BG104" s="194">
        <f>IF(N104="zákl. přenesená",J104,0)</f>
        <v>0</v>
      </c>
      <c r="BH104" s="194">
        <f>IF(N104="sníž. přenesená",J104,0)</f>
        <v>0</v>
      </c>
      <c r="BI104" s="194">
        <f>IF(N104="nulová",J104,0)</f>
        <v>0</v>
      </c>
      <c r="BJ104" s="11" t="s">
        <v>82</v>
      </c>
      <c r="BK104" s="194">
        <f>ROUND(I104*H104,2)</f>
        <v>0</v>
      </c>
      <c r="BL104" s="11" t="s">
        <v>155</v>
      </c>
      <c r="BM104" s="193" t="s">
        <v>179</v>
      </c>
    </row>
    <row r="105" s="2" customFormat="1">
      <c r="A105" s="32"/>
      <c r="B105" s="33"/>
      <c r="C105" s="34"/>
      <c r="D105" s="195" t="s">
        <v>119</v>
      </c>
      <c r="E105" s="34"/>
      <c r="F105" s="196" t="s">
        <v>178</v>
      </c>
      <c r="G105" s="34"/>
      <c r="H105" s="34"/>
      <c r="I105" s="130"/>
      <c r="J105" s="34"/>
      <c r="K105" s="34"/>
      <c r="L105" s="38"/>
      <c r="M105" s="197"/>
      <c r="N105" s="198"/>
      <c r="O105" s="78"/>
      <c r="P105" s="78"/>
      <c r="Q105" s="78"/>
      <c r="R105" s="78"/>
      <c r="S105" s="78"/>
      <c r="T105" s="79"/>
      <c r="U105" s="32"/>
      <c r="V105" s="32"/>
      <c r="W105" s="32"/>
      <c r="X105" s="32"/>
      <c r="Y105" s="32"/>
      <c r="Z105" s="32"/>
      <c r="AA105" s="32"/>
      <c r="AB105" s="32"/>
      <c r="AC105" s="32"/>
      <c r="AD105" s="32"/>
      <c r="AE105" s="32"/>
      <c r="AT105" s="11" t="s">
        <v>119</v>
      </c>
      <c r="AU105" s="11" t="s">
        <v>74</v>
      </c>
    </row>
    <row r="106" s="2" customFormat="1" ht="21.75" customHeight="1">
      <c r="A106" s="32"/>
      <c r="B106" s="33"/>
      <c r="C106" s="182" t="s">
        <v>180</v>
      </c>
      <c r="D106" s="182" t="s">
        <v>111</v>
      </c>
      <c r="E106" s="183" t="s">
        <v>181</v>
      </c>
      <c r="F106" s="184" t="s">
        <v>182</v>
      </c>
      <c r="G106" s="185" t="s">
        <v>154</v>
      </c>
      <c r="H106" s="186">
        <v>18</v>
      </c>
      <c r="I106" s="187"/>
      <c r="J106" s="188">
        <f>ROUND(I106*H106,2)</f>
        <v>0</v>
      </c>
      <c r="K106" s="184" t="s">
        <v>115</v>
      </c>
      <c r="L106" s="38"/>
      <c r="M106" s="189" t="s">
        <v>19</v>
      </c>
      <c r="N106" s="190" t="s">
        <v>45</v>
      </c>
      <c r="O106" s="78"/>
      <c r="P106" s="191">
        <f>O106*H106</f>
        <v>0</v>
      </c>
      <c r="Q106" s="191">
        <v>0</v>
      </c>
      <c r="R106" s="191">
        <f>Q106*H106</f>
        <v>0</v>
      </c>
      <c r="S106" s="191">
        <v>0</v>
      </c>
      <c r="T106" s="192">
        <f>S106*H106</f>
        <v>0</v>
      </c>
      <c r="U106" s="32"/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  <c r="AR106" s="193" t="s">
        <v>116</v>
      </c>
      <c r="AT106" s="193" t="s">
        <v>111</v>
      </c>
      <c r="AU106" s="193" t="s">
        <v>74</v>
      </c>
      <c r="AY106" s="11" t="s">
        <v>117</v>
      </c>
      <c r="BE106" s="194">
        <f>IF(N106="základní",J106,0)</f>
        <v>0</v>
      </c>
      <c r="BF106" s="194">
        <f>IF(N106="snížená",J106,0)</f>
        <v>0</v>
      </c>
      <c r="BG106" s="194">
        <f>IF(N106="zákl. přenesená",J106,0)</f>
        <v>0</v>
      </c>
      <c r="BH106" s="194">
        <f>IF(N106="sníž. přenesená",J106,0)</f>
        <v>0</v>
      </c>
      <c r="BI106" s="194">
        <f>IF(N106="nulová",J106,0)</f>
        <v>0</v>
      </c>
      <c r="BJ106" s="11" t="s">
        <v>82</v>
      </c>
      <c r="BK106" s="194">
        <f>ROUND(I106*H106,2)</f>
        <v>0</v>
      </c>
      <c r="BL106" s="11" t="s">
        <v>116</v>
      </c>
      <c r="BM106" s="193" t="s">
        <v>183</v>
      </c>
    </row>
    <row r="107" s="2" customFormat="1">
      <c r="A107" s="32"/>
      <c r="B107" s="33"/>
      <c r="C107" s="34"/>
      <c r="D107" s="195" t="s">
        <v>119</v>
      </c>
      <c r="E107" s="34"/>
      <c r="F107" s="196" t="s">
        <v>184</v>
      </c>
      <c r="G107" s="34"/>
      <c r="H107" s="34"/>
      <c r="I107" s="130"/>
      <c r="J107" s="34"/>
      <c r="K107" s="34"/>
      <c r="L107" s="38"/>
      <c r="M107" s="197"/>
      <c r="N107" s="198"/>
      <c r="O107" s="78"/>
      <c r="P107" s="78"/>
      <c r="Q107" s="78"/>
      <c r="R107" s="78"/>
      <c r="S107" s="78"/>
      <c r="T107" s="79"/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  <c r="AT107" s="11" t="s">
        <v>119</v>
      </c>
      <c r="AU107" s="11" t="s">
        <v>74</v>
      </c>
    </row>
    <row r="108" s="2" customFormat="1">
      <c r="A108" s="32"/>
      <c r="B108" s="33"/>
      <c r="C108" s="34"/>
      <c r="D108" s="195" t="s">
        <v>185</v>
      </c>
      <c r="E108" s="34"/>
      <c r="F108" s="199" t="s">
        <v>186</v>
      </c>
      <c r="G108" s="34"/>
      <c r="H108" s="34"/>
      <c r="I108" s="130"/>
      <c r="J108" s="34"/>
      <c r="K108" s="34"/>
      <c r="L108" s="38"/>
      <c r="M108" s="197"/>
      <c r="N108" s="198"/>
      <c r="O108" s="78"/>
      <c r="P108" s="78"/>
      <c r="Q108" s="78"/>
      <c r="R108" s="78"/>
      <c r="S108" s="78"/>
      <c r="T108" s="79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  <c r="AT108" s="11" t="s">
        <v>185</v>
      </c>
      <c r="AU108" s="11" t="s">
        <v>74</v>
      </c>
    </row>
    <row r="109" s="2" customFormat="1" ht="21.75" customHeight="1">
      <c r="A109" s="32"/>
      <c r="B109" s="33"/>
      <c r="C109" s="182" t="s">
        <v>8</v>
      </c>
      <c r="D109" s="182" t="s">
        <v>111</v>
      </c>
      <c r="E109" s="183" t="s">
        <v>187</v>
      </c>
      <c r="F109" s="184" t="s">
        <v>188</v>
      </c>
      <c r="G109" s="185" t="s">
        <v>154</v>
      </c>
      <c r="H109" s="186">
        <v>8</v>
      </c>
      <c r="I109" s="187"/>
      <c r="J109" s="188">
        <f>ROUND(I109*H109,2)</f>
        <v>0</v>
      </c>
      <c r="K109" s="184" t="s">
        <v>115</v>
      </c>
      <c r="L109" s="38"/>
      <c r="M109" s="189" t="s">
        <v>19</v>
      </c>
      <c r="N109" s="190" t="s">
        <v>45</v>
      </c>
      <c r="O109" s="78"/>
      <c r="P109" s="191">
        <f>O109*H109</f>
        <v>0</v>
      </c>
      <c r="Q109" s="191">
        <v>0</v>
      </c>
      <c r="R109" s="191">
        <f>Q109*H109</f>
        <v>0</v>
      </c>
      <c r="S109" s="191">
        <v>0</v>
      </c>
      <c r="T109" s="192">
        <f>S109*H109</f>
        <v>0</v>
      </c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  <c r="AR109" s="193" t="s">
        <v>116</v>
      </c>
      <c r="AT109" s="193" t="s">
        <v>111</v>
      </c>
      <c r="AU109" s="193" t="s">
        <v>74</v>
      </c>
      <c r="AY109" s="11" t="s">
        <v>117</v>
      </c>
      <c r="BE109" s="194">
        <f>IF(N109="základní",J109,0)</f>
        <v>0</v>
      </c>
      <c r="BF109" s="194">
        <f>IF(N109="snížená",J109,0)</f>
        <v>0</v>
      </c>
      <c r="BG109" s="194">
        <f>IF(N109="zákl. přenesená",J109,0)</f>
        <v>0</v>
      </c>
      <c r="BH109" s="194">
        <f>IF(N109="sníž. přenesená",J109,0)</f>
        <v>0</v>
      </c>
      <c r="BI109" s="194">
        <f>IF(N109="nulová",J109,0)</f>
        <v>0</v>
      </c>
      <c r="BJ109" s="11" t="s">
        <v>82</v>
      </c>
      <c r="BK109" s="194">
        <f>ROUND(I109*H109,2)</f>
        <v>0</v>
      </c>
      <c r="BL109" s="11" t="s">
        <v>116</v>
      </c>
      <c r="BM109" s="193" t="s">
        <v>189</v>
      </c>
    </row>
    <row r="110" s="2" customFormat="1">
      <c r="A110" s="32"/>
      <c r="B110" s="33"/>
      <c r="C110" s="34"/>
      <c r="D110" s="195" t="s">
        <v>119</v>
      </c>
      <c r="E110" s="34"/>
      <c r="F110" s="196" t="s">
        <v>190</v>
      </c>
      <c r="G110" s="34"/>
      <c r="H110" s="34"/>
      <c r="I110" s="130"/>
      <c r="J110" s="34"/>
      <c r="K110" s="34"/>
      <c r="L110" s="38"/>
      <c r="M110" s="197"/>
      <c r="N110" s="198"/>
      <c r="O110" s="78"/>
      <c r="P110" s="78"/>
      <c r="Q110" s="78"/>
      <c r="R110" s="78"/>
      <c r="S110" s="78"/>
      <c r="T110" s="79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  <c r="AT110" s="11" t="s">
        <v>119</v>
      </c>
      <c r="AU110" s="11" t="s">
        <v>74</v>
      </c>
    </row>
    <row r="111" s="2" customFormat="1" ht="21.75" customHeight="1">
      <c r="A111" s="32"/>
      <c r="B111" s="33"/>
      <c r="C111" s="200" t="s">
        <v>191</v>
      </c>
      <c r="D111" s="200" t="s">
        <v>192</v>
      </c>
      <c r="E111" s="201" t="s">
        <v>193</v>
      </c>
      <c r="F111" s="202" t="s">
        <v>194</v>
      </c>
      <c r="G111" s="203" t="s">
        <v>195</v>
      </c>
      <c r="H111" s="204">
        <v>8933.2800000000007</v>
      </c>
      <c r="I111" s="205"/>
      <c r="J111" s="206">
        <f>ROUND(I111*H111,2)</f>
        <v>0</v>
      </c>
      <c r="K111" s="202" t="s">
        <v>115</v>
      </c>
      <c r="L111" s="207"/>
      <c r="M111" s="208" t="s">
        <v>19</v>
      </c>
      <c r="N111" s="209" t="s">
        <v>45</v>
      </c>
      <c r="O111" s="78"/>
      <c r="P111" s="191">
        <f>O111*H111</f>
        <v>0</v>
      </c>
      <c r="Q111" s="191">
        <v>1</v>
      </c>
      <c r="R111" s="191">
        <f>Q111*H111</f>
        <v>8933.2800000000007</v>
      </c>
      <c r="S111" s="191">
        <v>0</v>
      </c>
      <c r="T111" s="192">
        <f>S111*H111</f>
        <v>0</v>
      </c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  <c r="AR111" s="193" t="s">
        <v>155</v>
      </c>
      <c r="AT111" s="193" t="s">
        <v>192</v>
      </c>
      <c r="AU111" s="193" t="s">
        <v>74</v>
      </c>
      <c r="AY111" s="11" t="s">
        <v>117</v>
      </c>
      <c r="BE111" s="194">
        <f>IF(N111="základní",J111,0)</f>
        <v>0</v>
      </c>
      <c r="BF111" s="194">
        <f>IF(N111="snížená",J111,0)</f>
        <v>0</v>
      </c>
      <c r="BG111" s="194">
        <f>IF(N111="zákl. přenesená",J111,0)</f>
        <v>0</v>
      </c>
      <c r="BH111" s="194">
        <f>IF(N111="sníž. přenesená",J111,0)</f>
        <v>0</v>
      </c>
      <c r="BI111" s="194">
        <f>IF(N111="nulová",J111,0)</f>
        <v>0</v>
      </c>
      <c r="BJ111" s="11" t="s">
        <v>82</v>
      </c>
      <c r="BK111" s="194">
        <f>ROUND(I111*H111,2)</f>
        <v>0</v>
      </c>
      <c r="BL111" s="11" t="s">
        <v>155</v>
      </c>
      <c r="BM111" s="193" t="s">
        <v>196</v>
      </c>
    </row>
    <row r="112" s="2" customFormat="1">
      <c r="A112" s="32"/>
      <c r="B112" s="33"/>
      <c r="C112" s="34"/>
      <c r="D112" s="195" t="s">
        <v>119</v>
      </c>
      <c r="E112" s="34"/>
      <c r="F112" s="196" t="s">
        <v>194</v>
      </c>
      <c r="G112" s="34"/>
      <c r="H112" s="34"/>
      <c r="I112" s="130"/>
      <c r="J112" s="34"/>
      <c r="K112" s="34"/>
      <c r="L112" s="38"/>
      <c r="M112" s="210"/>
      <c r="N112" s="211"/>
      <c r="O112" s="212"/>
      <c r="P112" s="212"/>
      <c r="Q112" s="212"/>
      <c r="R112" s="212"/>
      <c r="S112" s="212"/>
      <c r="T112" s="213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  <c r="AT112" s="11" t="s">
        <v>119</v>
      </c>
      <c r="AU112" s="11" t="s">
        <v>74</v>
      </c>
    </row>
    <row r="113" s="2" customFormat="1" ht="6.96" customHeight="1">
      <c r="A113" s="32"/>
      <c r="B113" s="53"/>
      <c r="C113" s="54"/>
      <c r="D113" s="54"/>
      <c r="E113" s="54"/>
      <c r="F113" s="54"/>
      <c r="G113" s="54"/>
      <c r="H113" s="54"/>
      <c r="I113" s="160"/>
      <c r="J113" s="54"/>
      <c r="K113" s="54"/>
      <c r="L113" s="38"/>
      <c r="M113" s="32"/>
      <c r="O113" s="32"/>
      <c r="P113" s="32"/>
      <c r="Q113" s="32"/>
      <c r="R113" s="32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</sheetData>
  <sheetProtection sheet="1" autoFilter="0" formatColumns="0" formatRows="0" objects="1" scenarios="1" spinCount="100000" saltValue="EgSZGMl0E9iy8ioMRimsP6PR1AJ03dUvUA1DOJT7CmldDCAb/5sPpX89F9iIfqA02AG8/tTt5zCFgOxaeU/ZYQ==" hashValue="fcZbuoFXcIk392waLfyY/g0jtz7IeWBKZpGUp8BdaP6ZBXiyh4awLTCXNaKN6D9KnVQn1jNSRwX1BZ2oQhpvLA==" algorithmName="SHA-512" password="CC35"/>
  <autoFilter ref="C78:K112"/>
  <mergeCells count="9">
    <mergeCell ref="E7:H7"/>
    <mergeCell ref="E9:H9"/>
    <mergeCell ref="E18:H18"/>
    <mergeCell ref="E27:H27"/>
    <mergeCell ref="E48:H48"/>
    <mergeCell ref="E50:H50"/>
    <mergeCell ref="E69:H69"/>
    <mergeCell ref="E71:H7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22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22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1" t="s">
        <v>87</v>
      </c>
    </row>
    <row r="3" hidden="1" s="1" customFormat="1" ht="6.96" customHeight="1">
      <c r="B3" s="123"/>
      <c r="C3" s="124"/>
      <c r="D3" s="124"/>
      <c r="E3" s="124"/>
      <c r="F3" s="124"/>
      <c r="G3" s="124"/>
      <c r="H3" s="124"/>
      <c r="I3" s="125"/>
      <c r="J3" s="124"/>
      <c r="K3" s="124"/>
      <c r="L3" s="14"/>
      <c r="AT3" s="11" t="s">
        <v>84</v>
      </c>
    </row>
    <row r="4" hidden="1" s="1" customFormat="1" ht="24.96" customHeight="1">
      <c r="B4" s="14"/>
      <c r="D4" s="126" t="s">
        <v>91</v>
      </c>
      <c r="I4" s="122"/>
      <c r="L4" s="14"/>
      <c r="M4" s="127" t="s">
        <v>10</v>
      </c>
      <c r="AT4" s="11" t="s">
        <v>4</v>
      </c>
    </row>
    <row r="5" hidden="1" s="1" customFormat="1" ht="6.96" customHeight="1">
      <c r="B5" s="14"/>
      <c r="I5" s="122"/>
      <c r="L5" s="14"/>
    </row>
    <row r="6" hidden="1" s="1" customFormat="1" ht="12" customHeight="1">
      <c r="B6" s="14"/>
      <c r="D6" s="128" t="s">
        <v>16</v>
      </c>
      <c r="I6" s="122"/>
      <c r="L6" s="14"/>
    </row>
    <row r="7" hidden="1" s="1" customFormat="1" ht="16.5" customHeight="1">
      <c r="B7" s="14"/>
      <c r="E7" s="129" t="str">
        <f>'Rekapitulace stavby'!K6</f>
        <v>Oprava geometrických parametrů koleje 2020 u ST Karlovy Vary</v>
      </c>
      <c r="F7" s="128"/>
      <c r="G7" s="128"/>
      <c r="H7" s="128"/>
      <c r="I7" s="122"/>
      <c r="L7" s="14"/>
    </row>
    <row r="8" hidden="1" s="2" customFormat="1" ht="12" customHeight="1">
      <c r="A8" s="32"/>
      <c r="B8" s="38"/>
      <c r="C8" s="32"/>
      <c r="D8" s="128" t="s">
        <v>92</v>
      </c>
      <c r="E8" s="32"/>
      <c r="F8" s="32"/>
      <c r="G8" s="32"/>
      <c r="H8" s="32"/>
      <c r="I8" s="130"/>
      <c r="J8" s="32"/>
      <c r="K8" s="32"/>
      <c r="L8" s="131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hidden="1" s="2" customFormat="1" ht="16.5" customHeight="1">
      <c r="A9" s="32"/>
      <c r="B9" s="38"/>
      <c r="C9" s="32"/>
      <c r="D9" s="32"/>
      <c r="E9" s="132" t="s">
        <v>197</v>
      </c>
      <c r="F9" s="32"/>
      <c r="G9" s="32"/>
      <c r="H9" s="32"/>
      <c r="I9" s="130"/>
      <c r="J9" s="32"/>
      <c r="K9" s="32"/>
      <c r="L9" s="131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hidden="1" s="2" customFormat="1">
      <c r="A10" s="32"/>
      <c r="B10" s="38"/>
      <c r="C10" s="32"/>
      <c r="D10" s="32"/>
      <c r="E10" s="32"/>
      <c r="F10" s="32"/>
      <c r="G10" s="32"/>
      <c r="H10" s="32"/>
      <c r="I10" s="130"/>
      <c r="J10" s="32"/>
      <c r="K10" s="32"/>
      <c r="L10" s="131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hidden="1" s="2" customFormat="1" ht="12" customHeight="1">
      <c r="A11" s="32"/>
      <c r="B11" s="38"/>
      <c r="C11" s="32"/>
      <c r="D11" s="128" t="s">
        <v>18</v>
      </c>
      <c r="E11" s="32"/>
      <c r="F11" s="133" t="s">
        <v>19</v>
      </c>
      <c r="G11" s="32"/>
      <c r="H11" s="32"/>
      <c r="I11" s="134" t="s">
        <v>20</v>
      </c>
      <c r="J11" s="133" t="s">
        <v>19</v>
      </c>
      <c r="K11" s="32"/>
      <c r="L11" s="131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hidden="1" s="2" customFormat="1" ht="12" customHeight="1">
      <c r="A12" s="32"/>
      <c r="B12" s="38"/>
      <c r="C12" s="32"/>
      <c r="D12" s="128" t="s">
        <v>21</v>
      </c>
      <c r="E12" s="32"/>
      <c r="F12" s="133" t="s">
        <v>22</v>
      </c>
      <c r="G12" s="32"/>
      <c r="H12" s="32"/>
      <c r="I12" s="134" t="s">
        <v>23</v>
      </c>
      <c r="J12" s="135" t="str">
        <f>'Rekapitulace stavby'!AN8</f>
        <v>7. 2. 2020</v>
      </c>
      <c r="K12" s="32"/>
      <c r="L12" s="131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hidden="1" s="2" customFormat="1" ht="10.8" customHeight="1">
      <c r="A13" s="32"/>
      <c r="B13" s="38"/>
      <c r="C13" s="32"/>
      <c r="D13" s="32"/>
      <c r="E13" s="32"/>
      <c r="F13" s="32"/>
      <c r="G13" s="32"/>
      <c r="H13" s="32"/>
      <c r="I13" s="130"/>
      <c r="J13" s="32"/>
      <c r="K13" s="32"/>
      <c r="L13" s="131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hidden="1" s="2" customFormat="1" ht="12" customHeight="1">
      <c r="A14" s="32"/>
      <c r="B14" s="38"/>
      <c r="C14" s="32"/>
      <c r="D14" s="128" t="s">
        <v>25</v>
      </c>
      <c r="E14" s="32"/>
      <c r="F14" s="32"/>
      <c r="G14" s="32"/>
      <c r="H14" s="32"/>
      <c r="I14" s="134" t="s">
        <v>26</v>
      </c>
      <c r="J14" s="133" t="s">
        <v>27</v>
      </c>
      <c r="K14" s="32"/>
      <c r="L14" s="131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hidden="1" s="2" customFormat="1" ht="18" customHeight="1">
      <c r="A15" s="32"/>
      <c r="B15" s="38"/>
      <c r="C15" s="32"/>
      <c r="D15" s="32"/>
      <c r="E15" s="133" t="s">
        <v>28</v>
      </c>
      <c r="F15" s="32"/>
      <c r="G15" s="32"/>
      <c r="H15" s="32"/>
      <c r="I15" s="134" t="s">
        <v>29</v>
      </c>
      <c r="J15" s="133" t="s">
        <v>30</v>
      </c>
      <c r="K15" s="32"/>
      <c r="L15" s="131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hidden="1" s="2" customFormat="1" ht="6.96" customHeight="1">
      <c r="A16" s="32"/>
      <c r="B16" s="38"/>
      <c r="C16" s="32"/>
      <c r="D16" s="32"/>
      <c r="E16" s="32"/>
      <c r="F16" s="32"/>
      <c r="G16" s="32"/>
      <c r="H16" s="32"/>
      <c r="I16" s="130"/>
      <c r="J16" s="32"/>
      <c r="K16" s="32"/>
      <c r="L16" s="131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hidden="1" s="2" customFormat="1" ht="12" customHeight="1">
      <c r="A17" s="32"/>
      <c r="B17" s="38"/>
      <c r="C17" s="32"/>
      <c r="D17" s="128" t="s">
        <v>31</v>
      </c>
      <c r="E17" s="32"/>
      <c r="F17" s="32"/>
      <c r="G17" s="32"/>
      <c r="H17" s="32"/>
      <c r="I17" s="134" t="s">
        <v>26</v>
      </c>
      <c r="J17" s="27" t="str">
        <f>'Rekapitulace stavby'!AN13</f>
        <v>Vyplň údaj</v>
      </c>
      <c r="K17" s="32"/>
      <c r="L17" s="131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hidden="1" s="2" customFormat="1" ht="18" customHeight="1">
      <c r="A18" s="32"/>
      <c r="B18" s="38"/>
      <c r="C18" s="32"/>
      <c r="D18" s="32"/>
      <c r="E18" s="27" t="str">
        <f>'Rekapitulace stavby'!E14</f>
        <v>Vyplň údaj</v>
      </c>
      <c r="F18" s="133"/>
      <c r="G18" s="133"/>
      <c r="H18" s="133"/>
      <c r="I18" s="134" t="s">
        <v>29</v>
      </c>
      <c r="J18" s="27" t="str">
        <f>'Rekapitulace stavby'!AN14</f>
        <v>Vyplň údaj</v>
      </c>
      <c r="K18" s="32"/>
      <c r="L18" s="131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hidden="1" s="2" customFormat="1" ht="6.96" customHeight="1">
      <c r="A19" s="32"/>
      <c r="B19" s="38"/>
      <c r="C19" s="32"/>
      <c r="D19" s="32"/>
      <c r="E19" s="32"/>
      <c r="F19" s="32"/>
      <c r="G19" s="32"/>
      <c r="H19" s="32"/>
      <c r="I19" s="130"/>
      <c r="J19" s="32"/>
      <c r="K19" s="32"/>
      <c r="L19" s="131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hidden="1" s="2" customFormat="1" ht="12" customHeight="1">
      <c r="A20" s="32"/>
      <c r="B20" s="38"/>
      <c r="C20" s="32"/>
      <c r="D20" s="128" t="s">
        <v>33</v>
      </c>
      <c r="E20" s="32"/>
      <c r="F20" s="32"/>
      <c r="G20" s="32"/>
      <c r="H20" s="32"/>
      <c r="I20" s="134" t="s">
        <v>26</v>
      </c>
      <c r="J20" s="133" t="s">
        <v>19</v>
      </c>
      <c r="K20" s="32"/>
      <c r="L20" s="131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hidden="1" s="2" customFormat="1" ht="18" customHeight="1">
      <c r="A21" s="32"/>
      <c r="B21" s="38"/>
      <c r="C21" s="32"/>
      <c r="D21" s="32"/>
      <c r="E21" s="133" t="s">
        <v>34</v>
      </c>
      <c r="F21" s="32"/>
      <c r="G21" s="32"/>
      <c r="H21" s="32"/>
      <c r="I21" s="134" t="s">
        <v>29</v>
      </c>
      <c r="J21" s="133" t="s">
        <v>19</v>
      </c>
      <c r="K21" s="32"/>
      <c r="L21" s="131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hidden="1" s="2" customFormat="1" ht="6.96" customHeight="1">
      <c r="A22" s="32"/>
      <c r="B22" s="38"/>
      <c r="C22" s="32"/>
      <c r="D22" s="32"/>
      <c r="E22" s="32"/>
      <c r="F22" s="32"/>
      <c r="G22" s="32"/>
      <c r="H22" s="32"/>
      <c r="I22" s="130"/>
      <c r="J22" s="32"/>
      <c r="K22" s="32"/>
      <c r="L22" s="131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hidden="1" s="2" customFormat="1" ht="12" customHeight="1">
      <c r="A23" s="32"/>
      <c r="B23" s="38"/>
      <c r="C23" s="32"/>
      <c r="D23" s="128" t="s">
        <v>36</v>
      </c>
      <c r="E23" s="32"/>
      <c r="F23" s="32"/>
      <c r="G23" s="32"/>
      <c r="H23" s="32"/>
      <c r="I23" s="134" t="s">
        <v>26</v>
      </c>
      <c r="J23" s="133" t="s">
        <v>19</v>
      </c>
      <c r="K23" s="32"/>
      <c r="L23" s="131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hidden="1" s="2" customFormat="1" ht="18" customHeight="1">
      <c r="A24" s="32"/>
      <c r="B24" s="38"/>
      <c r="C24" s="32"/>
      <c r="D24" s="32"/>
      <c r="E24" s="133" t="s">
        <v>37</v>
      </c>
      <c r="F24" s="32"/>
      <c r="G24" s="32"/>
      <c r="H24" s="32"/>
      <c r="I24" s="134" t="s">
        <v>29</v>
      </c>
      <c r="J24" s="133" t="s">
        <v>19</v>
      </c>
      <c r="K24" s="32"/>
      <c r="L24" s="131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hidden="1" s="2" customFormat="1" ht="6.96" customHeight="1">
      <c r="A25" s="32"/>
      <c r="B25" s="38"/>
      <c r="C25" s="32"/>
      <c r="D25" s="32"/>
      <c r="E25" s="32"/>
      <c r="F25" s="32"/>
      <c r="G25" s="32"/>
      <c r="H25" s="32"/>
      <c r="I25" s="130"/>
      <c r="J25" s="32"/>
      <c r="K25" s="32"/>
      <c r="L25" s="131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hidden="1" s="2" customFormat="1" ht="12" customHeight="1">
      <c r="A26" s="32"/>
      <c r="B26" s="38"/>
      <c r="C26" s="32"/>
      <c r="D26" s="128" t="s">
        <v>38</v>
      </c>
      <c r="E26" s="32"/>
      <c r="F26" s="32"/>
      <c r="G26" s="32"/>
      <c r="H26" s="32"/>
      <c r="I26" s="130"/>
      <c r="J26" s="32"/>
      <c r="K26" s="32"/>
      <c r="L26" s="131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hidden="1" s="8" customFormat="1" ht="83.25" customHeight="1">
      <c r="A27" s="136"/>
      <c r="B27" s="137"/>
      <c r="C27" s="136"/>
      <c r="D27" s="136"/>
      <c r="E27" s="138" t="s">
        <v>39</v>
      </c>
      <c r="F27" s="138"/>
      <c r="G27" s="138"/>
      <c r="H27" s="138"/>
      <c r="I27" s="139"/>
      <c r="J27" s="136"/>
      <c r="K27" s="136"/>
      <c r="L27" s="140"/>
      <c r="S27" s="136"/>
      <c r="T27" s="136"/>
      <c r="U27" s="136"/>
      <c r="V27" s="136"/>
      <c r="W27" s="136"/>
      <c r="X27" s="136"/>
      <c r="Y27" s="136"/>
      <c r="Z27" s="136"/>
      <c r="AA27" s="136"/>
      <c r="AB27" s="136"/>
      <c r="AC27" s="136"/>
      <c r="AD27" s="136"/>
      <c r="AE27" s="136"/>
    </row>
    <row r="28" hidden="1" s="2" customFormat="1" ht="6.96" customHeight="1">
      <c r="A28" s="32"/>
      <c r="B28" s="38"/>
      <c r="C28" s="32"/>
      <c r="D28" s="32"/>
      <c r="E28" s="32"/>
      <c r="F28" s="32"/>
      <c r="G28" s="32"/>
      <c r="H28" s="32"/>
      <c r="I28" s="130"/>
      <c r="J28" s="32"/>
      <c r="K28" s="32"/>
      <c r="L28" s="131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hidden="1" s="2" customFormat="1" ht="6.96" customHeight="1">
      <c r="A29" s="32"/>
      <c r="B29" s="38"/>
      <c r="C29" s="32"/>
      <c r="D29" s="141"/>
      <c r="E29" s="141"/>
      <c r="F29" s="141"/>
      <c r="G29" s="141"/>
      <c r="H29" s="141"/>
      <c r="I29" s="142"/>
      <c r="J29" s="141"/>
      <c r="K29" s="141"/>
      <c r="L29" s="131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hidden="1" s="2" customFormat="1" ht="25.44" customHeight="1">
      <c r="A30" s="32"/>
      <c r="B30" s="38"/>
      <c r="C30" s="32"/>
      <c r="D30" s="143" t="s">
        <v>40</v>
      </c>
      <c r="E30" s="32"/>
      <c r="F30" s="32"/>
      <c r="G30" s="32"/>
      <c r="H30" s="32"/>
      <c r="I30" s="130"/>
      <c r="J30" s="144">
        <f>ROUND(J79, 2)</f>
        <v>0</v>
      </c>
      <c r="K30" s="32"/>
      <c r="L30" s="131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hidden="1" s="2" customFormat="1" ht="6.96" customHeight="1">
      <c r="A31" s="32"/>
      <c r="B31" s="38"/>
      <c r="C31" s="32"/>
      <c r="D31" s="141"/>
      <c r="E31" s="141"/>
      <c r="F31" s="141"/>
      <c r="G31" s="141"/>
      <c r="H31" s="141"/>
      <c r="I31" s="142"/>
      <c r="J31" s="141"/>
      <c r="K31" s="141"/>
      <c r="L31" s="131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hidden="1" s="2" customFormat="1" ht="14.4" customHeight="1">
      <c r="A32" s="32"/>
      <c r="B32" s="38"/>
      <c r="C32" s="32"/>
      <c r="D32" s="32"/>
      <c r="E32" s="32"/>
      <c r="F32" s="145" t="s">
        <v>42</v>
      </c>
      <c r="G32" s="32"/>
      <c r="H32" s="32"/>
      <c r="I32" s="146" t="s">
        <v>41</v>
      </c>
      <c r="J32" s="145" t="s">
        <v>43</v>
      </c>
      <c r="K32" s="32"/>
      <c r="L32" s="131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hidden="1" s="2" customFormat="1" ht="14.4" customHeight="1">
      <c r="A33" s="32"/>
      <c r="B33" s="38"/>
      <c r="C33" s="32"/>
      <c r="D33" s="147" t="s">
        <v>44</v>
      </c>
      <c r="E33" s="128" t="s">
        <v>45</v>
      </c>
      <c r="F33" s="148">
        <f>ROUND((SUM(BE79:BE93)),  2)</f>
        <v>0</v>
      </c>
      <c r="G33" s="32"/>
      <c r="H33" s="32"/>
      <c r="I33" s="149">
        <v>0.20999999999999999</v>
      </c>
      <c r="J33" s="148">
        <f>ROUND(((SUM(BE79:BE93))*I33),  2)</f>
        <v>0</v>
      </c>
      <c r="K33" s="32"/>
      <c r="L33" s="131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hidden="1" s="2" customFormat="1" ht="14.4" customHeight="1">
      <c r="A34" s="32"/>
      <c r="B34" s="38"/>
      <c r="C34" s="32"/>
      <c r="D34" s="32"/>
      <c r="E34" s="128" t="s">
        <v>46</v>
      </c>
      <c r="F34" s="148">
        <f>ROUND((SUM(BF79:BF93)),  2)</f>
        <v>0</v>
      </c>
      <c r="G34" s="32"/>
      <c r="H34" s="32"/>
      <c r="I34" s="149">
        <v>0.14999999999999999</v>
      </c>
      <c r="J34" s="148">
        <f>ROUND(((SUM(BF79:BF93))*I34),  2)</f>
        <v>0</v>
      </c>
      <c r="K34" s="32"/>
      <c r="L34" s="131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hidden="1" s="2" customFormat="1" ht="14.4" customHeight="1">
      <c r="A35" s="32"/>
      <c r="B35" s="38"/>
      <c r="C35" s="32"/>
      <c r="D35" s="32"/>
      <c r="E35" s="128" t="s">
        <v>47</v>
      </c>
      <c r="F35" s="148">
        <f>ROUND((SUM(BG79:BG93)),  2)</f>
        <v>0</v>
      </c>
      <c r="G35" s="32"/>
      <c r="H35" s="32"/>
      <c r="I35" s="149">
        <v>0.20999999999999999</v>
      </c>
      <c r="J35" s="148">
        <f>0</f>
        <v>0</v>
      </c>
      <c r="K35" s="32"/>
      <c r="L35" s="131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hidden="1" s="2" customFormat="1" ht="14.4" customHeight="1">
      <c r="A36" s="32"/>
      <c r="B36" s="38"/>
      <c r="C36" s="32"/>
      <c r="D36" s="32"/>
      <c r="E36" s="128" t="s">
        <v>48</v>
      </c>
      <c r="F36" s="148">
        <f>ROUND((SUM(BH79:BH93)),  2)</f>
        <v>0</v>
      </c>
      <c r="G36" s="32"/>
      <c r="H36" s="32"/>
      <c r="I36" s="149">
        <v>0.14999999999999999</v>
      </c>
      <c r="J36" s="148">
        <f>0</f>
        <v>0</v>
      </c>
      <c r="K36" s="32"/>
      <c r="L36" s="131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hidden="1" s="2" customFormat="1" ht="14.4" customHeight="1">
      <c r="A37" s="32"/>
      <c r="B37" s="38"/>
      <c r="C37" s="32"/>
      <c r="D37" s="32"/>
      <c r="E37" s="128" t="s">
        <v>49</v>
      </c>
      <c r="F37" s="148">
        <f>ROUND((SUM(BI79:BI93)),  2)</f>
        <v>0</v>
      </c>
      <c r="G37" s="32"/>
      <c r="H37" s="32"/>
      <c r="I37" s="149">
        <v>0</v>
      </c>
      <c r="J37" s="148">
        <f>0</f>
        <v>0</v>
      </c>
      <c r="K37" s="32"/>
      <c r="L37" s="131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hidden="1" s="2" customFormat="1" ht="6.96" customHeight="1">
      <c r="A38" s="32"/>
      <c r="B38" s="38"/>
      <c r="C38" s="32"/>
      <c r="D38" s="32"/>
      <c r="E38" s="32"/>
      <c r="F38" s="32"/>
      <c r="G38" s="32"/>
      <c r="H38" s="32"/>
      <c r="I38" s="130"/>
      <c r="J38" s="32"/>
      <c r="K38" s="32"/>
      <c r="L38" s="131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hidden="1" s="2" customFormat="1" ht="25.44" customHeight="1">
      <c r="A39" s="32"/>
      <c r="B39" s="38"/>
      <c r="C39" s="150"/>
      <c r="D39" s="151" t="s">
        <v>50</v>
      </c>
      <c r="E39" s="152"/>
      <c r="F39" s="152"/>
      <c r="G39" s="153" t="s">
        <v>51</v>
      </c>
      <c r="H39" s="154" t="s">
        <v>52</v>
      </c>
      <c r="I39" s="155"/>
      <c r="J39" s="156">
        <f>SUM(J30:J37)</f>
        <v>0</v>
      </c>
      <c r="K39" s="157"/>
      <c r="L39" s="131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hidden="1" s="2" customFormat="1" ht="14.4" customHeight="1">
      <c r="A40" s="32"/>
      <c r="B40" s="158"/>
      <c r="C40" s="159"/>
      <c r="D40" s="159"/>
      <c r="E40" s="159"/>
      <c r="F40" s="159"/>
      <c r="G40" s="159"/>
      <c r="H40" s="159"/>
      <c r="I40" s="160"/>
      <c r="J40" s="159"/>
      <c r="K40" s="159"/>
      <c r="L40" s="131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hidden="1"/>
    <row r="42" hidden="1"/>
    <row r="43" hidden="1"/>
    <row r="44" hidden="1" s="2" customFormat="1" ht="6.96" customHeight="1">
      <c r="A44" s="32"/>
      <c r="B44" s="161"/>
      <c r="C44" s="162"/>
      <c r="D44" s="162"/>
      <c r="E44" s="162"/>
      <c r="F44" s="162"/>
      <c r="G44" s="162"/>
      <c r="H44" s="162"/>
      <c r="I44" s="163"/>
      <c r="J44" s="162"/>
      <c r="K44" s="162"/>
      <c r="L44" s="131"/>
      <c r="S44" s="32"/>
      <c r="T44" s="32"/>
      <c r="U44" s="32"/>
      <c r="V44" s="32"/>
      <c r="W44" s="32"/>
      <c r="X44" s="32"/>
      <c r="Y44" s="32"/>
      <c r="Z44" s="32"/>
      <c r="AA44" s="32"/>
      <c r="AB44" s="32"/>
      <c r="AC44" s="32"/>
      <c r="AD44" s="32"/>
      <c r="AE44" s="32"/>
    </row>
    <row r="45" hidden="1" s="2" customFormat="1" ht="24.96" customHeight="1">
      <c r="A45" s="32"/>
      <c r="B45" s="33"/>
      <c r="C45" s="17" t="s">
        <v>94</v>
      </c>
      <c r="D45" s="34"/>
      <c r="E45" s="34"/>
      <c r="F45" s="34"/>
      <c r="G45" s="34"/>
      <c r="H45" s="34"/>
      <c r="I45" s="130"/>
      <c r="J45" s="34"/>
      <c r="K45" s="34"/>
      <c r="L45" s="131"/>
      <c r="S45" s="32"/>
      <c r="T45" s="32"/>
      <c r="U45" s="32"/>
      <c r="V45" s="32"/>
      <c r="W45" s="32"/>
      <c r="X45" s="32"/>
      <c r="Y45" s="32"/>
      <c r="Z45" s="32"/>
      <c r="AA45" s="32"/>
      <c r="AB45" s="32"/>
      <c r="AC45" s="32"/>
      <c r="AD45" s="32"/>
      <c r="AE45" s="32"/>
    </row>
    <row r="46" hidden="1" s="2" customFormat="1" ht="6.96" customHeight="1">
      <c r="A46" s="32"/>
      <c r="B46" s="33"/>
      <c r="C46" s="34"/>
      <c r="D46" s="34"/>
      <c r="E46" s="34"/>
      <c r="F46" s="34"/>
      <c r="G46" s="34"/>
      <c r="H46" s="34"/>
      <c r="I46" s="130"/>
      <c r="J46" s="34"/>
      <c r="K46" s="34"/>
      <c r="L46" s="131"/>
      <c r="S46" s="32"/>
      <c r="T46" s="32"/>
      <c r="U46" s="32"/>
      <c r="V46" s="32"/>
      <c r="W46" s="32"/>
      <c r="X46" s="32"/>
      <c r="Y46" s="32"/>
      <c r="Z46" s="32"/>
      <c r="AA46" s="32"/>
      <c r="AB46" s="32"/>
      <c r="AC46" s="32"/>
      <c r="AD46" s="32"/>
      <c r="AE46" s="32"/>
    </row>
    <row r="47" hidden="1" s="2" customFormat="1" ht="12" customHeight="1">
      <c r="A47" s="32"/>
      <c r="B47" s="33"/>
      <c r="C47" s="26" t="s">
        <v>16</v>
      </c>
      <c r="D47" s="34"/>
      <c r="E47" s="34"/>
      <c r="F47" s="34"/>
      <c r="G47" s="34"/>
      <c r="H47" s="34"/>
      <c r="I47" s="130"/>
      <c r="J47" s="34"/>
      <c r="K47" s="34"/>
      <c r="L47" s="131"/>
      <c r="S47" s="32"/>
      <c r="T47" s="32"/>
      <c r="U47" s="32"/>
      <c r="V47" s="32"/>
      <c r="W47" s="32"/>
      <c r="X47" s="32"/>
      <c r="Y47" s="32"/>
      <c r="Z47" s="32"/>
      <c r="AA47" s="32"/>
      <c r="AB47" s="32"/>
      <c r="AC47" s="32"/>
      <c r="AD47" s="32"/>
      <c r="AE47" s="32"/>
    </row>
    <row r="48" hidden="1" s="2" customFormat="1" ht="16.5" customHeight="1">
      <c r="A48" s="32"/>
      <c r="B48" s="33"/>
      <c r="C48" s="34"/>
      <c r="D48" s="34"/>
      <c r="E48" s="164" t="str">
        <f>E7</f>
        <v>Oprava geometrických parametrů koleje 2020 u ST Karlovy Vary</v>
      </c>
      <c r="F48" s="26"/>
      <c r="G48" s="26"/>
      <c r="H48" s="26"/>
      <c r="I48" s="130"/>
      <c r="J48" s="34"/>
      <c r="K48" s="34"/>
      <c r="L48" s="131"/>
      <c r="S48" s="32"/>
      <c r="T48" s="32"/>
      <c r="U48" s="32"/>
      <c r="V48" s="32"/>
      <c r="W48" s="32"/>
      <c r="X48" s="32"/>
      <c r="Y48" s="32"/>
      <c r="Z48" s="32"/>
      <c r="AA48" s="32"/>
      <c r="AB48" s="32"/>
      <c r="AC48" s="32"/>
      <c r="AD48" s="32"/>
      <c r="AE48" s="32"/>
    </row>
    <row r="49" hidden="1" s="2" customFormat="1" ht="12" customHeight="1">
      <c r="A49" s="32"/>
      <c r="B49" s="33"/>
      <c r="C49" s="26" t="s">
        <v>92</v>
      </c>
      <c r="D49" s="34"/>
      <c r="E49" s="34"/>
      <c r="F49" s="34"/>
      <c r="G49" s="34"/>
      <c r="H49" s="34"/>
      <c r="I49" s="130"/>
      <c r="J49" s="34"/>
      <c r="K49" s="34"/>
      <c r="L49" s="131"/>
      <c r="S49" s="32"/>
      <c r="T49" s="32"/>
      <c r="U49" s="32"/>
      <c r="V49" s="32"/>
      <c r="W49" s="32"/>
      <c r="X49" s="32"/>
      <c r="Y49" s="32"/>
      <c r="Z49" s="32"/>
      <c r="AA49" s="32"/>
      <c r="AB49" s="32"/>
      <c r="AC49" s="32"/>
      <c r="AD49" s="32"/>
      <c r="AE49" s="32"/>
    </row>
    <row r="50" hidden="1" s="2" customFormat="1" ht="16.5" customHeight="1">
      <c r="A50" s="32"/>
      <c r="B50" s="33"/>
      <c r="C50" s="34"/>
      <c r="D50" s="34"/>
      <c r="E50" s="63" t="str">
        <f>E9</f>
        <v>A.2 - Přeprava (Sborník SŽDC 2019)</v>
      </c>
      <c r="F50" s="34"/>
      <c r="G50" s="34"/>
      <c r="H50" s="34"/>
      <c r="I50" s="130"/>
      <c r="J50" s="34"/>
      <c r="K50" s="34"/>
      <c r="L50" s="131"/>
      <c r="S50" s="32"/>
      <c r="T50" s="32"/>
      <c r="U50" s="32"/>
      <c r="V50" s="32"/>
      <c r="W50" s="32"/>
      <c r="X50" s="32"/>
      <c r="Y50" s="32"/>
      <c r="Z50" s="32"/>
      <c r="AA50" s="32"/>
      <c r="AB50" s="32"/>
      <c r="AC50" s="32"/>
      <c r="AD50" s="32"/>
      <c r="AE50" s="32"/>
    </row>
    <row r="51" hidden="1" s="2" customFormat="1" ht="6.96" customHeight="1">
      <c r="A51" s="32"/>
      <c r="B51" s="33"/>
      <c r="C51" s="34"/>
      <c r="D51" s="34"/>
      <c r="E51" s="34"/>
      <c r="F51" s="34"/>
      <c r="G51" s="34"/>
      <c r="H51" s="34"/>
      <c r="I51" s="130"/>
      <c r="J51" s="34"/>
      <c r="K51" s="34"/>
      <c r="L51" s="131"/>
      <c r="S51" s="32"/>
      <c r="T51" s="32"/>
      <c r="U51" s="32"/>
      <c r="V51" s="32"/>
      <c r="W51" s="32"/>
      <c r="X51" s="32"/>
      <c r="Y51" s="32"/>
      <c r="Z51" s="32"/>
      <c r="AA51" s="32"/>
      <c r="AB51" s="32"/>
      <c r="AC51" s="32"/>
      <c r="AD51" s="32"/>
      <c r="AE51" s="32"/>
    </row>
    <row r="52" hidden="1" s="2" customFormat="1" ht="12" customHeight="1">
      <c r="A52" s="32"/>
      <c r="B52" s="33"/>
      <c r="C52" s="26" t="s">
        <v>21</v>
      </c>
      <c r="D52" s="34"/>
      <c r="E52" s="34"/>
      <c r="F52" s="21" t="str">
        <f>F12</f>
        <v>obvod ST Karlovy Vary</v>
      </c>
      <c r="G52" s="34"/>
      <c r="H52" s="34"/>
      <c r="I52" s="134" t="s">
        <v>23</v>
      </c>
      <c r="J52" s="66" t="str">
        <f>IF(J12="","",J12)</f>
        <v>7. 2. 2020</v>
      </c>
      <c r="K52" s="34"/>
      <c r="L52" s="131"/>
      <c r="S52" s="32"/>
      <c r="T52" s="32"/>
      <c r="U52" s="32"/>
      <c r="V52" s="32"/>
      <c r="W52" s="32"/>
      <c r="X52" s="32"/>
      <c r="Y52" s="32"/>
      <c r="Z52" s="32"/>
      <c r="AA52" s="32"/>
      <c r="AB52" s="32"/>
      <c r="AC52" s="32"/>
      <c r="AD52" s="32"/>
      <c r="AE52" s="32"/>
    </row>
    <row r="53" hidden="1" s="2" customFormat="1" ht="6.96" customHeight="1">
      <c r="A53" s="32"/>
      <c r="B53" s="33"/>
      <c r="C53" s="34"/>
      <c r="D53" s="34"/>
      <c r="E53" s="34"/>
      <c r="F53" s="34"/>
      <c r="G53" s="34"/>
      <c r="H53" s="34"/>
      <c r="I53" s="130"/>
      <c r="J53" s="34"/>
      <c r="K53" s="34"/>
      <c r="L53" s="131"/>
      <c r="S53" s="32"/>
      <c r="T53" s="32"/>
      <c r="U53" s="32"/>
      <c r="V53" s="32"/>
      <c r="W53" s="32"/>
      <c r="X53" s="32"/>
      <c r="Y53" s="32"/>
      <c r="Z53" s="32"/>
      <c r="AA53" s="32"/>
      <c r="AB53" s="32"/>
      <c r="AC53" s="32"/>
      <c r="AD53" s="32"/>
      <c r="AE53" s="32"/>
    </row>
    <row r="54" hidden="1" s="2" customFormat="1" ht="15.15" customHeight="1">
      <c r="A54" s="32"/>
      <c r="B54" s="33"/>
      <c r="C54" s="26" t="s">
        <v>25</v>
      </c>
      <c r="D54" s="34"/>
      <c r="E54" s="34"/>
      <c r="F54" s="21" t="str">
        <f>E15</f>
        <v>Správa železnic,s.o. - OŘ UNL - ST Karlovy Vary</v>
      </c>
      <c r="G54" s="34"/>
      <c r="H54" s="34"/>
      <c r="I54" s="134" t="s">
        <v>33</v>
      </c>
      <c r="J54" s="30" t="str">
        <f>E21</f>
        <v xml:space="preserve"> </v>
      </c>
      <c r="K54" s="34"/>
      <c r="L54" s="131"/>
      <c r="S54" s="32"/>
      <c r="T54" s="32"/>
      <c r="U54" s="32"/>
      <c r="V54" s="32"/>
      <c r="W54" s="32"/>
      <c r="X54" s="32"/>
      <c r="Y54" s="32"/>
      <c r="Z54" s="32"/>
      <c r="AA54" s="32"/>
      <c r="AB54" s="32"/>
      <c r="AC54" s="32"/>
      <c r="AD54" s="32"/>
      <c r="AE54" s="32"/>
    </row>
    <row r="55" hidden="1" s="2" customFormat="1" ht="15.15" customHeight="1">
      <c r="A55" s="32"/>
      <c r="B55" s="33"/>
      <c r="C55" s="26" t="s">
        <v>31</v>
      </c>
      <c r="D55" s="34"/>
      <c r="E55" s="34"/>
      <c r="F55" s="21" t="str">
        <f>IF(E18="","",E18)</f>
        <v>Vyplň údaj</v>
      </c>
      <c r="G55" s="34"/>
      <c r="H55" s="34"/>
      <c r="I55" s="134" t="s">
        <v>36</v>
      </c>
      <c r="J55" s="30" t="str">
        <f>E24</f>
        <v>Monika Roztočilová</v>
      </c>
      <c r="K55" s="34"/>
      <c r="L55" s="131"/>
      <c r="S55" s="32"/>
      <c r="T55" s="32"/>
      <c r="U55" s="32"/>
      <c r="V55" s="32"/>
      <c r="W55" s="32"/>
      <c r="X55" s="32"/>
      <c r="Y55" s="32"/>
      <c r="Z55" s="32"/>
      <c r="AA55" s="32"/>
      <c r="AB55" s="32"/>
      <c r="AC55" s="32"/>
      <c r="AD55" s="32"/>
      <c r="AE55" s="32"/>
    </row>
    <row r="56" hidden="1" s="2" customFormat="1" ht="10.32" customHeight="1">
      <c r="A56" s="32"/>
      <c r="B56" s="33"/>
      <c r="C56" s="34"/>
      <c r="D56" s="34"/>
      <c r="E56" s="34"/>
      <c r="F56" s="34"/>
      <c r="G56" s="34"/>
      <c r="H56" s="34"/>
      <c r="I56" s="130"/>
      <c r="J56" s="34"/>
      <c r="K56" s="34"/>
      <c r="L56" s="131"/>
      <c r="S56" s="32"/>
      <c r="T56" s="32"/>
      <c r="U56" s="32"/>
      <c r="V56" s="32"/>
      <c r="W56" s="32"/>
      <c r="X56" s="32"/>
      <c r="Y56" s="32"/>
      <c r="Z56" s="32"/>
      <c r="AA56" s="32"/>
      <c r="AB56" s="32"/>
      <c r="AC56" s="32"/>
      <c r="AD56" s="32"/>
      <c r="AE56" s="32"/>
    </row>
    <row r="57" hidden="1" s="2" customFormat="1" ht="29.28" customHeight="1">
      <c r="A57" s="32"/>
      <c r="B57" s="33"/>
      <c r="C57" s="165" t="s">
        <v>95</v>
      </c>
      <c r="D57" s="166"/>
      <c r="E57" s="166"/>
      <c r="F57" s="166"/>
      <c r="G57" s="166"/>
      <c r="H57" s="166"/>
      <c r="I57" s="167"/>
      <c r="J57" s="168" t="s">
        <v>96</v>
      </c>
      <c r="K57" s="166"/>
      <c r="L57" s="131"/>
      <c r="S57" s="32"/>
      <c r="T57" s="32"/>
      <c r="U57" s="32"/>
      <c r="V57" s="32"/>
      <c r="W57" s="32"/>
      <c r="X57" s="32"/>
      <c r="Y57" s="32"/>
      <c r="Z57" s="32"/>
      <c r="AA57" s="32"/>
      <c r="AB57" s="32"/>
      <c r="AC57" s="32"/>
      <c r="AD57" s="32"/>
      <c r="AE57" s="32"/>
    </row>
    <row r="58" hidden="1" s="2" customFormat="1" ht="10.32" customHeight="1">
      <c r="A58" s="32"/>
      <c r="B58" s="33"/>
      <c r="C58" s="34"/>
      <c r="D58" s="34"/>
      <c r="E58" s="34"/>
      <c r="F58" s="34"/>
      <c r="G58" s="34"/>
      <c r="H58" s="34"/>
      <c r="I58" s="130"/>
      <c r="J58" s="34"/>
      <c r="K58" s="34"/>
      <c r="L58" s="131"/>
      <c r="S58" s="32"/>
      <c r="T58" s="32"/>
      <c r="U58" s="32"/>
      <c r="V58" s="32"/>
      <c r="W58" s="32"/>
      <c r="X58" s="32"/>
      <c r="Y58" s="32"/>
      <c r="Z58" s="32"/>
      <c r="AA58" s="32"/>
      <c r="AB58" s="32"/>
      <c r="AC58" s="32"/>
      <c r="AD58" s="32"/>
      <c r="AE58" s="32"/>
    </row>
    <row r="59" hidden="1" s="2" customFormat="1" ht="22.8" customHeight="1">
      <c r="A59" s="32"/>
      <c r="B59" s="33"/>
      <c r="C59" s="169" t="s">
        <v>72</v>
      </c>
      <c r="D59" s="34"/>
      <c r="E59" s="34"/>
      <c r="F59" s="34"/>
      <c r="G59" s="34"/>
      <c r="H59" s="34"/>
      <c r="I59" s="130"/>
      <c r="J59" s="96">
        <f>J79</f>
        <v>0</v>
      </c>
      <c r="K59" s="34"/>
      <c r="L59" s="131"/>
      <c r="S59" s="32"/>
      <c r="T59" s="32"/>
      <c r="U59" s="32"/>
      <c r="V59" s="32"/>
      <c r="W59" s="32"/>
      <c r="X59" s="32"/>
      <c r="Y59" s="32"/>
      <c r="Z59" s="32"/>
      <c r="AA59" s="32"/>
      <c r="AB59" s="32"/>
      <c r="AC59" s="32"/>
      <c r="AD59" s="32"/>
      <c r="AE59" s="32"/>
      <c r="AU59" s="11" t="s">
        <v>97</v>
      </c>
    </row>
    <row r="60" hidden="1" s="2" customFormat="1" ht="21.84" customHeight="1">
      <c r="A60" s="32"/>
      <c r="B60" s="33"/>
      <c r="C60" s="34"/>
      <c r="D60" s="34"/>
      <c r="E60" s="34"/>
      <c r="F60" s="34"/>
      <c r="G60" s="34"/>
      <c r="H60" s="34"/>
      <c r="I60" s="130"/>
      <c r="J60" s="34"/>
      <c r="K60" s="34"/>
      <c r="L60" s="131"/>
      <c r="S60" s="32"/>
      <c r="T60" s="32"/>
      <c r="U60" s="32"/>
      <c r="V60" s="32"/>
      <c r="W60" s="32"/>
      <c r="X60" s="32"/>
      <c r="Y60" s="32"/>
      <c r="Z60" s="32"/>
      <c r="AA60" s="32"/>
      <c r="AB60" s="32"/>
      <c r="AC60" s="32"/>
      <c r="AD60" s="32"/>
      <c r="AE60" s="32"/>
    </row>
    <row r="61" hidden="1" s="2" customFormat="1" ht="6.96" customHeight="1">
      <c r="A61" s="32"/>
      <c r="B61" s="53"/>
      <c r="C61" s="54"/>
      <c r="D61" s="54"/>
      <c r="E61" s="54"/>
      <c r="F61" s="54"/>
      <c r="G61" s="54"/>
      <c r="H61" s="54"/>
      <c r="I61" s="160"/>
      <c r="J61" s="54"/>
      <c r="K61" s="54"/>
      <c r="L61" s="131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hidden="1"/>
    <row r="63" hidden="1"/>
    <row r="64" hidden="1"/>
    <row r="65" s="2" customFormat="1" ht="6.96" customHeight="1">
      <c r="A65" s="32"/>
      <c r="B65" s="55"/>
      <c r="C65" s="56"/>
      <c r="D65" s="56"/>
      <c r="E65" s="56"/>
      <c r="F65" s="56"/>
      <c r="G65" s="56"/>
      <c r="H65" s="56"/>
      <c r="I65" s="163"/>
      <c r="J65" s="56"/>
      <c r="K65" s="56"/>
      <c r="L65" s="131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="2" customFormat="1" ht="24.96" customHeight="1">
      <c r="A66" s="32"/>
      <c r="B66" s="33"/>
      <c r="C66" s="17" t="s">
        <v>98</v>
      </c>
      <c r="D66" s="34"/>
      <c r="E66" s="34"/>
      <c r="F66" s="34"/>
      <c r="G66" s="34"/>
      <c r="H66" s="34"/>
      <c r="I66" s="130"/>
      <c r="J66" s="34"/>
      <c r="K66" s="34"/>
      <c r="L66" s="131"/>
      <c r="S66" s="32"/>
      <c r="T66" s="32"/>
      <c r="U66" s="32"/>
      <c r="V66" s="32"/>
      <c r="W66" s="32"/>
      <c r="X66" s="32"/>
      <c r="Y66" s="32"/>
      <c r="Z66" s="32"/>
      <c r="AA66" s="32"/>
      <c r="AB66" s="32"/>
      <c r="AC66" s="32"/>
      <c r="AD66" s="32"/>
      <c r="AE66" s="32"/>
    </row>
    <row r="67" s="2" customFormat="1" ht="6.96" customHeight="1">
      <c r="A67" s="32"/>
      <c r="B67" s="33"/>
      <c r="C67" s="34"/>
      <c r="D67" s="34"/>
      <c r="E67" s="34"/>
      <c r="F67" s="34"/>
      <c r="G67" s="34"/>
      <c r="H67" s="34"/>
      <c r="I67" s="130"/>
      <c r="J67" s="34"/>
      <c r="K67" s="34"/>
      <c r="L67" s="131"/>
      <c r="S67" s="32"/>
      <c r="T67" s="32"/>
      <c r="U67" s="32"/>
      <c r="V67" s="32"/>
      <c r="W67" s="32"/>
      <c r="X67" s="32"/>
      <c r="Y67" s="32"/>
      <c r="Z67" s="32"/>
      <c r="AA67" s="32"/>
      <c r="AB67" s="32"/>
      <c r="AC67" s="32"/>
      <c r="AD67" s="32"/>
      <c r="AE67" s="32"/>
    </row>
    <row r="68" s="2" customFormat="1" ht="12" customHeight="1">
      <c r="A68" s="32"/>
      <c r="B68" s="33"/>
      <c r="C68" s="26" t="s">
        <v>16</v>
      </c>
      <c r="D68" s="34"/>
      <c r="E68" s="34"/>
      <c r="F68" s="34"/>
      <c r="G68" s="34"/>
      <c r="H68" s="34"/>
      <c r="I68" s="130"/>
      <c r="J68" s="34"/>
      <c r="K68" s="34"/>
      <c r="L68" s="131"/>
      <c r="S68" s="32"/>
      <c r="T68" s="32"/>
      <c r="U68" s="32"/>
      <c r="V68" s="32"/>
      <c r="W68" s="32"/>
      <c r="X68" s="32"/>
      <c r="Y68" s="32"/>
      <c r="Z68" s="32"/>
      <c r="AA68" s="32"/>
      <c r="AB68" s="32"/>
      <c r="AC68" s="32"/>
      <c r="AD68" s="32"/>
      <c r="AE68" s="32"/>
    </row>
    <row r="69" s="2" customFormat="1" ht="16.5" customHeight="1">
      <c r="A69" s="32"/>
      <c r="B69" s="33"/>
      <c r="C69" s="34"/>
      <c r="D69" s="34"/>
      <c r="E69" s="164" t="str">
        <f>E7</f>
        <v>Oprava geometrických parametrů koleje 2020 u ST Karlovy Vary</v>
      </c>
      <c r="F69" s="26"/>
      <c r="G69" s="26"/>
      <c r="H69" s="26"/>
      <c r="I69" s="130"/>
      <c r="J69" s="34"/>
      <c r="K69" s="34"/>
      <c r="L69" s="131"/>
      <c r="S69" s="32"/>
      <c r="T69" s="32"/>
      <c r="U69" s="32"/>
      <c r="V69" s="32"/>
      <c r="W69" s="32"/>
      <c r="X69" s="32"/>
      <c r="Y69" s="32"/>
      <c r="Z69" s="32"/>
      <c r="AA69" s="32"/>
      <c r="AB69" s="32"/>
      <c r="AC69" s="32"/>
      <c r="AD69" s="32"/>
      <c r="AE69" s="32"/>
    </row>
    <row r="70" s="2" customFormat="1" ht="12" customHeight="1">
      <c r="A70" s="32"/>
      <c r="B70" s="33"/>
      <c r="C70" s="26" t="s">
        <v>92</v>
      </c>
      <c r="D70" s="34"/>
      <c r="E70" s="34"/>
      <c r="F70" s="34"/>
      <c r="G70" s="34"/>
      <c r="H70" s="34"/>
      <c r="I70" s="130"/>
      <c r="J70" s="34"/>
      <c r="K70" s="34"/>
      <c r="L70" s="131"/>
      <c r="S70" s="32"/>
      <c r="T70" s="32"/>
      <c r="U70" s="32"/>
      <c r="V70" s="32"/>
      <c r="W70" s="32"/>
      <c r="X70" s="32"/>
      <c r="Y70" s="32"/>
      <c r="Z70" s="32"/>
      <c r="AA70" s="32"/>
      <c r="AB70" s="32"/>
      <c r="AC70" s="32"/>
      <c r="AD70" s="32"/>
      <c r="AE70" s="32"/>
    </row>
    <row r="71" s="2" customFormat="1" ht="16.5" customHeight="1">
      <c r="A71" s="32"/>
      <c r="B71" s="33"/>
      <c r="C71" s="34"/>
      <c r="D71" s="34"/>
      <c r="E71" s="63" t="str">
        <f>E9</f>
        <v>A.2 - Přeprava (Sborník SŽDC 2019)</v>
      </c>
      <c r="F71" s="34"/>
      <c r="G71" s="34"/>
      <c r="H71" s="34"/>
      <c r="I71" s="130"/>
      <c r="J71" s="34"/>
      <c r="K71" s="34"/>
      <c r="L71" s="131"/>
      <c r="S71" s="32"/>
      <c r="T71" s="32"/>
      <c r="U71" s="32"/>
      <c r="V71" s="32"/>
      <c r="W71" s="32"/>
      <c r="X71" s="32"/>
      <c r="Y71" s="32"/>
      <c r="Z71" s="32"/>
      <c r="AA71" s="32"/>
      <c r="AB71" s="32"/>
      <c r="AC71" s="32"/>
      <c r="AD71" s="32"/>
      <c r="AE71" s="32"/>
    </row>
    <row r="72" s="2" customFormat="1" ht="6.96" customHeight="1">
      <c r="A72" s="32"/>
      <c r="B72" s="33"/>
      <c r="C72" s="34"/>
      <c r="D72" s="34"/>
      <c r="E72" s="34"/>
      <c r="F72" s="34"/>
      <c r="G72" s="34"/>
      <c r="H72" s="34"/>
      <c r="I72" s="130"/>
      <c r="J72" s="34"/>
      <c r="K72" s="34"/>
      <c r="L72" s="131"/>
      <c r="S72" s="32"/>
      <c r="T72" s="32"/>
      <c r="U72" s="32"/>
      <c r="V72" s="32"/>
      <c r="W72" s="32"/>
      <c r="X72" s="32"/>
      <c r="Y72" s="32"/>
      <c r="Z72" s="32"/>
      <c r="AA72" s="32"/>
      <c r="AB72" s="32"/>
      <c r="AC72" s="32"/>
      <c r="AD72" s="32"/>
      <c r="AE72" s="32"/>
    </row>
    <row r="73" s="2" customFormat="1" ht="12" customHeight="1">
      <c r="A73" s="32"/>
      <c r="B73" s="33"/>
      <c r="C73" s="26" t="s">
        <v>21</v>
      </c>
      <c r="D73" s="34"/>
      <c r="E73" s="34"/>
      <c r="F73" s="21" t="str">
        <f>F12</f>
        <v>obvod ST Karlovy Vary</v>
      </c>
      <c r="G73" s="34"/>
      <c r="H73" s="34"/>
      <c r="I73" s="134" t="s">
        <v>23</v>
      </c>
      <c r="J73" s="66" t="str">
        <f>IF(J12="","",J12)</f>
        <v>7. 2. 2020</v>
      </c>
      <c r="K73" s="34"/>
      <c r="L73" s="131"/>
      <c r="S73" s="32"/>
      <c r="T73" s="32"/>
      <c r="U73" s="32"/>
      <c r="V73" s="32"/>
      <c r="W73" s="32"/>
      <c r="X73" s="32"/>
      <c r="Y73" s="32"/>
      <c r="Z73" s="32"/>
      <c r="AA73" s="32"/>
      <c r="AB73" s="32"/>
      <c r="AC73" s="32"/>
      <c r="AD73" s="32"/>
      <c r="AE73" s="32"/>
    </row>
    <row r="74" s="2" customFormat="1" ht="6.96" customHeight="1">
      <c r="A74" s="32"/>
      <c r="B74" s="33"/>
      <c r="C74" s="34"/>
      <c r="D74" s="34"/>
      <c r="E74" s="34"/>
      <c r="F74" s="34"/>
      <c r="G74" s="34"/>
      <c r="H74" s="34"/>
      <c r="I74" s="130"/>
      <c r="J74" s="34"/>
      <c r="K74" s="34"/>
      <c r="L74" s="131"/>
      <c r="S74" s="32"/>
      <c r="T74" s="32"/>
      <c r="U74" s="32"/>
      <c r="V74" s="32"/>
      <c r="W74" s="32"/>
      <c r="X74" s="32"/>
      <c r="Y74" s="32"/>
      <c r="Z74" s="32"/>
      <c r="AA74" s="32"/>
      <c r="AB74" s="32"/>
      <c r="AC74" s="32"/>
      <c r="AD74" s="32"/>
      <c r="AE74" s="32"/>
    </row>
    <row r="75" s="2" customFormat="1" ht="15.15" customHeight="1">
      <c r="A75" s="32"/>
      <c r="B75" s="33"/>
      <c r="C75" s="26" t="s">
        <v>25</v>
      </c>
      <c r="D75" s="34"/>
      <c r="E75" s="34"/>
      <c r="F75" s="21" t="str">
        <f>E15</f>
        <v>Správa železnic,s.o. - OŘ UNL - ST Karlovy Vary</v>
      </c>
      <c r="G75" s="34"/>
      <c r="H75" s="34"/>
      <c r="I75" s="134" t="s">
        <v>33</v>
      </c>
      <c r="J75" s="30" t="str">
        <f>E21</f>
        <v xml:space="preserve"> </v>
      </c>
      <c r="K75" s="34"/>
      <c r="L75" s="131"/>
      <c r="S75" s="32"/>
      <c r="T75" s="32"/>
      <c r="U75" s="32"/>
      <c r="V75" s="32"/>
      <c r="W75" s="32"/>
      <c r="X75" s="32"/>
      <c r="Y75" s="32"/>
      <c r="Z75" s="32"/>
      <c r="AA75" s="32"/>
      <c r="AB75" s="32"/>
      <c r="AC75" s="32"/>
      <c r="AD75" s="32"/>
      <c r="AE75" s="32"/>
    </row>
    <row r="76" s="2" customFormat="1" ht="15.15" customHeight="1">
      <c r="A76" s="32"/>
      <c r="B76" s="33"/>
      <c r="C76" s="26" t="s">
        <v>31</v>
      </c>
      <c r="D76" s="34"/>
      <c r="E76" s="34"/>
      <c r="F76" s="21" t="str">
        <f>IF(E18="","",E18)</f>
        <v>Vyplň údaj</v>
      </c>
      <c r="G76" s="34"/>
      <c r="H76" s="34"/>
      <c r="I76" s="134" t="s">
        <v>36</v>
      </c>
      <c r="J76" s="30" t="str">
        <f>E24</f>
        <v>Monika Roztočilová</v>
      </c>
      <c r="K76" s="34"/>
      <c r="L76" s="131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="2" customFormat="1" ht="10.32" customHeight="1">
      <c r="A77" s="32"/>
      <c r="B77" s="33"/>
      <c r="C77" s="34"/>
      <c r="D77" s="34"/>
      <c r="E77" s="34"/>
      <c r="F77" s="34"/>
      <c r="G77" s="34"/>
      <c r="H77" s="34"/>
      <c r="I77" s="130"/>
      <c r="J77" s="34"/>
      <c r="K77" s="34"/>
      <c r="L77" s="131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78" s="9" customFormat="1" ht="29.28" customHeight="1">
      <c r="A78" s="170"/>
      <c r="B78" s="171"/>
      <c r="C78" s="172" t="s">
        <v>99</v>
      </c>
      <c r="D78" s="173" t="s">
        <v>59</v>
      </c>
      <c r="E78" s="173" t="s">
        <v>55</v>
      </c>
      <c r="F78" s="173" t="s">
        <v>56</v>
      </c>
      <c r="G78" s="173" t="s">
        <v>100</v>
      </c>
      <c r="H78" s="173" t="s">
        <v>101</v>
      </c>
      <c r="I78" s="174" t="s">
        <v>102</v>
      </c>
      <c r="J78" s="173" t="s">
        <v>96</v>
      </c>
      <c r="K78" s="175" t="s">
        <v>103</v>
      </c>
      <c r="L78" s="176"/>
      <c r="M78" s="86" t="s">
        <v>19</v>
      </c>
      <c r="N78" s="87" t="s">
        <v>44</v>
      </c>
      <c r="O78" s="87" t="s">
        <v>104</v>
      </c>
      <c r="P78" s="87" t="s">
        <v>105</v>
      </c>
      <c r="Q78" s="87" t="s">
        <v>106</v>
      </c>
      <c r="R78" s="87" t="s">
        <v>107</v>
      </c>
      <c r="S78" s="87" t="s">
        <v>108</v>
      </c>
      <c r="T78" s="88" t="s">
        <v>109</v>
      </c>
      <c r="U78" s="170"/>
      <c r="V78" s="170"/>
      <c r="W78" s="170"/>
      <c r="X78" s="170"/>
      <c r="Y78" s="170"/>
      <c r="Z78" s="170"/>
      <c r="AA78" s="170"/>
      <c r="AB78" s="170"/>
      <c r="AC78" s="170"/>
      <c r="AD78" s="170"/>
      <c r="AE78" s="170"/>
    </row>
    <row r="79" s="2" customFormat="1" ht="22.8" customHeight="1">
      <c r="A79" s="32"/>
      <c r="B79" s="33"/>
      <c r="C79" s="93" t="s">
        <v>110</v>
      </c>
      <c r="D79" s="34"/>
      <c r="E79" s="34"/>
      <c r="F79" s="34"/>
      <c r="G79" s="34"/>
      <c r="H79" s="34"/>
      <c r="I79" s="130"/>
      <c r="J79" s="177">
        <f>BK79</f>
        <v>0</v>
      </c>
      <c r="K79" s="34"/>
      <c r="L79" s="38"/>
      <c r="M79" s="89"/>
      <c r="N79" s="178"/>
      <c r="O79" s="90"/>
      <c r="P79" s="179">
        <f>SUM(P80:P93)</f>
        <v>0</v>
      </c>
      <c r="Q79" s="90"/>
      <c r="R79" s="179">
        <f>SUM(R80:R93)</f>
        <v>0</v>
      </c>
      <c r="S79" s="90"/>
      <c r="T79" s="180">
        <f>SUM(T80:T93)</f>
        <v>0</v>
      </c>
      <c r="U79" s="32"/>
      <c r="V79" s="32"/>
      <c r="W79" s="32"/>
      <c r="X79" s="32"/>
      <c r="Y79" s="32"/>
      <c r="Z79" s="32"/>
      <c r="AA79" s="32"/>
      <c r="AB79" s="32"/>
      <c r="AC79" s="32"/>
      <c r="AD79" s="32"/>
      <c r="AE79" s="32"/>
      <c r="AT79" s="11" t="s">
        <v>73</v>
      </c>
      <c r="AU79" s="11" t="s">
        <v>97</v>
      </c>
      <c r="BK79" s="181">
        <f>SUM(BK80:BK93)</f>
        <v>0</v>
      </c>
    </row>
    <row r="80" s="2" customFormat="1" ht="21.75" customHeight="1">
      <c r="A80" s="32"/>
      <c r="B80" s="33"/>
      <c r="C80" s="182" t="s">
        <v>82</v>
      </c>
      <c r="D80" s="182" t="s">
        <v>111</v>
      </c>
      <c r="E80" s="183" t="s">
        <v>198</v>
      </c>
      <c r="F80" s="184" t="s">
        <v>199</v>
      </c>
      <c r="G80" s="185" t="s">
        <v>195</v>
      </c>
      <c r="H80" s="186">
        <v>1070.56</v>
      </c>
      <c r="I80" s="187"/>
      <c r="J80" s="188">
        <f>ROUND(I80*H80,2)</f>
        <v>0</v>
      </c>
      <c r="K80" s="184" t="s">
        <v>115</v>
      </c>
      <c r="L80" s="38"/>
      <c r="M80" s="189" t="s">
        <v>19</v>
      </c>
      <c r="N80" s="190" t="s">
        <v>45</v>
      </c>
      <c r="O80" s="78"/>
      <c r="P80" s="191">
        <f>O80*H80</f>
        <v>0</v>
      </c>
      <c r="Q80" s="191">
        <v>0</v>
      </c>
      <c r="R80" s="191">
        <f>Q80*H80</f>
        <v>0</v>
      </c>
      <c r="S80" s="191">
        <v>0</v>
      </c>
      <c r="T80" s="192">
        <f>S80*H80</f>
        <v>0</v>
      </c>
      <c r="U80" s="32"/>
      <c r="V80" s="32"/>
      <c r="W80" s="32"/>
      <c r="X80" s="32"/>
      <c r="Y80" s="32"/>
      <c r="Z80" s="32"/>
      <c r="AA80" s="32"/>
      <c r="AB80" s="32"/>
      <c r="AC80" s="32"/>
      <c r="AD80" s="32"/>
      <c r="AE80" s="32"/>
      <c r="AR80" s="193" t="s">
        <v>155</v>
      </c>
      <c r="AT80" s="193" t="s">
        <v>111</v>
      </c>
      <c r="AU80" s="193" t="s">
        <v>74</v>
      </c>
      <c r="AY80" s="11" t="s">
        <v>117</v>
      </c>
      <c r="BE80" s="194">
        <f>IF(N80="základní",J80,0)</f>
        <v>0</v>
      </c>
      <c r="BF80" s="194">
        <f>IF(N80="snížená",J80,0)</f>
        <v>0</v>
      </c>
      <c r="BG80" s="194">
        <f>IF(N80="zákl. přenesená",J80,0)</f>
        <v>0</v>
      </c>
      <c r="BH80" s="194">
        <f>IF(N80="sníž. přenesená",J80,0)</f>
        <v>0</v>
      </c>
      <c r="BI80" s="194">
        <f>IF(N80="nulová",J80,0)</f>
        <v>0</v>
      </c>
      <c r="BJ80" s="11" t="s">
        <v>82</v>
      </c>
      <c r="BK80" s="194">
        <f>ROUND(I80*H80,2)</f>
        <v>0</v>
      </c>
      <c r="BL80" s="11" t="s">
        <v>155</v>
      </c>
      <c r="BM80" s="193" t="s">
        <v>200</v>
      </c>
    </row>
    <row r="81" s="2" customFormat="1">
      <c r="A81" s="32"/>
      <c r="B81" s="33"/>
      <c r="C81" s="34"/>
      <c r="D81" s="195" t="s">
        <v>119</v>
      </c>
      <c r="E81" s="34"/>
      <c r="F81" s="196" t="s">
        <v>201</v>
      </c>
      <c r="G81" s="34"/>
      <c r="H81" s="34"/>
      <c r="I81" s="130"/>
      <c r="J81" s="34"/>
      <c r="K81" s="34"/>
      <c r="L81" s="38"/>
      <c r="M81" s="197"/>
      <c r="N81" s="198"/>
      <c r="O81" s="78"/>
      <c r="P81" s="78"/>
      <c r="Q81" s="78"/>
      <c r="R81" s="78"/>
      <c r="S81" s="78"/>
      <c r="T81" s="79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  <c r="AT81" s="11" t="s">
        <v>119</v>
      </c>
      <c r="AU81" s="11" t="s">
        <v>74</v>
      </c>
    </row>
    <row r="82" s="2" customFormat="1" ht="21.75" customHeight="1">
      <c r="A82" s="32"/>
      <c r="B82" s="33"/>
      <c r="C82" s="182" t="s">
        <v>84</v>
      </c>
      <c r="D82" s="182" t="s">
        <v>111</v>
      </c>
      <c r="E82" s="183" t="s">
        <v>202</v>
      </c>
      <c r="F82" s="184" t="s">
        <v>203</v>
      </c>
      <c r="G82" s="185" t="s">
        <v>195</v>
      </c>
      <c r="H82" s="186">
        <v>3292.96</v>
      </c>
      <c r="I82" s="187"/>
      <c r="J82" s="188">
        <f>ROUND(I82*H82,2)</f>
        <v>0</v>
      </c>
      <c r="K82" s="184" t="s">
        <v>115</v>
      </c>
      <c r="L82" s="38"/>
      <c r="M82" s="189" t="s">
        <v>19</v>
      </c>
      <c r="N82" s="190" t="s">
        <v>45</v>
      </c>
      <c r="O82" s="78"/>
      <c r="P82" s="191">
        <f>O82*H82</f>
        <v>0</v>
      </c>
      <c r="Q82" s="191">
        <v>0</v>
      </c>
      <c r="R82" s="191">
        <f>Q82*H82</f>
        <v>0</v>
      </c>
      <c r="S82" s="191">
        <v>0</v>
      </c>
      <c r="T82" s="192">
        <f>S82*H82</f>
        <v>0</v>
      </c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  <c r="AR82" s="193" t="s">
        <v>155</v>
      </c>
      <c r="AT82" s="193" t="s">
        <v>111</v>
      </c>
      <c r="AU82" s="193" t="s">
        <v>74</v>
      </c>
      <c r="AY82" s="11" t="s">
        <v>117</v>
      </c>
      <c r="BE82" s="194">
        <f>IF(N82="základní",J82,0)</f>
        <v>0</v>
      </c>
      <c r="BF82" s="194">
        <f>IF(N82="snížená",J82,0)</f>
        <v>0</v>
      </c>
      <c r="BG82" s="194">
        <f>IF(N82="zákl. přenesená",J82,0)</f>
        <v>0</v>
      </c>
      <c r="BH82" s="194">
        <f>IF(N82="sníž. přenesená",J82,0)</f>
        <v>0</v>
      </c>
      <c r="BI82" s="194">
        <f>IF(N82="nulová",J82,0)</f>
        <v>0</v>
      </c>
      <c r="BJ82" s="11" t="s">
        <v>82</v>
      </c>
      <c r="BK82" s="194">
        <f>ROUND(I82*H82,2)</f>
        <v>0</v>
      </c>
      <c r="BL82" s="11" t="s">
        <v>155</v>
      </c>
      <c r="BM82" s="193" t="s">
        <v>204</v>
      </c>
    </row>
    <row r="83" s="2" customFormat="1">
      <c r="A83" s="32"/>
      <c r="B83" s="33"/>
      <c r="C83" s="34"/>
      <c r="D83" s="195" t="s">
        <v>119</v>
      </c>
      <c r="E83" s="34"/>
      <c r="F83" s="196" t="s">
        <v>205</v>
      </c>
      <c r="G83" s="34"/>
      <c r="H83" s="34"/>
      <c r="I83" s="130"/>
      <c r="J83" s="34"/>
      <c r="K83" s="34"/>
      <c r="L83" s="38"/>
      <c r="M83" s="197"/>
      <c r="N83" s="198"/>
      <c r="O83" s="78"/>
      <c r="P83" s="78"/>
      <c r="Q83" s="78"/>
      <c r="R83" s="78"/>
      <c r="S83" s="78"/>
      <c r="T83" s="79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  <c r="AT83" s="11" t="s">
        <v>119</v>
      </c>
      <c r="AU83" s="11" t="s">
        <v>74</v>
      </c>
    </row>
    <row r="84" s="2" customFormat="1" ht="21.75" customHeight="1">
      <c r="A84" s="32"/>
      <c r="B84" s="33"/>
      <c r="C84" s="182" t="s">
        <v>125</v>
      </c>
      <c r="D84" s="182" t="s">
        <v>111</v>
      </c>
      <c r="E84" s="183" t="s">
        <v>206</v>
      </c>
      <c r="F84" s="184" t="s">
        <v>207</v>
      </c>
      <c r="G84" s="185" t="s">
        <v>195</v>
      </c>
      <c r="H84" s="186">
        <v>1773.76</v>
      </c>
      <c r="I84" s="187"/>
      <c r="J84" s="188">
        <f>ROUND(I84*H84,2)</f>
        <v>0</v>
      </c>
      <c r="K84" s="184" t="s">
        <v>115</v>
      </c>
      <c r="L84" s="38"/>
      <c r="M84" s="189" t="s">
        <v>19</v>
      </c>
      <c r="N84" s="190" t="s">
        <v>45</v>
      </c>
      <c r="O84" s="78"/>
      <c r="P84" s="191">
        <f>O84*H84</f>
        <v>0</v>
      </c>
      <c r="Q84" s="191">
        <v>0</v>
      </c>
      <c r="R84" s="191">
        <f>Q84*H84</f>
        <v>0</v>
      </c>
      <c r="S84" s="191">
        <v>0</v>
      </c>
      <c r="T84" s="192">
        <f>S84*H84</f>
        <v>0</v>
      </c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  <c r="AR84" s="193" t="s">
        <v>155</v>
      </c>
      <c r="AT84" s="193" t="s">
        <v>111</v>
      </c>
      <c r="AU84" s="193" t="s">
        <v>74</v>
      </c>
      <c r="AY84" s="11" t="s">
        <v>117</v>
      </c>
      <c r="BE84" s="194">
        <f>IF(N84="základní",J84,0)</f>
        <v>0</v>
      </c>
      <c r="BF84" s="194">
        <f>IF(N84="snížená",J84,0)</f>
        <v>0</v>
      </c>
      <c r="BG84" s="194">
        <f>IF(N84="zákl. přenesená",J84,0)</f>
        <v>0</v>
      </c>
      <c r="BH84" s="194">
        <f>IF(N84="sníž. přenesená",J84,0)</f>
        <v>0</v>
      </c>
      <c r="BI84" s="194">
        <f>IF(N84="nulová",J84,0)</f>
        <v>0</v>
      </c>
      <c r="BJ84" s="11" t="s">
        <v>82</v>
      </c>
      <c r="BK84" s="194">
        <f>ROUND(I84*H84,2)</f>
        <v>0</v>
      </c>
      <c r="BL84" s="11" t="s">
        <v>155</v>
      </c>
      <c r="BM84" s="193" t="s">
        <v>208</v>
      </c>
    </row>
    <row r="85" s="2" customFormat="1">
      <c r="A85" s="32"/>
      <c r="B85" s="33"/>
      <c r="C85" s="34"/>
      <c r="D85" s="195" t="s">
        <v>119</v>
      </c>
      <c r="E85" s="34"/>
      <c r="F85" s="196" t="s">
        <v>209</v>
      </c>
      <c r="G85" s="34"/>
      <c r="H85" s="34"/>
      <c r="I85" s="130"/>
      <c r="J85" s="34"/>
      <c r="K85" s="34"/>
      <c r="L85" s="38"/>
      <c r="M85" s="197"/>
      <c r="N85" s="198"/>
      <c r="O85" s="78"/>
      <c r="P85" s="78"/>
      <c r="Q85" s="78"/>
      <c r="R85" s="78"/>
      <c r="S85" s="78"/>
      <c r="T85" s="79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  <c r="AT85" s="11" t="s">
        <v>119</v>
      </c>
      <c r="AU85" s="11" t="s">
        <v>74</v>
      </c>
    </row>
    <row r="86" s="2" customFormat="1" ht="21.75" customHeight="1">
      <c r="A86" s="32"/>
      <c r="B86" s="33"/>
      <c r="C86" s="182" t="s">
        <v>116</v>
      </c>
      <c r="D86" s="182" t="s">
        <v>111</v>
      </c>
      <c r="E86" s="183" t="s">
        <v>210</v>
      </c>
      <c r="F86" s="184" t="s">
        <v>211</v>
      </c>
      <c r="G86" s="185" t="s">
        <v>195</v>
      </c>
      <c r="H86" s="186">
        <v>1203.04</v>
      </c>
      <c r="I86" s="187"/>
      <c r="J86" s="188">
        <f>ROUND(I86*H86,2)</f>
        <v>0</v>
      </c>
      <c r="K86" s="184" t="s">
        <v>115</v>
      </c>
      <c r="L86" s="38"/>
      <c r="M86" s="189" t="s">
        <v>19</v>
      </c>
      <c r="N86" s="190" t="s">
        <v>45</v>
      </c>
      <c r="O86" s="78"/>
      <c r="P86" s="191">
        <f>O86*H86</f>
        <v>0</v>
      </c>
      <c r="Q86" s="191">
        <v>0</v>
      </c>
      <c r="R86" s="191">
        <f>Q86*H86</f>
        <v>0</v>
      </c>
      <c r="S86" s="191">
        <v>0</v>
      </c>
      <c r="T86" s="192">
        <f>S86*H86</f>
        <v>0</v>
      </c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  <c r="AR86" s="193" t="s">
        <v>155</v>
      </c>
      <c r="AT86" s="193" t="s">
        <v>111</v>
      </c>
      <c r="AU86" s="193" t="s">
        <v>74</v>
      </c>
      <c r="AY86" s="11" t="s">
        <v>117</v>
      </c>
      <c r="BE86" s="194">
        <f>IF(N86="základní",J86,0)</f>
        <v>0</v>
      </c>
      <c r="BF86" s="194">
        <f>IF(N86="snížená",J86,0)</f>
        <v>0</v>
      </c>
      <c r="BG86" s="194">
        <f>IF(N86="zákl. přenesená",J86,0)</f>
        <v>0</v>
      </c>
      <c r="BH86" s="194">
        <f>IF(N86="sníž. přenesená",J86,0)</f>
        <v>0</v>
      </c>
      <c r="BI86" s="194">
        <f>IF(N86="nulová",J86,0)</f>
        <v>0</v>
      </c>
      <c r="BJ86" s="11" t="s">
        <v>82</v>
      </c>
      <c r="BK86" s="194">
        <f>ROUND(I86*H86,2)</f>
        <v>0</v>
      </c>
      <c r="BL86" s="11" t="s">
        <v>155</v>
      </c>
      <c r="BM86" s="193" t="s">
        <v>212</v>
      </c>
    </row>
    <row r="87" s="2" customFormat="1">
      <c r="A87" s="32"/>
      <c r="B87" s="33"/>
      <c r="C87" s="34"/>
      <c r="D87" s="195" t="s">
        <v>119</v>
      </c>
      <c r="E87" s="34"/>
      <c r="F87" s="196" t="s">
        <v>213</v>
      </c>
      <c r="G87" s="34"/>
      <c r="H87" s="34"/>
      <c r="I87" s="130"/>
      <c r="J87" s="34"/>
      <c r="K87" s="34"/>
      <c r="L87" s="38"/>
      <c r="M87" s="197"/>
      <c r="N87" s="198"/>
      <c r="O87" s="78"/>
      <c r="P87" s="78"/>
      <c r="Q87" s="78"/>
      <c r="R87" s="78"/>
      <c r="S87" s="78"/>
      <c r="T87" s="79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  <c r="AT87" s="11" t="s">
        <v>119</v>
      </c>
      <c r="AU87" s="11" t="s">
        <v>74</v>
      </c>
    </row>
    <row r="88" s="2" customFormat="1" ht="21.75" customHeight="1">
      <c r="A88" s="32"/>
      <c r="B88" s="33"/>
      <c r="C88" s="182" t="s">
        <v>135</v>
      </c>
      <c r="D88" s="182" t="s">
        <v>111</v>
      </c>
      <c r="E88" s="183" t="s">
        <v>214</v>
      </c>
      <c r="F88" s="184" t="s">
        <v>215</v>
      </c>
      <c r="G88" s="185" t="s">
        <v>195</v>
      </c>
      <c r="H88" s="186">
        <v>1593.28</v>
      </c>
      <c r="I88" s="187"/>
      <c r="J88" s="188">
        <f>ROUND(I88*H88,2)</f>
        <v>0</v>
      </c>
      <c r="K88" s="184" t="s">
        <v>115</v>
      </c>
      <c r="L88" s="38"/>
      <c r="M88" s="189" t="s">
        <v>19</v>
      </c>
      <c r="N88" s="190" t="s">
        <v>45</v>
      </c>
      <c r="O88" s="78"/>
      <c r="P88" s="191">
        <f>O88*H88</f>
        <v>0</v>
      </c>
      <c r="Q88" s="191">
        <v>0</v>
      </c>
      <c r="R88" s="191">
        <f>Q88*H88</f>
        <v>0</v>
      </c>
      <c r="S88" s="191">
        <v>0</v>
      </c>
      <c r="T88" s="192">
        <f>S88*H88</f>
        <v>0</v>
      </c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  <c r="AR88" s="193" t="s">
        <v>155</v>
      </c>
      <c r="AT88" s="193" t="s">
        <v>111</v>
      </c>
      <c r="AU88" s="193" t="s">
        <v>74</v>
      </c>
      <c r="AY88" s="11" t="s">
        <v>117</v>
      </c>
      <c r="BE88" s="194">
        <f>IF(N88="základní",J88,0)</f>
        <v>0</v>
      </c>
      <c r="BF88" s="194">
        <f>IF(N88="snížená",J88,0)</f>
        <v>0</v>
      </c>
      <c r="BG88" s="194">
        <f>IF(N88="zákl. přenesená",J88,0)</f>
        <v>0</v>
      </c>
      <c r="BH88" s="194">
        <f>IF(N88="sníž. přenesená",J88,0)</f>
        <v>0</v>
      </c>
      <c r="BI88" s="194">
        <f>IF(N88="nulová",J88,0)</f>
        <v>0</v>
      </c>
      <c r="BJ88" s="11" t="s">
        <v>82</v>
      </c>
      <c r="BK88" s="194">
        <f>ROUND(I88*H88,2)</f>
        <v>0</v>
      </c>
      <c r="BL88" s="11" t="s">
        <v>155</v>
      </c>
      <c r="BM88" s="193" t="s">
        <v>216</v>
      </c>
    </row>
    <row r="89" s="2" customFormat="1">
      <c r="A89" s="32"/>
      <c r="B89" s="33"/>
      <c r="C89" s="34"/>
      <c r="D89" s="195" t="s">
        <v>119</v>
      </c>
      <c r="E89" s="34"/>
      <c r="F89" s="196" t="s">
        <v>217</v>
      </c>
      <c r="G89" s="34"/>
      <c r="H89" s="34"/>
      <c r="I89" s="130"/>
      <c r="J89" s="34"/>
      <c r="K89" s="34"/>
      <c r="L89" s="38"/>
      <c r="M89" s="197"/>
      <c r="N89" s="198"/>
      <c r="O89" s="78"/>
      <c r="P89" s="78"/>
      <c r="Q89" s="78"/>
      <c r="R89" s="78"/>
      <c r="S89" s="78"/>
      <c r="T89" s="79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  <c r="AT89" s="11" t="s">
        <v>119</v>
      </c>
      <c r="AU89" s="11" t="s">
        <v>74</v>
      </c>
    </row>
    <row r="90" s="2" customFormat="1" ht="21.75" customHeight="1">
      <c r="A90" s="32"/>
      <c r="B90" s="33"/>
      <c r="C90" s="182" t="s">
        <v>140</v>
      </c>
      <c r="D90" s="182" t="s">
        <v>111</v>
      </c>
      <c r="E90" s="183" t="s">
        <v>218</v>
      </c>
      <c r="F90" s="184" t="s">
        <v>219</v>
      </c>
      <c r="G90" s="185" t="s">
        <v>154</v>
      </c>
      <c r="H90" s="186">
        <v>18</v>
      </c>
      <c r="I90" s="187"/>
      <c r="J90" s="188">
        <f>ROUND(I90*H90,2)</f>
        <v>0</v>
      </c>
      <c r="K90" s="184" t="s">
        <v>115</v>
      </c>
      <c r="L90" s="38"/>
      <c r="M90" s="189" t="s">
        <v>19</v>
      </c>
      <c r="N90" s="190" t="s">
        <v>45</v>
      </c>
      <c r="O90" s="78"/>
      <c r="P90" s="191">
        <f>O90*H90</f>
        <v>0</v>
      </c>
      <c r="Q90" s="191">
        <v>0</v>
      </c>
      <c r="R90" s="191">
        <f>Q90*H90</f>
        <v>0</v>
      </c>
      <c r="S90" s="191">
        <v>0</v>
      </c>
      <c r="T90" s="192">
        <f>S90*H90</f>
        <v>0</v>
      </c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  <c r="AR90" s="193" t="s">
        <v>155</v>
      </c>
      <c r="AT90" s="193" t="s">
        <v>111</v>
      </c>
      <c r="AU90" s="193" t="s">
        <v>74</v>
      </c>
      <c r="AY90" s="11" t="s">
        <v>117</v>
      </c>
      <c r="BE90" s="194">
        <f>IF(N90="základní",J90,0)</f>
        <v>0</v>
      </c>
      <c r="BF90" s="194">
        <f>IF(N90="snížená",J90,0)</f>
        <v>0</v>
      </c>
      <c r="BG90" s="194">
        <f>IF(N90="zákl. přenesená",J90,0)</f>
        <v>0</v>
      </c>
      <c r="BH90" s="194">
        <f>IF(N90="sníž. přenesená",J90,0)</f>
        <v>0</v>
      </c>
      <c r="BI90" s="194">
        <f>IF(N90="nulová",J90,0)</f>
        <v>0</v>
      </c>
      <c r="BJ90" s="11" t="s">
        <v>82</v>
      </c>
      <c r="BK90" s="194">
        <f>ROUND(I90*H90,2)</f>
        <v>0</v>
      </c>
      <c r="BL90" s="11" t="s">
        <v>155</v>
      </c>
      <c r="BM90" s="193" t="s">
        <v>220</v>
      </c>
    </row>
    <row r="91" s="2" customFormat="1">
      <c r="A91" s="32"/>
      <c r="B91" s="33"/>
      <c r="C91" s="34"/>
      <c r="D91" s="195" t="s">
        <v>119</v>
      </c>
      <c r="E91" s="34"/>
      <c r="F91" s="196" t="s">
        <v>221</v>
      </c>
      <c r="G91" s="34"/>
      <c r="H91" s="34"/>
      <c r="I91" s="130"/>
      <c r="J91" s="34"/>
      <c r="K91" s="34"/>
      <c r="L91" s="38"/>
      <c r="M91" s="197"/>
      <c r="N91" s="198"/>
      <c r="O91" s="78"/>
      <c r="P91" s="78"/>
      <c r="Q91" s="78"/>
      <c r="R91" s="78"/>
      <c r="S91" s="78"/>
      <c r="T91" s="79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  <c r="AT91" s="11" t="s">
        <v>119</v>
      </c>
      <c r="AU91" s="11" t="s">
        <v>74</v>
      </c>
    </row>
    <row r="92" s="2" customFormat="1" ht="21.75" customHeight="1">
      <c r="A92" s="32"/>
      <c r="B92" s="33"/>
      <c r="C92" s="182" t="s">
        <v>146</v>
      </c>
      <c r="D92" s="182" t="s">
        <v>111</v>
      </c>
      <c r="E92" s="183" t="s">
        <v>222</v>
      </c>
      <c r="F92" s="184" t="s">
        <v>223</v>
      </c>
      <c r="G92" s="185" t="s">
        <v>154</v>
      </c>
      <c r="H92" s="186">
        <v>10</v>
      </c>
      <c r="I92" s="187"/>
      <c r="J92" s="188">
        <f>ROUND(I92*H92,2)</f>
        <v>0</v>
      </c>
      <c r="K92" s="184" t="s">
        <v>115</v>
      </c>
      <c r="L92" s="38"/>
      <c r="M92" s="189" t="s">
        <v>19</v>
      </c>
      <c r="N92" s="190" t="s">
        <v>45</v>
      </c>
      <c r="O92" s="78"/>
      <c r="P92" s="191">
        <f>O92*H92</f>
        <v>0</v>
      </c>
      <c r="Q92" s="191">
        <v>0</v>
      </c>
      <c r="R92" s="191">
        <f>Q92*H92</f>
        <v>0</v>
      </c>
      <c r="S92" s="191">
        <v>0</v>
      </c>
      <c r="T92" s="192">
        <f>S92*H92</f>
        <v>0</v>
      </c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  <c r="AR92" s="193" t="s">
        <v>155</v>
      </c>
      <c r="AT92" s="193" t="s">
        <v>111</v>
      </c>
      <c r="AU92" s="193" t="s">
        <v>74</v>
      </c>
      <c r="AY92" s="11" t="s">
        <v>117</v>
      </c>
      <c r="BE92" s="194">
        <f>IF(N92="základní",J92,0)</f>
        <v>0</v>
      </c>
      <c r="BF92" s="194">
        <f>IF(N92="snížená",J92,0)</f>
        <v>0</v>
      </c>
      <c r="BG92" s="194">
        <f>IF(N92="zákl. přenesená",J92,0)</f>
        <v>0</v>
      </c>
      <c r="BH92" s="194">
        <f>IF(N92="sníž. přenesená",J92,0)</f>
        <v>0</v>
      </c>
      <c r="BI92" s="194">
        <f>IF(N92="nulová",J92,0)</f>
        <v>0</v>
      </c>
      <c r="BJ92" s="11" t="s">
        <v>82</v>
      </c>
      <c r="BK92" s="194">
        <f>ROUND(I92*H92,2)</f>
        <v>0</v>
      </c>
      <c r="BL92" s="11" t="s">
        <v>155</v>
      </c>
      <c r="BM92" s="193" t="s">
        <v>224</v>
      </c>
    </row>
    <row r="93" s="2" customFormat="1">
      <c r="A93" s="32"/>
      <c r="B93" s="33"/>
      <c r="C93" s="34"/>
      <c r="D93" s="195" t="s">
        <v>119</v>
      </c>
      <c r="E93" s="34"/>
      <c r="F93" s="196" t="s">
        <v>225</v>
      </c>
      <c r="G93" s="34"/>
      <c r="H93" s="34"/>
      <c r="I93" s="130"/>
      <c r="J93" s="34"/>
      <c r="K93" s="34"/>
      <c r="L93" s="38"/>
      <c r="M93" s="210"/>
      <c r="N93" s="211"/>
      <c r="O93" s="212"/>
      <c r="P93" s="212"/>
      <c r="Q93" s="212"/>
      <c r="R93" s="212"/>
      <c r="S93" s="212"/>
      <c r="T93" s="213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  <c r="AT93" s="11" t="s">
        <v>119</v>
      </c>
      <c r="AU93" s="11" t="s">
        <v>74</v>
      </c>
    </row>
    <row r="94" s="2" customFormat="1" ht="6.96" customHeight="1">
      <c r="A94" s="32"/>
      <c r="B94" s="53"/>
      <c r="C94" s="54"/>
      <c r="D94" s="54"/>
      <c r="E94" s="54"/>
      <c r="F94" s="54"/>
      <c r="G94" s="54"/>
      <c r="H94" s="54"/>
      <c r="I94" s="160"/>
      <c r="J94" s="54"/>
      <c r="K94" s="54"/>
      <c r="L94" s="38"/>
      <c r="M94" s="32"/>
      <c r="O94" s="32"/>
      <c r="P94" s="32"/>
      <c r="Q94" s="32"/>
      <c r="R94" s="32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</sheetData>
  <sheetProtection sheet="1" autoFilter="0" formatColumns="0" formatRows="0" objects="1" scenarios="1" spinCount="100000" saltValue="koxT778BIf71BBWuRMiSElx8mzRvnxyoxG2XPcynBBr723LADIICA9PRuTnr1+J2ZBcvPI8tWFARvwiQDSzTCg==" hashValue="sILxysRnEjH6/D97v5nLkxFR0td/I4C7fAkPYok+ZMxIJFQ+smxa0o6tzq9QxltCdtmZgUVvJAU30a3rRTbdXA==" algorithmName="SHA-512" password="CC35"/>
  <autoFilter ref="C78:K93"/>
  <mergeCells count="9">
    <mergeCell ref="E7:H7"/>
    <mergeCell ref="E9:H9"/>
    <mergeCell ref="E18:H18"/>
    <mergeCell ref="E27:H27"/>
    <mergeCell ref="E48:H48"/>
    <mergeCell ref="E50:H50"/>
    <mergeCell ref="E69:H69"/>
    <mergeCell ref="E71:H7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22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22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1" t="s">
        <v>90</v>
      </c>
    </row>
    <row r="3" hidden="1" s="1" customFormat="1" ht="6.96" customHeight="1">
      <c r="B3" s="123"/>
      <c r="C3" s="124"/>
      <c r="D3" s="124"/>
      <c r="E3" s="124"/>
      <c r="F3" s="124"/>
      <c r="G3" s="124"/>
      <c r="H3" s="124"/>
      <c r="I3" s="125"/>
      <c r="J3" s="124"/>
      <c r="K3" s="124"/>
      <c r="L3" s="14"/>
      <c r="AT3" s="11" t="s">
        <v>84</v>
      </c>
    </row>
    <row r="4" hidden="1" s="1" customFormat="1" ht="24.96" customHeight="1">
      <c r="B4" s="14"/>
      <c r="D4" s="126" t="s">
        <v>91</v>
      </c>
      <c r="I4" s="122"/>
      <c r="L4" s="14"/>
      <c r="M4" s="127" t="s">
        <v>10</v>
      </c>
      <c r="AT4" s="11" t="s">
        <v>4</v>
      </c>
    </row>
    <row r="5" hidden="1" s="1" customFormat="1" ht="6.96" customHeight="1">
      <c r="B5" s="14"/>
      <c r="I5" s="122"/>
      <c r="L5" s="14"/>
    </row>
    <row r="6" hidden="1" s="1" customFormat="1" ht="12" customHeight="1">
      <c r="B6" s="14"/>
      <c r="D6" s="128" t="s">
        <v>16</v>
      </c>
      <c r="I6" s="122"/>
      <c r="L6" s="14"/>
    </row>
    <row r="7" hidden="1" s="1" customFormat="1" ht="16.5" customHeight="1">
      <c r="B7" s="14"/>
      <c r="E7" s="129" t="str">
        <f>'Rekapitulace stavby'!K6</f>
        <v>Oprava geometrických parametrů koleje 2020 u ST Karlovy Vary</v>
      </c>
      <c r="F7" s="128"/>
      <c r="G7" s="128"/>
      <c r="H7" s="128"/>
      <c r="I7" s="122"/>
      <c r="L7" s="14"/>
    </row>
    <row r="8" hidden="1" s="2" customFormat="1" ht="12" customHeight="1">
      <c r="A8" s="32"/>
      <c r="B8" s="38"/>
      <c r="C8" s="32"/>
      <c r="D8" s="128" t="s">
        <v>92</v>
      </c>
      <c r="E8" s="32"/>
      <c r="F8" s="32"/>
      <c r="G8" s="32"/>
      <c r="H8" s="32"/>
      <c r="I8" s="130"/>
      <c r="J8" s="32"/>
      <c r="K8" s="32"/>
      <c r="L8" s="131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hidden="1" s="2" customFormat="1" ht="16.5" customHeight="1">
      <c r="A9" s="32"/>
      <c r="B9" s="38"/>
      <c r="C9" s="32"/>
      <c r="D9" s="32"/>
      <c r="E9" s="132" t="s">
        <v>226</v>
      </c>
      <c r="F9" s="32"/>
      <c r="G9" s="32"/>
      <c r="H9" s="32"/>
      <c r="I9" s="130"/>
      <c r="J9" s="32"/>
      <c r="K9" s="32"/>
      <c r="L9" s="131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hidden="1" s="2" customFormat="1">
      <c r="A10" s="32"/>
      <c r="B10" s="38"/>
      <c r="C10" s="32"/>
      <c r="D10" s="32"/>
      <c r="E10" s="32"/>
      <c r="F10" s="32"/>
      <c r="G10" s="32"/>
      <c r="H10" s="32"/>
      <c r="I10" s="130"/>
      <c r="J10" s="32"/>
      <c r="K10" s="32"/>
      <c r="L10" s="131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hidden="1" s="2" customFormat="1" ht="12" customHeight="1">
      <c r="A11" s="32"/>
      <c r="B11" s="38"/>
      <c r="C11" s="32"/>
      <c r="D11" s="128" t="s">
        <v>18</v>
      </c>
      <c r="E11" s="32"/>
      <c r="F11" s="133" t="s">
        <v>19</v>
      </c>
      <c r="G11" s="32"/>
      <c r="H11" s="32"/>
      <c r="I11" s="134" t="s">
        <v>20</v>
      </c>
      <c r="J11" s="133" t="s">
        <v>19</v>
      </c>
      <c r="K11" s="32"/>
      <c r="L11" s="131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hidden="1" s="2" customFormat="1" ht="12" customHeight="1">
      <c r="A12" s="32"/>
      <c r="B12" s="38"/>
      <c r="C12" s="32"/>
      <c r="D12" s="128" t="s">
        <v>21</v>
      </c>
      <c r="E12" s="32"/>
      <c r="F12" s="133" t="s">
        <v>22</v>
      </c>
      <c r="G12" s="32"/>
      <c r="H12" s="32"/>
      <c r="I12" s="134" t="s">
        <v>23</v>
      </c>
      <c r="J12" s="135" t="str">
        <f>'Rekapitulace stavby'!AN8</f>
        <v>7. 2. 2020</v>
      </c>
      <c r="K12" s="32"/>
      <c r="L12" s="131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hidden="1" s="2" customFormat="1" ht="10.8" customHeight="1">
      <c r="A13" s="32"/>
      <c r="B13" s="38"/>
      <c r="C13" s="32"/>
      <c r="D13" s="32"/>
      <c r="E13" s="32"/>
      <c r="F13" s="32"/>
      <c r="G13" s="32"/>
      <c r="H13" s="32"/>
      <c r="I13" s="130"/>
      <c r="J13" s="32"/>
      <c r="K13" s="32"/>
      <c r="L13" s="131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hidden="1" s="2" customFormat="1" ht="12" customHeight="1">
      <c r="A14" s="32"/>
      <c r="B14" s="38"/>
      <c r="C14" s="32"/>
      <c r="D14" s="128" t="s">
        <v>25</v>
      </c>
      <c r="E14" s="32"/>
      <c r="F14" s="32"/>
      <c r="G14" s="32"/>
      <c r="H14" s="32"/>
      <c r="I14" s="134" t="s">
        <v>26</v>
      </c>
      <c r="J14" s="133" t="s">
        <v>27</v>
      </c>
      <c r="K14" s="32"/>
      <c r="L14" s="131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hidden="1" s="2" customFormat="1" ht="18" customHeight="1">
      <c r="A15" s="32"/>
      <c r="B15" s="38"/>
      <c r="C15" s="32"/>
      <c r="D15" s="32"/>
      <c r="E15" s="133" t="s">
        <v>28</v>
      </c>
      <c r="F15" s="32"/>
      <c r="G15" s="32"/>
      <c r="H15" s="32"/>
      <c r="I15" s="134" t="s">
        <v>29</v>
      </c>
      <c r="J15" s="133" t="s">
        <v>30</v>
      </c>
      <c r="K15" s="32"/>
      <c r="L15" s="131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hidden="1" s="2" customFormat="1" ht="6.96" customHeight="1">
      <c r="A16" s="32"/>
      <c r="B16" s="38"/>
      <c r="C16" s="32"/>
      <c r="D16" s="32"/>
      <c r="E16" s="32"/>
      <c r="F16" s="32"/>
      <c r="G16" s="32"/>
      <c r="H16" s="32"/>
      <c r="I16" s="130"/>
      <c r="J16" s="32"/>
      <c r="K16" s="32"/>
      <c r="L16" s="131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hidden="1" s="2" customFormat="1" ht="12" customHeight="1">
      <c r="A17" s="32"/>
      <c r="B17" s="38"/>
      <c r="C17" s="32"/>
      <c r="D17" s="128" t="s">
        <v>31</v>
      </c>
      <c r="E17" s="32"/>
      <c r="F17" s="32"/>
      <c r="G17" s="32"/>
      <c r="H17" s="32"/>
      <c r="I17" s="134" t="s">
        <v>26</v>
      </c>
      <c r="J17" s="27" t="str">
        <f>'Rekapitulace stavby'!AN13</f>
        <v>Vyplň údaj</v>
      </c>
      <c r="K17" s="32"/>
      <c r="L17" s="131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hidden="1" s="2" customFormat="1" ht="18" customHeight="1">
      <c r="A18" s="32"/>
      <c r="B18" s="38"/>
      <c r="C18" s="32"/>
      <c r="D18" s="32"/>
      <c r="E18" s="27" t="str">
        <f>'Rekapitulace stavby'!E14</f>
        <v>Vyplň údaj</v>
      </c>
      <c r="F18" s="133"/>
      <c r="G18" s="133"/>
      <c r="H18" s="133"/>
      <c r="I18" s="134" t="s">
        <v>29</v>
      </c>
      <c r="J18" s="27" t="str">
        <f>'Rekapitulace stavby'!AN14</f>
        <v>Vyplň údaj</v>
      </c>
      <c r="K18" s="32"/>
      <c r="L18" s="131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hidden="1" s="2" customFormat="1" ht="6.96" customHeight="1">
      <c r="A19" s="32"/>
      <c r="B19" s="38"/>
      <c r="C19" s="32"/>
      <c r="D19" s="32"/>
      <c r="E19" s="32"/>
      <c r="F19" s="32"/>
      <c r="G19" s="32"/>
      <c r="H19" s="32"/>
      <c r="I19" s="130"/>
      <c r="J19" s="32"/>
      <c r="K19" s="32"/>
      <c r="L19" s="131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hidden="1" s="2" customFormat="1" ht="12" customHeight="1">
      <c r="A20" s="32"/>
      <c r="B20" s="38"/>
      <c r="C20" s="32"/>
      <c r="D20" s="128" t="s">
        <v>33</v>
      </c>
      <c r="E20" s="32"/>
      <c r="F20" s="32"/>
      <c r="G20" s="32"/>
      <c r="H20" s="32"/>
      <c r="I20" s="134" t="s">
        <v>26</v>
      </c>
      <c r="J20" s="133" t="s">
        <v>19</v>
      </c>
      <c r="K20" s="32"/>
      <c r="L20" s="131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hidden="1" s="2" customFormat="1" ht="18" customHeight="1">
      <c r="A21" s="32"/>
      <c r="B21" s="38"/>
      <c r="C21" s="32"/>
      <c r="D21" s="32"/>
      <c r="E21" s="133" t="s">
        <v>34</v>
      </c>
      <c r="F21" s="32"/>
      <c r="G21" s="32"/>
      <c r="H21" s="32"/>
      <c r="I21" s="134" t="s">
        <v>29</v>
      </c>
      <c r="J21" s="133" t="s">
        <v>19</v>
      </c>
      <c r="K21" s="32"/>
      <c r="L21" s="131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hidden="1" s="2" customFormat="1" ht="6.96" customHeight="1">
      <c r="A22" s="32"/>
      <c r="B22" s="38"/>
      <c r="C22" s="32"/>
      <c r="D22" s="32"/>
      <c r="E22" s="32"/>
      <c r="F22" s="32"/>
      <c r="G22" s="32"/>
      <c r="H22" s="32"/>
      <c r="I22" s="130"/>
      <c r="J22" s="32"/>
      <c r="K22" s="32"/>
      <c r="L22" s="131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hidden="1" s="2" customFormat="1" ht="12" customHeight="1">
      <c r="A23" s="32"/>
      <c r="B23" s="38"/>
      <c r="C23" s="32"/>
      <c r="D23" s="128" t="s">
        <v>36</v>
      </c>
      <c r="E23" s="32"/>
      <c r="F23" s="32"/>
      <c r="G23" s="32"/>
      <c r="H23" s="32"/>
      <c r="I23" s="134" t="s">
        <v>26</v>
      </c>
      <c r="J23" s="133" t="s">
        <v>19</v>
      </c>
      <c r="K23" s="32"/>
      <c r="L23" s="131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hidden="1" s="2" customFormat="1" ht="18" customHeight="1">
      <c r="A24" s="32"/>
      <c r="B24" s="38"/>
      <c r="C24" s="32"/>
      <c r="D24" s="32"/>
      <c r="E24" s="133" t="s">
        <v>37</v>
      </c>
      <c r="F24" s="32"/>
      <c r="G24" s="32"/>
      <c r="H24" s="32"/>
      <c r="I24" s="134" t="s">
        <v>29</v>
      </c>
      <c r="J24" s="133" t="s">
        <v>19</v>
      </c>
      <c r="K24" s="32"/>
      <c r="L24" s="131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hidden="1" s="2" customFormat="1" ht="6.96" customHeight="1">
      <c r="A25" s="32"/>
      <c r="B25" s="38"/>
      <c r="C25" s="32"/>
      <c r="D25" s="32"/>
      <c r="E25" s="32"/>
      <c r="F25" s="32"/>
      <c r="G25" s="32"/>
      <c r="H25" s="32"/>
      <c r="I25" s="130"/>
      <c r="J25" s="32"/>
      <c r="K25" s="32"/>
      <c r="L25" s="131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hidden="1" s="2" customFormat="1" ht="12" customHeight="1">
      <c r="A26" s="32"/>
      <c r="B26" s="38"/>
      <c r="C26" s="32"/>
      <c r="D26" s="128" t="s">
        <v>38</v>
      </c>
      <c r="E26" s="32"/>
      <c r="F26" s="32"/>
      <c r="G26" s="32"/>
      <c r="H26" s="32"/>
      <c r="I26" s="130"/>
      <c r="J26" s="32"/>
      <c r="K26" s="32"/>
      <c r="L26" s="131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hidden="1" s="8" customFormat="1" ht="83.25" customHeight="1">
      <c r="A27" s="136"/>
      <c r="B27" s="137"/>
      <c r="C27" s="136"/>
      <c r="D27" s="136"/>
      <c r="E27" s="138" t="s">
        <v>39</v>
      </c>
      <c r="F27" s="138"/>
      <c r="G27" s="138"/>
      <c r="H27" s="138"/>
      <c r="I27" s="139"/>
      <c r="J27" s="136"/>
      <c r="K27" s="136"/>
      <c r="L27" s="140"/>
      <c r="S27" s="136"/>
      <c r="T27" s="136"/>
      <c r="U27" s="136"/>
      <c r="V27" s="136"/>
      <c r="W27" s="136"/>
      <c r="X27" s="136"/>
      <c r="Y27" s="136"/>
      <c r="Z27" s="136"/>
      <c r="AA27" s="136"/>
      <c r="AB27" s="136"/>
      <c r="AC27" s="136"/>
      <c r="AD27" s="136"/>
      <c r="AE27" s="136"/>
    </row>
    <row r="28" hidden="1" s="2" customFormat="1" ht="6.96" customHeight="1">
      <c r="A28" s="32"/>
      <c r="B28" s="38"/>
      <c r="C28" s="32"/>
      <c r="D28" s="32"/>
      <c r="E28" s="32"/>
      <c r="F28" s="32"/>
      <c r="G28" s="32"/>
      <c r="H28" s="32"/>
      <c r="I28" s="130"/>
      <c r="J28" s="32"/>
      <c r="K28" s="32"/>
      <c r="L28" s="131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hidden="1" s="2" customFormat="1" ht="6.96" customHeight="1">
      <c r="A29" s="32"/>
      <c r="B29" s="38"/>
      <c r="C29" s="32"/>
      <c r="D29" s="141"/>
      <c r="E29" s="141"/>
      <c r="F29" s="141"/>
      <c r="G29" s="141"/>
      <c r="H29" s="141"/>
      <c r="I29" s="142"/>
      <c r="J29" s="141"/>
      <c r="K29" s="141"/>
      <c r="L29" s="131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hidden="1" s="2" customFormat="1" ht="25.44" customHeight="1">
      <c r="A30" s="32"/>
      <c r="B30" s="38"/>
      <c r="C30" s="32"/>
      <c r="D30" s="143" t="s">
        <v>40</v>
      </c>
      <c r="E30" s="32"/>
      <c r="F30" s="32"/>
      <c r="G30" s="32"/>
      <c r="H30" s="32"/>
      <c r="I30" s="130"/>
      <c r="J30" s="144">
        <f>ROUND(J79, 2)</f>
        <v>0</v>
      </c>
      <c r="K30" s="32"/>
      <c r="L30" s="131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hidden="1" s="2" customFormat="1" ht="6.96" customHeight="1">
      <c r="A31" s="32"/>
      <c r="B31" s="38"/>
      <c r="C31" s="32"/>
      <c r="D31" s="141"/>
      <c r="E31" s="141"/>
      <c r="F31" s="141"/>
      <c r="G31" s="141"/>
      <c r="H31" s="141"/>
      <c r="I31" s="142"/>
      <c r="J31" s="141"/>
      <c r="K31" s="141"/>
      <c r="L31" s="131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hidden="1" s="2" customFormat="1" ht="14.4" customHeight="1">
      <c r="A32" s="32"/>
      <c r="B32" s="38"/>
      <c r="C32" s="32"/>
      <c r="D32" s="32"/>
      <c r="E32" s="32"/>
      <c r="F32" s="145" t="s">
        <v>42</v>
      </c>
      <c r="G32" s="32"/>
      <c r="H32" s="32"/>
      <c r="I32" s="146" t="s">
        <v>41</v>
      </c>
      <c r="J32" s="145" t="s">
        <v>43</v>
      </c>
      <c r="K32" s="32"/>
      <c r="L32" s="131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hidden="1" s="2" customFormat="1" ht="14.4" customHeight="1">
      <c r="A33" s="32"/>
      <c r="B33" s="38"/>
      <c r="C33" s="32"/>
      <c r="D33" s="147" t="s">
        <v>44</v>
      </c>
      <c r="E33" s="128" t="s">
        <v>45</v>
      </c>
      <c r="F33" s="148">
        <f>ROUND((SUM(BE79:BE85)),  2)</f>
        <v>0</v>
      </c>
      <c r="G33" s="32"/>
      <c r="H33" s="32"/>
      <c r="I33" s="149">
        <v>0.20999999999999999</v>
      </c>
      <c r="J33" s="148">
        <f>ROUND(((SUM(BE79:BE85))*I33),  2)</f>
        <v>0</v>
      </c>
      <c r="K33" s="32"/>
      <c r="L33" s="131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hidden="1" s="2" customFormat="1" ht="14.4" customHeight="1">
      <c r="A34" s="32"/>
      <c r="B34" s="38"/>
      <c r="C34" s="32"/>
      <c r="D34" s="32"/>
      <c r="E34" s="128" t="s">
        <v>46</v>
      </c>
      <c r="F34" s="148">
        <f>ROUND((SUM(BF79:BF85)),  2)</f>
        <v>0</v>
      </c>
      <c r="G34" s="32"/>
      <c r="H34" s="32"/>
      <c r="I34" s="149">
        <v>0.14999999999999999</v>
      </c>
      <c r="J34" s="148">
        <f>ROUND(((SUM(BF79:BF85))*I34),  2)</f>
        <v>0</v>
      </c>
      <c r="K34" s="32"/>
      <c r="L34" s="131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hidden="1" s="2" customFormat="1" ht="14.4" customHeight="1">
      <c r="A35" s="32"/>
      <c r="B35" s="38"/>
      <c r="C35" s="32"/>
      <c r="D35" s="32"/>
      <c r="E35" s="128" t="s">
        <v>47</v>
      </c>
      <c r="F35" s="148">
        <f>ROUND((SUM(BG79:BG85)),  2)</f>
        <v>0</v>
      </c>
      <c r="G35" s="32"/>
      <c r="H35" s="32"/>
      <c r="I35" s="149">
        <v>0.20999999999999999</v>
      </c>
      <c r="J35" s="148">
        <f>0</f>
        <v>0</v>
      </c>
      <c r="K35" s="32"/>
      <c r="L35" s="131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hidden="1" s="2" customFormat="1" ht="14.4" customHeight="1">
      <c r="A36" s="32"/>
      <c r="B36" s="38"/>
      <c r="C36" s="32"/>
      <c r="D36" s="32"/>
      <c r="E36" s="128" t="s">
        <v>48</v>
      </c>
      <c r="F36" s="148">
        <f>ROUND((SUM(BH79:BH85)),  2)</f>
        <v>0</v>
      </c>
      <c r="G36" s="32"/>
      <c r="H36" s="32"/>
      <c r="I36" s="149">
        <v>0.14999999999999999</v>
      </c>
      <c r="J36" s="148">
        <f>0</f>
        <v>0</v>
      </c>
      <c r="K36" s="32"/>
      <c r="L36" s="131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hidden="1" s="2" customFormat="1" ht="14.4" customHeight="1">
      <c r="A37" s="32"/>
      <c r="B37" s="38"/>
      <c r="C37" s="32"/>
      <c r="D37" s="32"/>
      <c r="E37" s="128" t="s">
        <v>49</v>
      </c>
      <c r="F37" s="148">
        <f>ROUND((SUM(BI79:BI85)),  2)</f>
        <v>0</v>
      </c>
      <c r="G37" s="32"/>
      <c r="H37" s="32"/>
      <c r="I37" s="149">
        <v>0</v>
      </c>
      <c r="J37" s="148">
        <f>0</f>
        <v>0</v>
      </c>
      <c r="K37" s="32"/>
      <c r="L37" s="131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hidden="1" s="2" customFormat="1" ht="6.96" customHeight="1">
      <c r="A38" s="32"/>
      <c r="B38" s="38"/>
      <c r="C38" s="32"/>
      <c r="D38" s="32"/>
      <c r="E38" s="32"/>
      <c r="F38" s="32"/>
      <c r="G38" s="32"/>
      <c r="H38" s="32"/>
      <c r="I38" s="130"/>
      <c r="J38" s="32"/>
      <c r="K38" s="32"/>
      <c r="L38" s="131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hidden="1" s="2" customFormat="1" ht="25.44" customHeight="1">
      <c r="A39" s="32"/>
      <c r="B39" s="38"/>
      <c r="C39" s="150"/>
      <c r="D39" s="151" t="s">
        <v>50</v>
      </c>
      <c r="E39" s="152"/>
      <c r="F39" s="152"/>
      <c r="G39" s="153" t="s">
        <v>51</v>
      </c>
      <c r="H39" s="154" t="s">
        <v>52</v>
      </c>
      <c r="I39" s="155"/>
      <c r="J39" s="156">
        <f>SUM(J30:J37)</f>
        <v>0</v>
      </c>
      <c r="K39" s="157"/>
      <c r="L39" s="131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hidden="1" s="2" customFormat="1" ht="14.4" customHeight="1">
      <c r="A40" s="32"/>
      <c r="B40" s="158"/>
      <c r="C40" s="159"/>
      <c r="D40" s="159"/>
      <c r="E40" s="159"/>
      <c r="F40" s="159"/>
      <c r="G40" s="159"/>
      <c r="H40" s="159"/>
      <c r="I40" s="160"/>
      <c r="J40" s="159"/>
      <c r="K40" s="159"/>
      <c r="L40" s="131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hidden="1"/>
    <row r="42" hidden="1"/>
    <row r="43" hidden="1"/>
    <row r="44" hidden="1" s="2" customFormat="1" ht="6.96" customHeight="1">
      <c r="A44" s="32"/>
      <c r="B44" s="161"/>
      <c r="C44" s="162"/>
      <c r="D44" s="162"/>
      <c r="E44" s="162"/>
      <c r="F44" s="162"/>
      <c r="G44" s="162"/>
      <c r="H44" s="162"/>
      <c r="I44" s="163"/>
      <c r="J44" s="162"/>
      <c r="K44" s="162"/>
      <c r="L44" s="131"/>
      <c r="S44" s="32"/>
      <c r="T44" s="32"/>
      <c r="U44" s="32"/>
      <c r="V44" s="32"/>
      <c r="W44" s="32"/>
      <c r="X44" s="32"/>
      <c r="Y44" s="32"/>
      <c r="Z44" s="32"/>
      <c r="AA44" s="32"/>
      <c r="AB44" s="32"/>
      <c r="AC44" s="32"/>
      <c r="AD44" s="32"/>
      <c r="AE44" s="32"/>
    </row>
    <row r="45" hidden="1" s="2" customFormat="1" ht="24.96" customHeight="1">
      <c r="A45" s="32"/>
      <c r="B45" s="33"/>
      <c r="C45" s="17" t="s">
        <v>94</v>
      </c>
      <c r="D45" s="34"/>
      <c r="E45" s="34"/>
      <c r="F45" s="34"/>
      <c r="G45" s="34"/>
      <c r="H45" s="34"/>
      <c r="I45" s="130"/>
      <c r="J45" s="34"/>
      <c r="K45" s="34"/>
      <c r="L45" s="131"/>
      <c r="S45" s="32"/>
      <c r="T45" s="32"/>
      <c r="U45" s="32"/>
      <c r="V45" s="32"/>
      <c r="W45" s="32"/>
      <c r="X45" s="32"/>
      <c r="Y45" s="32"/>
      <c r="Z45" s="32"/>
      <c r="AA45" s="32"/>
      <c r="AB45" s="32"/>
      <c r="AC45" s="32"/>
      <c r="AD45" s="32"/>
      <c r="AE45" s="32"/>
    </row>
    <row r="46" hidden="1" s="2" customFormat="1" ht="6.96" customHeight="1">
      <c r="A46" s="32"/>
      <c r="B46" s="33"/>
      <c r="C46" s="34"/>
      <c r="D46" s="34"/>
      <c r="E46" s="34"/>
      <c r="F46" s="34"/>
      <c r="G46" s="34"/>
      <c r="H46" s="34"/>
      <c r="I46" s="130"/>
      <c r="J46" s="34"/>
      <c r="K46" s="34"/>
      <c r="L46" s="131"/>
      <c r="S46" s="32"/>
      <c r="T46" s="32"/>
      <c r="U46" s="32"/>
      <c r="V46" s="32"/>
      <c r="W46" s="32"/>
      <c r="X46" s="32"/>
      <c r="Y46" s="32"/>
      <c r="Z46" s="32"/>
      <c r="AA46" s="32"/>
      <c r="AB46" s="32"/>
      <c r="AC46" s="32"/>
      <c r="AD46" s="32"/>
      <c r="AE46" s="32"/>
    </row>
    <row r="47" hidden="1" s="2" customFormat="1" ht="12" customHeight="1">
      <c r="A47" s="32"/>
      <c r="B47" s="33"/>
      <c r="C47" s="26" t="s">
        <v>16</v>
      </c>
      <c r="D47" s="34"/>
      <c r="E47" s="34"/>
      <c r="F47" s="34"/>
      <c r="G47" s="34"/>
      <c r="H47" s="34"/>
      <c r="I47" s="130"/>
      <c r="J47" s="34"/>
      <c r="K47" s="34"/>
      <c r="L47" s="131"/>
      <c r="S47" s="32"/>
      <c r="T47" s="32"/>
      <c r="U47" s="32"/>
      <c r="V47" s="32"/>
      <c r="W47" s="32"/>
      <c r="X47" s="32"/>
      <c r="Y47" s="32"/>
      <c r="Z47" s="32"/>
      <c r="AA47" s="32"/>
      <c r="AB47" s="32"/>
      <c r="AC47" s="32"/>
      <c r="AD47" s="32"/>
      <c r="AE47" s="32"/>
    </row>
    <row r="48" hidden="1" s="2" customFormat="1" ht="16.5" customHeight="1">
      <c r="A48" s="32"/>
      <c r="B48" s="33"/>
      <c r="C48" s="34"/>
      <c r="D48" s="34"/>
      <c r="E48" s="164" t="str">
        <f>E7</f>
        <v>Oprava geometrických parametrů koleje 2020 u ST Karlovy Vary</v>
      </c>
      <c r="F48" s="26"/>
      <c r="G48" s="26"/>
      <c r="H48" s="26"/>
      <c r="I48" s="130"/>
      <c r="J48" s="34"/>
      <c r="K48" s="34"/>
      <c r="L48" s="131"/>
      <c r="S48" s="32"/>
      <c r="T48" s="32"/>
      <c r="U48" s="32"/>
      <c r="V48" s="32"/>
      <c r="W48" s="32"/>
      <c r="X48" s="32"/>
      <c r="Y48" s="32"/>
      <c r="Z48" s="32"/>
      <c r="AA48" s="32"/>
      <c r="AB48" s="32"/>
      <c r="AC48" s="32"/>
      <c r="AD48" s="32"/>
      <c r="AE48" s="32"/>
    </row>
    <row r="49" hidden="1" s="2" customFormat="1" ht="12" customHeight="1">
      <c r="A49" s="32"/>
      <c r="B49" s="33"/>
      <c r="C49" s="26" t="s">
        <v>92</v>
      </c>
      <c r="D49" s="34"/>
      <c r="E49" s="34"/>
      <c r="F49" s="34"/>
      <c r="G49" s="34"/>
      <c r="H49" s="34"/>
      <c r="I49" s="130"/>
      <c r="J49" s="34"/>
      <c r="K49" s="34"/>
      <c r="L49" s="131"/>
      <c r="S49" s="32"/>
      <c r="T49" s="32"/>
      <c r="U49" s="32"/>
      <c r="V49" s="32"/>
      <c r="W49" s="32"/>
      <c r="X49" s="32"/>
      <c r="Y49" s="32"/>
      <c r="Z49" s="32"/>
      <c r="AA49" s="32"/>
      <c r="AB49" s="32"/>
      <c r="AC49" s="32"/>
      <c r="AD49" s="32"/>
      <c r="AE49" s="32"/>
    </row>
    <row r="50" hidden="1" s="2" customFormat="1" ht="16.5" customHeight="1">
      <c r="A50" s="32"/>
      <c r="B50" s="33"/>
      <c r="C50" s="34"/>
      <c r="D50" s="34"/>
      <c r="E50" s="63" t="str">
        <f>E9</f>
        <v>A.3 - VON (Sborník SŽDC 2019)</v>
      </c>
      <c r="F50" s="34"/>
      <c r="G50" s="34"/>
      <c r="H50" s="34"/>
      <c r="I50" s="130"/>
      <c r="J50" s="34"/>
      <c r="K50" s="34"/>
      <c r="L50" s="131"/>
      <c r="S50" s="32"/>
      <c r="T50" s="32"/>
      <c r="U50" s="32"/>
      <c r="V50" s="32"/>
      <c r="W50" s="32"/>
      <c r="X50" s="32"/>
      <c r="Y50" s="32"/>
      <c r="Z50" s="32"/>
      <c r="AA50" s="32"/>
      <c r="AB50" s="32"/>
      <c r="AC50" s="32"/>
      <c r="AD50" s="32"/>
      <c r="AE50" s="32"/>
    </row>
    <row r="51" hidden="1" s="2" customFormat="1" ht="6.96" customHeight="1">
      <c r="A51" s="32"/>
      <c r="B51" s="33"/>
      <c r="C51" s="34"/>
      <c r="D51" s="34"/>
      <c r="E51" s="34"/>
      <c r="F51" s="34"/>
      <c r="G51" s="34"/>
      <c r="H51" s="34"/>
      <c r="I51" s="130"/>
      <c r="J51" s="34"/>
      <c r="K51" s="34"/>
      <c r="L51" s="131"/>
      <c r="S51" s="32"/>
      <c r="T51" s="32"/>
      <c r="U51" s="32"/>
      <c r="V51" s="32"/>
      <c r="W51" s="32"/>
      <c r="X51" s="32"/>
      <c r="Y51" s="32"/>
      <c r="Z51" s="32"/>
      <c r="AA51" s="32"/>
      <c r="AB51" s="32"/>
      <c r="AC51" s="32"/>
      <c r="AD51" s="32"/>
      <c r="AE51" s="32"/>
    </row>
    <row r="52" hidden="1" s="2" customFormat="1" ht="12" customHeight="1">
      <c r="A52" s="32"/>
      <c r="B52" s="33"/>
      <c r="C52" s="26" t="s">
        <v>21</v>
      </c>
      <c r="D52" s="34"/>
      <c r="E52" s="34"/>
      <c r="F52" s="21" t="str">
        <f>F12</f>
        <v>obvod ST Karlovy Vary</v>
      </c>
      <c r="G52" s="34"/>
      <c r="H52" s="34"/>
      <c r="I52" s="134" t="s">
        <v>23</v>
      </c>
      <c r="J52" s="66" t="str">
        <f>IF(J12="","",J12)</f>
        <v>7. 2. 2020</v>
      </c>
      <c r="K52" s="34"/>
      <c r="L52" s="131"/>
      <c r="S52" s="32"/>
      <c r="T52" s="32"/>
      <c r="U52" s="32"/>
      <c r="V52" s="32"/>
      <c r="W52" s="32"/>
      <c r="X52" s="32"/>
      <c r="Y52" s="32"/>
      <c r="Z52" s="32"/>
      <c r="AA52" s="32"/>
      <c r="AB52" s="32"/>
      <c r="AC52" s="32"/>
      <c r="AD52" s="32"/>
      <c r="AE52" s="32"/>
    </row>
    <row r="53" hidden="1" s="2" customFormat="1" ht="6.96" customHeight="1">
      <c r="A53" s="32"/>
      <c r="B53" s="33"/>
      <c r="C53" s="34"/>
      <c r="D53" s="34"/>
      <c r="E53" s="34"/>
      <c r="F53" s="34"/>
      <c r="G53" s="34"/>
      <c r="H53" s="34"/>
      <c r="I53" s="130"/>
      <c r="J53" s="34"/>
      <c r="K53" s="34"/>
      <c r="L53" s="131"/>
      <c r="S53" s="32"/>
      <c r="T53" s="32"/>
      <c r="U53" s="32"/>
      <c r="V53" s="32"/>
      <c r="W53" s="32"/>
      <c r="X53" s="32"/>
      <c r="Y53" s="32"/>
      <c r="Z53" s="32"/>
      <c r="AA53" s="32"/>
      <c r="AB53" s="32"/>
      <c r="AC53" s="32"/>
      <c r="AD53" s="32"/>
      <c r="AE53" s="32"/>
    </row>
    <row r="54" hidden="1" s="2" customFormat="1" ht="15.15" customHeight="1">
      <c r="A54" s="32"/>
      <c r="B54" s="33"/>
      <c r="C54" s="26" t="s">
        <v>25</v>
      </c>
      <c r="D54" s="34"/>
      <c r="E54" s="34"/>
      <c r="F54" s="21" t="str">
        <f>E15</f>
        <v>Správa železnic,s.o. - OŘ UNL - ST Karlovy Vary</v>
      </c>
      <c r="G54" s="34"/>
      <c r="H54" s="34"/>
      <c r="I54" s="134" t="s">
        <v>33</v>
      </c>
      <c r="J54" s="30" t="str">
        <f>E21</f>
        <v xml:space="preserve"> </v>
      </c>
      <c r="K54" s="34"/>
      <c r="L54" s="131"/>
      <c r="S54" s="32"/>
      <c r="T54" s="32"/>
      <c r="U54" s="32"/>
      <c r="V54" s="32"/>
      <c r="W54" s="32"/>
      <c r="X54" s="32"/>
      <c r="Y54" s="32"/>
      <c r="Z54" s="32"/>
      <c r="AA54" s="32"/>
      <c r="AB54" s="32"/>
      <c r="AC54" s="32"/>
      <c r="AD54" s="32"/>
      <c r="AE54" s="32"/>
    </row>
    <row r="55" hidden="1" s="2" customFormat="1" ht="15.15" customHeight="1">
      <c r="A55" s="32"/>
      <c r="B55" s="33"/>
      <c r="C55" s="26" t="s">
        <v>31</v>
      </c>
      <c r="D55" s="34"/>
      <c r="E55" s="34"/>
      <c r="F55" s="21" t="str">
        <f>IF(E18="","",E18)</f>
        <v>Vyplň údaj</v>
      </c>
      <c r="G55" s="34"/>
      <c r="H55" s="34"/>
      <c r="I55" s="134" t="s">
        <v>36</v>
      </c>
      <c r="J55" s="30" t="str">
        <f>E24</f>
        <v>Monika Roztočilová</v>
      </c>
      <c r="K55" s="34"/>
      <c r="L55" s="131"/>
      <c r="S55" s="32"/>
      <c r="T55" s="32"/>
      <c r="U55" s="32"/>
      <c r="V55" s="32"/>
      <c r="W55" s="32"/>
      <c r="X55" s="32"/>
      <c r="Y55" s="32"/>
      <c r="Z55" s="32"/>
      <c r="AA55" s="32"/>
      <c r="AB55" s="32"/>
      <c r="AC55" s="32"/>
      <c r="AD55" s="32"/>
      <c r="AE55" s="32"/>
    </row>
    <row r="56" hidden="1" s="2" customFormat="1" ht="10.32" customHeight="1">
      <c r="A56" s="32"/>
      <c r="B56" s="33"/>
      <c r="C56" s="34"/>
      <c r="D56" s="34"/>
      <c r="E56" s="34"/>
      <c r="F56" s="34"/>
      <c r="G56" s="34"/>
      <c r="H56" s="34"/>
      <c r="I56" s="130"/>
      <c r="J56" s="34"/>
      <c r="K56" s="34"/>
      <c r="L56" s="131"/>
      <c r="S56" s="32"/>
      <c r="T56" s="32"/>
      <c r="U56" s="32"/>
      <c r="V56" s="32"/>
      <c r="W56" s="32"/>
      <c r="X56" s="32"/>
      <c r="Y56" s="32"/>
      <c r="Z56" s="32"/>
      <c r="AA56" s="32"/>
      <c r="AB56" s="32"/>
      <c r="AC56" s="32"/>
      <c r="AD56" s="32"/>
      <c r="AE56" s="32"/>
    </row>
    <row r="57" hidden="1" s="2" customFormat="1" ht="29.28" customHeight="1">
      <c r="A57" s="32"/>
      <c r="B57" s="33"/>
      <c r="C57" s="165" t="s">
        <v>95</v>
      </c>
      <c r="D57" s="166"/>
      <c r="E57" s="166"/>
      <c r="F57" s="166"/>
      <c r="G57" s="166"/>
      <c r="H57" s="166"/>
      <c r="I57" s="167"/>
      <c r="J57" s="168" t="s">
        <v>96</v>
      </c>
      <c r="K57" s="166"/>
      <c r="L57" s="131"/>
      <c r="S57" s="32"/>
      <c r="T57" s="32"/>
      <c r="U57" s="32"/>
      <c r="V57" s="32"/>
      <c r="W57" s="32"/>
      <c r="X57" s="32"/>
      <c r="Y57" s="32"/>
      <c r="Z57" s="32"/>
      <c r="AA57" s="32"/>
      <c r="AB57" s="32"/>
      <c r="AC57" s="32"/>
      <c r="AD57" s="32"/>
      <c r="AE57" s="32"/>
    </row>
    <row r="58" hidden="1" s="2" customFormat="1" ht="10.32" customHeight="1">
      <c r="A58" s="32"/>
      <c r="B58" s="33"/>
      <c r="C58" s="34"/>
      <c r="D58" s="34"/>
      <c r="E58" s="34"/>
      <c r="F58" s="34"/>
      <c r="G58" s="34"/>
      <c r="H58" s="34"/>
      <c r="I58" s="130"/>
      <c r="J58" s="34"/>
      <c r="K58" s="34"/>
      <c r="L58" s="131"/>
      <c r="S58" s="32"/>
      <c r="T58" s="32"/>
      <c r="U58" s="32"/>
      <c r="V58" s="32"/>
      <c r="W58" s="32"/>
      <c r="X58" s="32"/>
      <c r="Y58" s="32"/>
      <c r="Z58" s="32"/>
      <c r="AA58" s="32"/>
      <c r="AB58" s="32"/>
      <c r="AC58" s="32"/>
      <c r="AD58" s="32"/>
      <c r="AE58" s="32"/>
    </row>
    <row r="59" hidden="1" s="2" customFormat="1" ht="22.8" customHeight="1">
      <c r="A59" s="32"/>
      <c r="B59" s="33"/>
      <c r="C59" s="169" t="s">
        <v>72</v>
      </c>
      <c r="D59" s="34"/>
      <c r="E59" s="34"/>
      <c r="F59" s="34"/>
      <c r="G59" s="34"/>
      <c r="H59" s="34"/>
      <c r="I59" s="130"/>
      <c r="J59" s="96">
        <f>J79</f>
        <v>0</v>
      </c>
      <c r="K59" s="34"/>
      <c r="L59" s="131"/>
      <c r="S59" s="32"/>
      <c r="T59" s="32"/>
      <c r="U59" s="32"/>
      <c r="V59" s="32"/>
      <c r="W59" s="32"/>
      <c r="X59" s="32"/>
      <c r="Y59" s="32"/>
      <c r="Z59" s="32"/>
      <c r="AA59" s="32"/>
      <c r="AB59" s="32"/>
      <c r="AC59" s="32"/>
      <c r="AD59" s="32"/>
      <c r="AE59" s="32"/>
      <c r="AU59" s="11" t="s">
        <v>97</v>
      </c>
    </row>
    <row r="60" hidden="1" s="2" customFormat="1" ht="21.84" customHeight="1">
      <c r="A60" s="32"/>
      <c r="B60" s="33"/>
      <c r="C60" s="34"/>
      <c r="D60" s="34"/>
      <c r="E60" s="34"/>
      <c r="F60" s="34"/>
      <c r="G60" s="34"/>
      <c r="H60" s="34"/>
      <c r="I60" s="130"/>
      <c r="J60" s="34"/>
      <c r="K60" s="34"/>
      <c r="L60" s="131"/>
      <c r="S60" s="32"/>
      <c r="T60" s="32"/>
      <c r="U60" s="32"/>
      <c r="V60" s="32"/>
      <c r="W60" s="32"/>
      <c r="X60" s="32"/>
      <c r="Y60" s="32"/>
      <c r="Z60" s="32"/>
      <c r="AA60" s="32"/>
      <c r="AB60" s="32"/>
      <c r="AC60" s="32"/>
      <c r="AD60" s="32"/>
      <c r="AE60" s="32"/>
    </row>
    <row r="61" hidden="1" s="2" customFormat="1" ht="6.96" customHeight="1">
      <c r="A61" s="32"/>
      <c r="B61" s="53"/>
      <c r="C61" s="54"/>
      <c r="D61" s="54"/>
      <c r="E61" s="54"/>
      <c r="F61" s="54"/>
      <c r="G61" s="54"/>
      <c r="H61" s="54"/>
      <c r="I61" s="160"/>
      <c r="J61" s="54"/>
      <c r="K61" s="54"/>
      <c r="L61" s="131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hidden="1"/>
    <row r="63" hidden="1"/>
    <row r="64" hidden="1"/>
    <row r="65" s="2" customFormat="1" ht="6.96" customHeight="1">
      <c r="A65" s="32"/>
      <c r="B65" s="55"/>
      <c r="C65" s="56"/>
      <c r="D65" s="56"/>
      <c r="E65" s="56"/>
      <c r="F65" s="56"/>
      <c r="G65" s="56"/>
      <c r="H65" s="56"/>
      <c r="I65" s="163"/>
      <c r="J65" s="56"/>
      <c r="K65" s="56"/>
      <c r="L65" s="131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="2" customFormat="1" ht="24.96" customHeight="1">
      <c r="A66" s="32"/>
      <c r="B66" s="33"/>
      <c r="C66" s="17" t="s">
        <v>98</v>
      </c>
      <c r="D66" s="34"/>
      <c r="E66" s="34"/>
      <c r="F66" s="34"/>
      <c r="G66" s="34"/>
      <c r="H66" s="34"/>
      <c r="I66" s="130"/>
      <c r="J66" s="34"/>
      <c r="K66" s="34"/>
      <c r="L66" s="131"/>
      <c r="S66" s="32"/>
      <c r="T66" s="32"/>
      <c r="U66" s="32"/>
      <c r="V66" s="32"/>
      <c r="W66" s="32"/>
      <c r="X66" s="32"/>
      <c r="Y66" s="32"/>
      <c r="Z66" s="32"/>
      <c r="AA66" s="32"/>
      <c r="AB66" s="32"/>
      <c r="AC66" s="32"/>
      <c r="AD66" s="32"/>
      <c r="AE66" s="32"/>
    </row>
    <row r="67" s="2" customFormat="1" ht="6.96" customHeight="1">
      <c r="A67" s="32"/>
      <c r="B67" s="33"/>
      <c r="C67" s="34"/>
      <c r="D67" s="34"/>
      <c r="E67" s="34"/>
      <c r="F67" s="34"/>
      <c r="G67" s="34"/>
      <c r="H67" s="34"/>
      <c r="I67" s="130"/>
      <c r="J67" s="34"/>
      <c r="K67" s="34"/>
      <c r="L67" s="131"/>
      <c r="S67" s="32"/>
      <c r="T67" s="32"/>
      <c r="U67" s="32"/>
      <c r="V67" s="32"/>
      <c r="W67" s="32"/>
      <c r="X67" s="32"/>
      <c r="Y67" s="32"/>
      <c r="Z67" s="32"/>
      <c r="AA67" s="32"/>
      <c r="AB67" s="32"/>
      <c r="AC67" s="32"/>
      <c r="AD67" s="32"/>
      <c r="AE67" s="32"/>
    </row>
    <row r="68" s="2" customFormat="1" ht="12" customHeight="1">
      <c r="A68" s="32"/>
      <c r="B68" s="33"/>
      <c r="C68" s="26" t="s">
        <v>16</v>
      </c>
      <c r="D68" s="34"/>
      <c r="E68" s="34"/>
      <c r="F68" s="34"/>
      <c r="G68" s="34"/>
      <c r="H68" s="34"/>
      <c r="I68" s="130"/>
      <c r="J68" s="34"/>
      <c r="K68" s="34"/>
      <c r="L68" s="131"/>
      <c r="S68" s="32"/>
      <c r="T68" s="32"/>
      <c r="U68" s="32"/>
      <c r="V68" s="32"/>
      <c r="W68" s="32"/>
      <c r="X68" s="32"/>
      <c r="Y68" s="32"/>
      <c r="Z68" s="32"/>
      <c r="AA68" s="32"/>
      <c r="AB68" s="32"/>
      <c r="AC68" s="32"/>
      <c r="AD68" s="32"/>
      <c r="AE68" s="32"/>
    </row>
    <row r="69" s="2" customFormat="1" ht="16.5" customHeight="1">
      <c r="A69" s="32"/>
      <c r="B69" s="33"/>
      <c r="C69" s="34"/>
      <c r="D69" s="34"/>
      <c r="E69" s="164" t="str">
        <f>E7</f>
        <v>Oprava geometrických parametrů koleje 2020 u ST Karlovy Vary</v>
      </c>
      <c r="F69" s="26"/>
      <c r="G69" s="26"/>
      <c r="H69" s="26"/>
      <c r="I69" s="130"/>
      <c r="J69" s="34"/>
      <c r="K69" s="34"/>
      <c r="L69" s="131"/>
      <c r="S69" s="32"/>
      <c r="T69" s="32"/>
      <c r="U69" s="32"/>
      <c r="V69" s="32"/>
      <c r="W69" s="32"/>
      <c r="X69" s="32"/>
      <c r="Y69" s="32"/>
      <c r="Z69" s="32"/>
      <c r="AA69" s="32"/>
      <c r="AB69" s="32"/>
      <c r="AC69" s="32"/>
      <c r="AD69" s="32"/>
      <c r="AE69" s="32"/>
    </row>
    <row r="70" s="2" customFormat="1" ht="12" customHeight="1">
      <c r="A70" s="32"/>
      <c r="B70" s="33"/>
      <c r="C70" s="26" t="s">
        <v>92</v>
      </c>
      <c r="D70" s="34"/>
      <c r="E70" s="34"/>
      <c r="F70" s="34"/>
      <c r="G70" s="34"/>
      <c r="H70" s="34"/>
      <c r="I70" s="130"/>
      <c r="J70" s="34"/>
      <c r="K70" s="34"/>
      <c r="L70" s="131"/>
      <c r="S70" s="32"/>
      <c r="T70" s="32"/>
      <c r="U70" s="32"/>
      <c r="V70" s="32"/>
      <c r="W70" s="32"/>
      <c r="X70" s="32"/>
      <c r="Y70" s="32"/>
      <c r="Z70" s="32"/>
      <c r="AA70" s="32"/>
      <c r="AB70" s="32"/>
      <c r="AC70" s="32"/>
      <c r="AD70" s="32"/>
      <c r="AE70" s="32"/>
    </row>
    <row r="71" s="2" customFormat="1" ht="16.5" customHeight="1">
      <c r="A71" s="32"/>
      <c r="B71" s="33"/>
      <c r="C71" s="34"/>
      <c r="D71" s="34"/>
      <c r="E71" s="63" t="str">
        <f>E9</f>
        <v>A.3 - VON (Sborník SŽDC 2019)</v>
      </c>
      <c r="F71" s="34"/>
      <c r="G71" s="34"/>
      <c r="H71" s="34"/>
      <c r="I71" s="130"/>
      <c r="J71" s="34"/>
      <c r="K71" s="34"/>
      <c r="L71" s="131"/>
      <c r="S71" s="32"/>
      <c r="T71" s="32"/>
      <c r="U71" s="32"/>
      <c r="V71" s="32"/>
      <c r="W71" s="32"/>
      <c r="X71" s="32"/>
      <c r="Y71" s="32"/>
      <c r="Z71" s="32"/>
      <c r="AA71" s="32"/>
      <c r="AB71" s="32"/>
      <c r="AC71" s="32"/>
      <c r="AD71" s="32"/>
      <c r="AE71" s="32"/>
    </row>
    <row r="72" s="2" customFormat="1" ht="6.96" customHeight="1">
      <c r="A72" s="32"/>
      <c r="B72" s="33"/>
      <c r="C72" s="34"/>
      <c r="D72" s="34"/>
      <c r="E72" s="34"/>
      <c r="F72" s="34"/>
      <c r="G72" s="34"/>
      <c r="H72" s="34"/>
      <c r="I72" s="130"/>
      <c r="J72" s="34"/>
      <c r="K72" s="34"/>
      <c r="L72" s="131"/>
      <c r="S72" s="32"/>
      <c r="T72" s="32"/>
      <c r="U72" s="32"/>
      <c r="V72" s="32"/>
      <c r="W72" s="32"/>
      <c r="X72" s="32"/>
      <c r="Y72" s="32"/>
      <c r="Z72" s="32"/>
      <c r="AA72" s="32"/>
      <c r="AB72" s="32"/>
      <c r="AC72" s="32"/>
      <c r="AD72" s="32"/>
      <c r="AE72" s="32"/>
    </row>
    <row r="73" s="2" customFormat="1" ht="12" customHeight="1">
      <c r="A73" s="32"/>
      <c r="B73" s="33"/>
      <c r="C73" s="26" t="s">
        <v>21</v>
      </c>
      <c r="D73" s="34"/>
      <c r="E73" s="34"/>
      <c r="F73" s="21" t="str">
        <f>F12</f>
        <v>obvod ST Karlovy Vary</v>
      </c>
      <c r="G73" s="34"/>
      <c r="H73" s="34"/>
      <c r="I73" s="134" t="s">
        <v>23</v>
      </c>
      <c r="J73" s="66" t="str">
        <f>IF(J12="","",J12)</f>
        <v>7. 2. 2020</v>
      </c>
      <c r="K73" s="34"/>
      <c r="L73" s="131"/>
      <c r="S73" s="32"/>
      <c r="T73" s="32"/>
      <c r="U73" s="32"/>
      <c r="V73" s="32"/>
      <c r="W73" s="32"/>
      <c r="X73" s="32"/>
      <c r="Y73" s="32"/>
      <c r="Z73" s="32"/>
      <c r="AA73" s="32"/>
      <c r="AB73" s="32"/>
      <c r="AC73" s="32"/>
      <c r="AD73" s="32"/>
      <c r="AE73" s="32"/>
    </row>
    <row r="74" s="2" customFormat="1" ht="6.96" customHeight="1">
      <c r="A74" s="32"/>
      <c r="B74" s="33"/>
      <c r="C74" s="34"/>
      <c r="D74" s="34"/>
      <c r="E74" s="34"/>
      <c r="F74" s="34"/>
      <c r="G74" s="34"/>
      <c r="H74" s="34"/>
      <c r="I74" s="130"/>
      <c r="J74" s="34"/>
      <c r="K74" s="34"/>
      <c r="L74" s="131"/>
      <c r="S74" s="32"/>
      <c r="T74" s="32"/>
      <c r="U74" s="32"/>
      <c r="V74" s="32"/>
      <c r="W74" s="32"/>
      <c r="X74" s="32"/>
      <c r="Y74" s="32"/>
      <c r="Z74" s="32"/>
      <c r="AA74" s="32"/>
      <c r="AB74" s="32"/>
      <c r="AC74" s="32"/>
      <c r="AD74" s="32"/>
      <c r="AE74" s="32"/>
    </row>
    <row r="75" s="2" customFormat="1" ht="15.15" customHeight="1">
      <c r="A75" s="32"/>
      <c r="B75" s="33"/>
      <c r="C75" s="26" t="s">
        <v>25</v>
      </c>
      <c r="D75" s="34"/>
      <c r="E75" s="34"/>
      <c r="F75" s="21" t="str">
        <f>E15</f>
        <v>Správa železnic,s.o. - OŘ UNL - ST Karlovy Vary</v>
      </c>
      <c r="G75" s="34"/>
      <c r="H75" s="34"/>
      <c r="I75" s="134" t="s">
        <v>33</v>
      </c>
      <c r="J75" s="30" t="str">
        <f>E21</f>
        <v xml:space="preserve"> </v>
      </c>
      <c r="K75" s="34"/>
      <c r="L75" s="131"/>
      <c r="S75" s="32"/>
      <c r="T75" s="32"/>
      <c r="U75" s="32"/>
      <c r="V75" s="32"/>
      <c r="W75" s="32"/>
      <c r="X75" s="32"/>
      <c r="Y75" s="32"/>
      <c r="Z75" s="32"/>
      <c r="AA75" s="32"/>
      <c r="AB75" s="32"/>
      <c r="AC75" s="32"/>
      <c r="AD75" s="32"/>
      <c r="AE75" s="32"/>
    </row>
    <row r="76" s="2" customFormat="1" ht="15.15" customHeight="1">
      <c r="A76" s="32"/>
      <c r="B76" s="33"/>
      <c r="C76" s="26" t="s">
        <v>31</v>
      </c>
      <c r="D76" s="34"/>
      <c r="E76" s="34"/>
      <c r="F76" s="21" t="str">
        <f>IF(E18="","",E18)</f>
        <v>Vyplň údaj</v>
      </c>
      <c r="G76" s="34"/>
      <c r="H76" s="34"/>
      <c r="I76" s="134" t="s">
        <v>36</v>
      </c>
      <c r="J76" s="30" t="str">
        <f>E24</f>
        <v>Monika Roztočilová</v>
      </c>
      <c r="K76" s="34"/>
      <c r="L76" s="131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="2" customFormat="1" ht="10.32" customHeight="1">
      <c r="A77" s="32"/>
      <c r="B77" s="33"/>
      <c r="C77" s="34"/>
      <c r="D77" s="34"/>
      <c r="E77" s="34"/>
      <c r="F77" s="34"/>
      <c r="G77" s="34"/>
      <c r="H77" s="34"/>
      <c r="I77" s="130"/>
      <c r="J77" s="34"/>
      <c r="K77" s="34"/>
      <c r="L77" s="131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78" s="9" customFormat="1" ht="29.28" customHeight="1">
      <c r="A78" s="170"/>
      <c r="B78" s="171"/>
      <c r="C78" s="172" t="s">
        <v>99</v>
      </c>
      <c r="D78" s="173" t="s">
        <v>59</v>
      </c>
      <c r="E78" s="173" t="s">
        <v>55</v>
      </c>
      <c r="F78" s="173" t="s">
        <v>56</v>
      </c>
      <c r="G78" s="173" t="s">
        <v>100</v>
      </c>
      <c r="H78" s="173" t="s">
        <v>101</v>
      </c>
      <c r="I78" s="174" t="s">
        <v>102</v>
      </c>
      <c r="J78" s="173" t="s">
        <v>96</v>
      </c>
      <c r="K78" s="175" t="s">
        <v>103</v>
      </c>
      <c r="L78" s="176"/>
      <c r="M78" s="86" t="s">
        <v>19</v>
      </c>
      <c r="N78" s="87" t="s">
        <v>44</v>
      </c>
      <c r="O78" s="87" t="s">
        <v>104</v>
      </c>
      <c r="P78" s="87" t="s">
        <v>105</v>
      </c>
      <c r="Q78" s="87" t="s">
        <v>106</v>
      </c>
      <c r="R78" s="87" t="s">
        <v>107</v>
      </c>
      <c r="S78" s="87" t="s">
        <v>108</v>
      </c>
      <c r="T78" s="88" t="s">
        <v>109</v>
      </c>
      <c r="U78" s="170"/>
      <c r="V78" s="170"/>
      <c r="W78" s="170"/>
      <c r="X78" s="170"/>
      <c r="Y78" s="170"/>
      <c r="Z78" s="170"/>
      <c r="AA78" s="170"/>
      <c r="AB78" s="170"/>
      <c r="AC78" s="170"/>
      <c r="AD78" s="170"/>
      <c r="AE78" s="170"/>
    </row>
    <row r="79" s="2" customFormat="1" ht="22.8" customHeight="1">
      <c r="A79" s="32"/>
      <c r="B79" s="33"/>
      <c r="C79" s="93" t="s">
        <v>110</v>
      </c>
      <c r="D79" s="34"/>
      <c r="E79" s="34"/>
      <c r="F79" s="34"/>
      <c r="G79" s="34"/>
      <c r="H79" s="34"/>
      <c r="I79" s="130"/>
      <c r="J79" s="177">
        <f>BK79</f>
        <v>0</v>
      </c>
      <c r="K79" s="34"/>
      <c r="L79" s="38"/>
      <c r="M79" s="89"/>
      <c r="N79" s="178"/>
      <c r="O79" s="90"/>
      <c r="P79" s="179">
        <f>SUM(P80:P85)</f>
        <v>0</v>
      </c>
      <c r="Q79" s="90"/>
      <c r="R79" s="179">
        <f>SUM(R80:R85)</f>
        <v>0</v>
      </c>
      <c r="S79" s="90"/>
      <c r="T79" s="180">
        <f>SUM(T80:T85)</f>
        <v>0</v>
      </c>
      <c r="U79" s="32"/>
      <c r="V79" s="32"/>
      <c r="W79" s="32"/>
      <c r="X79" s="32"/>
      <c r="Y79" s="32"/>
      <c r="Z79" s="32"/>
      <c r="AA79" s="32"/>
      <c r="AB79" s="32"/>
      <c r="AC79" s="32"/>
      <c r="AD79" s="32"/>
      <c r="AE79" s="32"/>
      <c r="AT79" s="11" t="s">
        <v>73</v>
      </c>
      <c r="AU79" s="11" t="s">
        <v>97</v>
      </c>
      <c r="BK79" s="181">
        <f>SUM(BK80:BK85)</f>
        <v>0</v>
      </c>
    </row>
    <row r="80" s="2" customFormat="1" ht="21.75" customHeight="1">
      <c r="A80" s="32"/>
      <c r="B80" s="33"/>
      <c r="C80" s="182" t="s">
        <v>82</v>
      </c>
      <c r="D80" s="182" t="s">
        <v>111</v>
      </c>
      <c r="E80" s="183" t="s">
        <v>227</v>
      </c>
      <c r="F80" s="184" t="s">
        <v>228</v>
      </c>
      <c r="G80" s="185" t="s">
        <v>114</v>
      </c>
      <c r="H80" s="186">
        <v>31.84</v>
      </c>
      <c r="I80" s="187"/>
      <c r="J80" s="188">
        <f>ROUND(I80*H80,2)</f>
        <v>0</v>
      </c>
      <c r="K80" s="184" t="s">
        <v>115</v>
      </c>
      <c r="L80" s="38"/>
      <c r="M80" s="189" t="s">
        <v>19</v>
      </c>
      <c r="N80" s="190" t="s">
        <v>45</v>
      </c>
      <c r="O80" s="78"/>
      <c r="P80" s="191">
        <f>O80*H80</f>
        <v>0</v>
      </c>
      <c r="Q80" s="191">
        <v>0</v>
      </c>
      <c r="R80" s="191">
        <f>Q80*H80</f>
        <v>0</v>
      </c>
      <c r="S80" s="191">
        <v>0</v>
      </c>
      <c r="T80" s="192">
        <f>S80*H80</f>
        <v>0</v>
      </c>
      <c r="U80" s="32"/>
      <c r="V80" s="32"/>
      <c r="W80" s="32"/>
      <c r="X80" s="32"/>
      <c r="Y80" s="32"/>
      <c r="Z80" s="32"/>
      <c r="AA80" s="32"/>
      <c r="AB80" s="32"/>
      <c r="AC80" s="32"/>
      <c r="AD80" s="32"/>
      <c r="AE80" s="32"/>
      <c r="AR80" s="193" t="s">
        <v>116</v>
      </c>
      <c r="AT80" s="193" t="s">
        <v>111</v>
      </c>
      <c r="AU80" s="193" t="s">
        <v>74</v>
      </c>
      <c r="AY80" s="11" t="s">
        <v>117</v>
      </c>
      <c r="BE80" s="194">
        <f>IF(N80="základní",J80,0)</f>
        <v>0</v>
      </c>
      <c r="BF80" s="194">
        <f>IF(N80="snížená",J80,0)</f>
        <v>0</v>
      </c>
      <c r="BG80" s="194">
        <f>IF(N80="zákl. přenesená",J80,0)</f>
        <v>0</v>
      </c>
      <c r="BH80" s="194">
        <f>IF(N80="sníž. přenesená",J80,0)</f>
        <v>0</v>
      </c>
      <c r="BI80" s="194">
        <f>IF(N80="nulová",J80,0)</f>
        <v>0</v>
      </c>
      <c r="BJ80" s="11" t="s">
        <v>82</v>
      </c>
      <c r="BK80" s="194">
        <f>ROUND(I80*H80,2)</f>
        <v>0</v>
      </c>
      <c r="BL80" s="11" t="s">
        <v>116</v>
      </c>
      <c r="BM80" s="193" t="s">
        <v>229</v>
      </c>
    </row>
    <row r="81" s="2" customFormat="1">
      <c r="A81" s="32"/>
      <c r="B81" s="33"/>
      <c r="C81" s="34"/>
      <c r="D81" s="195" t="s">
        <v>119</v>
      </c>
      <c r="E81" s="34"/>
      <c r="F81" s="196" t="s">
        <v>230</v>
      </c>
      <c r="G81" s="34"/>
      <c r="H81" s="34"/>
      <c r="I81" s="130"/>
      <c r="J81" s="34"/>
      <c r="K81" s="34"/>
      <c r="L81" s="38"/>
      <c r="M81" s="197"/>
      <c r="N81" s="198"/>
      <c r="O81" s="78"/>
      <c r="P81" s="78"/>
      <c r="Q81" s="78"/>
      <c r="R81" s="78"/>
      <c r="S81" s="78"/>
      <c r="T81" s="79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  <c r="AT81" s="11" t="s">
        <v>119</v>
      </c>
      <c r="AU81" s="11" t="s">
        <v>74</v>
      </c>
    </row>
    <row r="82" s="2" customFormat="1">
      <c r="A82" s="32"/>
      <c r="B82" s="33"/>
      <c r="C82" s="34"/>
      <c r="D82" s="195" t="s">
        <v>185</v>
      </c>
      <c r="E82" s="34"/>
      <c r="F82" s="199" t="s">
        <v>231</v>
      </c>
      <c r="G82" s="34"/>
      <c r="H82" s="34"/>
      <c r="I82" s="130"/>
      <c r="J82" s="34"/>
      <c r="K82" s="34"/>
      <c r="L82" s="38"/>
      <c r="M82" s="197"/>
      <c r="N82" s="198"/>
      <c r="O82" s="78"/>
      <c r="P82" s="78"/>
      <c r="Q82" s="78"/>
      <c r="R82" s="78"/>
      <c r="S82" s="78"/>
      <c r="T82" s="79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  <c r="AT82" s="11" t="s">
        <v>185</v>
      </c>
      <c r="AU82" s="11" t="s">
        <v>74</v>
      </c>
    </row>
    <row r="83" s="2" customFormat="1" ht="21.75" customHeight="1">
      <c r="A83" s="32"/>
      <c r="B83" s="33"/>
      <c r="C83" s="182" t="s">
        <v>84</v>
      </c>
      <c r="D83" s="182" t="s">
        <v>111</v>
      </c>
      <c r="E83" s="183" t="s">
        <v>232</v>
      </c>
      <c r="F83" s="184" t="s">
        <v>233</v>
      </c>
      <c r="G83" s="185" t="s">
        <v>114</v>
      </c>
      <c r="H83" s="186">
        <v>8.6039999999999992</v>
      </c>
      <c r="I83" s="187"/>
      <c r="J83" s="188">
        <f>ROUND(I83*H83,2)</f>
        <v>0</v>
      </c>
      <c r="K83" s="184" t="s">
        <v>115</v>
      </c>
      <c r="L83" s="38"/>
      <c r="M83" s="189" t="s">
        <v>19</v>
      </c>
      <c r="N83" s="190" t="s">
        <v>45</v>
      </c>
      <c r="O83" s="78"/>
      <c r="P83" s="191">
        <f>O83*H83</f>
        <v>0</v>
      </c>
      <c r="Q83" s="191">
        <v>0</v>
      </c>
      <c r="R83" s="191">
        <f>Q83*H83</f>
        <v>0</v>
      </c>
      <c r="S83" s="191">
        <v>0</v>
      </c>
      <c r="T83" s="192">
        <f>S83*H83</f>
        <v>0</v>
      </c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  <c r="AR83" s="193" t="s">
        <v>116</v>
      </c>
      <c r="AT83" s="193" t="s">
        <v>111</v>
      </c>
      <c r="AU83" s="193" t="s">
        <v>74</v>
      </c>
      <c r="AY83" s="11" t="s">
        <v>117</v>
      </c>
      <c r="BE83" s="194">
        <f>IF(N83="základní",J83,0)</f>
        <v>0</v>
      </c>
      <c r="BF83" s="194">
        <f>IF(N83="snížená",J83,0)</f>
        <v>0</v>
      </c>
      <c r="BG83" s="194">
        <f>IF(N83="zákl. přenesená",J83,0)</f>
        <v>0</v>
      </c>
      <c r="BH83" s="194">
        <f>IF(N83="sníž. přenesená",J83,0)</f>
        <v>0</v>
      </c>
      <c r="BI83" s="194">
        <f>IF(N83="nulová",J83,0)</f>
        <v>0</v>
      </c>
      <c r="BJ83" s="11" t="s">
        <v>82</v>
      </c>
      <c r="BK83" s="194">
        <f>ROUND(I83*H83,2)</f>
        <v>0</v>
      </c>
      <c r="BL83" s="11" t="s">
        <v>116</v>
      </c>
      <c r="BM83" s="193" t="s">
        <v>234</v>
      </c>
    </row>
    <row r="84" s="2" customFormat="1">
      <c r="A84" s="32"/>
      <c r="B84" s="33"/>
      <c r="C84" s="34"/>
      <c r="D84" s="195" t="s">
        <v>119</v>
      </c>
      <c r="E84" s="34"/>
      <c r="F84" s="196" t="s">
        <v>235</v>
      </c>
      <c r="G84" s="34"/>
      <c r="H84" s="34"/>
      <c r="I84" s="130"/>
      <c r="J84" s="34"/>
      <c r="K84" s="34"/>
      <c r="L84" s="38"/>
      <c r="M84" s="197"/>
      <c r="N84" s="198"/>
      <c r="O84" s="78"/>
      <c r="P84" s="78"/>
      <c r="Q84" s="78"/>
      <c r="R84" s="78"/>
      <c r="S84" s="78"/>
      <c r="T84" s="79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  <c r="AT84" s="11" t="s">
        <v>119</v>
      </c>
      <c r="AU84" s="11" t="s">
        <v>74</v>
      </c>
    </row>
    <row r="85" s="2" customFormat="1">
      <c r="A85" s="32"/>
      <c r="B85" s="33"/>
      <c r="C85" s="34"/>
      <c r="D85" s="195" t="s">
        <v>185</v>
      </c>
      <c r="E85" s="34"/>
      <c r="F85" s="199" t="s">
        <v>236</v>
      </c>
      <c r="G85" s="34"/>
      <c r="H85" s="34"/>
      <c r="I85" s="130"/>
      <c r="J85" s="34"/>
      <c r="K85" s="34"/>
      <c r="L85" s="38"/>
      <c r="M85" s="210"/>
      <c r="N85" s="211"/>
      <c r="O85" s="212"/>
      <c r="P85" s="212"/>
      <c r="Q85" s="212"/>
      <c r="R85" s="212"/>
      <c r="S85" s="212"/>
      <c r="T85" s="213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  <c r="AT85" s="11" t="s">
        <v>185</v>
      </c>
      <c r="AU85" s="11" t="s">
        <v>74</v>
      </c>
    </row>
    <row r="86" s="2" customFormat="1" ht="6.96" customHeight="1">
      <c r="A86" s="32"/>
      <c r="B86" s="53"/>
      <c r="C86" s="54"/>
      <c r="D86" s="54"/>
      <c r="E86" s="54"/>
      <c r="F86" s="54"/>
      <c r="G86" s="54"/>
      <c r="H86" s="54"/>
      <c r="I86" s="160"/>
      <c r="J86" s="54"/>
      <c r="K86" s="54"/>
      <c r="L86" s="38"/>
      <c r="M86" s="32"/>
      <c r="O86" s="32"/>
      <c r="P86" s="32"/>
      <c r="Q86" s="32"/>
      <c r="R86" s="3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</sheetData>
  <sheetProtection sheet="1" autoFilter="0" formatColumns="0" formatRows="0" objects="1" scenarios="1" spinCount="100000" saltValue="qYWDlZIyLheacx1NPfI9d4XyCViwdU6jcp/6Py35SebJOclFkrz7fVjPC30soENOFdBoc1pkDsW1VJ2PpwRPRw==" hashValue="uTv2SBa5PMoN1z2BsIoq1Fqxb/e+Vb7IFNBhrLTnZ95xBM37BD1TCywYfW1F26yCl7fNWTjT2tmuaSgsOaaN6Q==" algorithmName="SHA-512" password="CC35"/>
  <autoFilter ref="C78:K85"/>
  <mergeCells count="9">
    <mergeCell ref="E7:H7"/>
    <mergeCell ref="E9:H9"/>
    <mergeCell ref="E18:H18"/>
    <mergeCell ref="E27:H27"/>
    <mergeCell ref="E48:H48"/>
    <mergeCell ref="E50:H50"/>
    <mergeCell ref="E69:H69"/>
    <mergeCell ref="E71:H7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Helcl Tomáš, DiS.</dc:creator>
  <cp:lastModifiedBy>Helcl Tomáš, DiS.</cp:lastModifiedBy>
  <dcterms:created xsi:type="dcterms:W3CDTF">2020-03-31T11:43:25Z</dcterms:created>
  <dcterms:modified xsi:type="dcterms:W3CDTF">2020-03-31T11:43:30Z</dcterms:modified>
</cp:coreProperties>
</file>