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25" windowWidth="16665" windowHeight="9405"/>
  </bookViews>
  <sheets>
    <sheet name="Rekapitulace stavby" sheetId="1" r:id="rId1"/>
    <sheet name="SO 01 - Čištění KL koleje..." sheetId="2" r:id="rId2"/>
    <sheet name="VON - Vedlejší a ostatní ..." sheetId="3" r:id="rId3"/>
    <sheet name="Seznam figur" sheetId="4" r:id="rId4"/>
  </sheets>
  <definedNames>
    <definedName name="_xlnm._FilterDatabase" localSheetId="1" hidden="1">'SO 01 - Čištění KL koleje...'!$C$120:$K$405</definedName>
    <definedName name="_xlnm._FilterDatabase" localSheetId="2" hidden="1">'VON - Vedlejší a ostatní ...'!$C$116:$K$139</definedName>
    <definedName name="_xlnm.Print_Titles" localSheetId="0">'Rekapitulace stavby'!$92:$92</definedName>
    <definedName name="_xlnm.Print_Titles" localSheetId="3">'Seznam figur'!$9:$9</definedName>
    <definedName name="_xlnm.Print_Titles" localSheetId="1">'SO 01 - Čištění KL koleje...'!$120:$120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3">'Seznam figur'!$C$4:$G$293</definedName>
    <definedName name="_xlnm.Print_Area" localSheetId="1">'SO 01 - Čištění KL koleje...'!$C$4:$J$76,'SO 01 - Čištění KL koleje...'!$C$82:$J$102,'SO 01 - Čištění KL koleje...'!$C$108:$K$405</definedName>
    <definedName name="_xlnm.Print_Area" localSheetId="2">'VON - Vedlejší a ostatní ...'!$C$4:$J$76,'VON - Vedlejší a ostatní ...'!$C$82:$J$98,'VON - Vedlejší a ostatní ...'!$C$104:$K$139</definedName>
  </definedNames>
  <calcPr calcId="145621"/>
</workbook>
</file>

<file path=xl/calcChain.xml><?xml version="1.0" encoding="utf-8"?>
<calcChain xmlns="http://schemas.openxmlformats.org/spreadsheetml/2006/main">
  <c r="D7" i="4" l="1"/>
  <c r="J37" i="3"/>
  <c r="J36" i="3"/>
  <c r="AY96" i="1" s="1"/>
  <c r="J35" i="3"/>
  <c r="AX96" i="1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R118" i="3" s="1"/>
  <c r="R117" i="3" s="1"/>
  <c r="P119" i="3"/>
  <c r="J114" i="3"/>
  <c r="F113" i="3"/>
  <c r="F111" i="3"/>
  <c r="E109" i="3"/>
  <c r="J92" i="3"/>
  <c r="F91" i="3"/>
  <c r="F89" i="3"/>
  <c r="E87" i="3"/>
  <c r="J21" i="3"/>
  <c r="E21" i="3"/>
  <c r="J113" i="3" s="1"/>
  <c r="J20" i="3"/>
  <c r="J18" i="3"/>
  <c r="E18" i="3"/>
  <c r="F114" i="3" s="1"/>
  <c r="J17" i="3"/>
  <c r="J12" i="3"/>
  <c r="J111" i="3"/>
  <c r="E7" i="3"/>
  <c r="E107" i="3"/>
  <c r="J37" i="2"/>
  <c r="J36" i="2"/>
  <c r="AY95" i="1" s="1"/>
  <c r="J35" i="2"/>
  <c r="AX95" i="1" s="1"/>
  <c r="BI402" i="2"/>
  <c r="BH402" i="2"/>
  <c r="BG402" i="2"/>
  <c r="BF402" i="2"/>
  <c r="T402" i="2"/>
  <c r="R402" i="2"/>
  <c r="P402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4" i="2"/>
  <c r="BH384" i="2"/>
  <c r="BG384" i="2"/>
  <c r="BF384" i="2"/>
  <c r="T384" i="2"/>
  <c r="R384" i="2"/>
  <c r="P384" i="2"/>
  <c r="BI379" i="2"/>
  <c r="BH379" i="2"/>
  <c r="BG379" i="2"/>
  <c r="BF379" i="2"/>
  <c r="T379" i="2"/>
  <c r="R379" i="2"/>
  <c r="P379" i="2"/>
  <c r="BI374" i="2"/>
  <c r="BH374" i="2"/>
  <c r="BG374" i="2"/>
  <c r="BF374" i="2"/>
  <c r="T374" i="2"/>
  <c r="R374" i="2"/>
  <c r="P374" i="2"/>
  <c r="BI364" i="2"/>
  <c r="BH364" i="2"/>
  <c r="BG364" i="2"/>
  <c r="BF364" i="2"/>
  <c r="T364" i="2"/>
  <c r="R364" i="2"/>
  <c r="P364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7" i="2"/>
  <c r="BH307" i="2"/>
  <c r="BG307" i="2"/>
  <c r="BF307" i="2"/>
  <c r="T307" i="2"/>
  <c r="R307" i="2"/>
  <c r="P307" i="2"/>
  <c r="BI300" i="2"/>
  <c r="BH300" i="2"/>
  <c r="BG300" i="2"/>
  <c r="BF300" i="2"/>
  <c r="T300" i="2"/>
  <c r="R300" i="2"/>
  <c r="P300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79" i="2"/>
  <c r="BH279" i="2"/>
  <c r="BG279" i="2"/>
  <c r="BF279" i="2"/>
  <c r="T279" i="2"/>
  <c r="R279" i="2"/>
  <c r="P279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R265" i="2"/>
  <c r="P265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09" i="2"/>
  <c r="BH209" i="2"/>
  <c r="BG209" i="2"/>
  <c r="BF209" i="2"/>
  <c r="T209" i="2"/>
  <c r="R209" i="2"/>
  <c r="P209" i="2"/>
  <c r="BI200" i="2"/>
  <c r="BH200" i="2"/>
  <c r="BG200" i="2"/>
  <c r="BF200" i="2"/>
  <c r="T200" i="2"/>
  <c r="R200" i="2"/>
  <c r="P200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69" i="2"/>
  <c r="BH169" i="2"/>
  <c r="BG169" i="2"/>
  <c r="BF169" i="2"/>
  <c r="T169" i="2"/>
  <c r="R169" i="2"/>
  <c r="P169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46" i="2"/>
  <c r="BH146" i="2"/>
  <c r="BG146" i="2"/>
  <c r="BF146" i="2"/>
  <c r="T146" i="2"/>
  <c r="R146" i="2"/>
  <c r="P146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J118" i="2"/>
  <c r="F117" i="2"/>
  <c r="F115" i="2"/>
  <c r="E113" i="2"/>
  <c r="J92" i="2"/>
  <c r="F91" i="2"/>
  <c r="F89" i="2"/>
  <c r="E87" i="2"/>
  <c r="J21" i="2"/>
  <c r="E21" i="2"/>
  <c r="J117" i="2" s="1"/>
  <c r="J20" i="2"/>
  <c r="J18" i="2"/>
  <c r="E18" i="2"/>
  <c r="F118" i="2" s="1"/>
  <c r="J17" i="2"/>
  <c r="J12" i="2"/>
  <c r="J115" i="2" s="1"/>
  <c r="E7" i="2"/>
  <c r="E111" i="2"/>
  <c r="L90" i="1"/>
  <c r="AM90" i="1"/>
  <c r="AM89" i="1"/>
  <c r="L89" i="1"/>
  <c r="AM87" i="1"/>
  <c r="L87" i="1"/>
  <c r="L85" i="1"/>
  <c r="L84" i="1"/>
  <c r="BK137" i="3"/>
  <c r="J137" i="3"/>
  <c r="BK134" i="3"/>
  <c r="J134" i="3"/>
  <c r="BK131" i="3"/>
  <c r="J131" i="3"/>
  <c r="BK128" i="3"/>
  <c r="J128" i="3"/>
  <c r="BK121" i="3"/>
  <c r="J121" i="3"/>
  <c r="BK119" i="3"/>
  <c r="J119" i="3"/>
  <c r="BK402" i="2"/>
  <c r="J393" i="2"/>
  <c r="BK384" i="2"/>
  <c r="J374" i="2"/>
  <c r="BK364" i="2"/>
  <c r="BK354" i="2"/>
  <c r="J344" i="2"/>
  <c r="J340" i="2"/>
  <c r="J337" i="2"/>
  <c r="J334" i="2"/>
  <c r="J332" i="2"/>
  <c r="BK327" i="2"/>
  <c r="J324" i="2"/>
  <c r="J321" i="2"/>
  <c r="J318" i="2"/>
  <c r="BK315" i="2"/>
  <c r="J300" i="2"/>
  <c r="BK293" i="2"/>
  <c r="BK289" i="2"/>
  <c r="J287" i="2"/>
  <c r="J279" i="2"/>
  <c r="BK271" i="2"/>
  <c r="BK255" i="2"/>
  <c r="J251" i="2"/>
  <c r="J247" i="2"/>
  <c r="BK239" i="2"/>
  <c r="BK232" i="2"/>
  <c r="BK200" i="2"/>
  <c r="J192" i="2"/>
  <c r="BK187" i="2"/>
  <c r="BK169" i="2"/>
  <c r="BK162" i="2"/>
  <c r="BK157" i="2"/>
  <c r="J146" i="2"/>
  <c r="J138" i="2"/>
  <c r="J135" i="2"/>
  <c r="BK124" i="2"/>
  <c r="AS94" i="1"/>
  <c r="F36" i="3"/>
  <c r="J389" i="2"/>
  <c r="J384" i="2"/>
  <c r="J379" i="2"/>
  <c r="J351" i="2"/>
  <c r="BK344" i="2"/>
  <c r="BK332" i="2"/>
  <c r="BK330" i="2"/>
  <c r="J327" i="2"/>
  <c r="BK318" i="2"/>
  <c r="J315" i="2"/>
  <c r="J312" i="2"/>
  <c r="J307" i="2"/>
  <c r="J293" i="2"/>
  <c r="J289" i="2"/>
  <c r="BK279" i="2"/>
  <c r="J271" i="2"/>
  <c r="J265" i="2"/>
  <c r="J257" i="2"/>
  <c r="J255" i="2"/>
  <c r="J253" i="2"/>
  <c r="BK249" i="2"/>
  <c r="BK243" i="2"/>
  <c r="J234" i="2"/>
  <c r="BK209" i="2"/>
  <c r="J200" i="2"/>
  <c r="J187" i="2"/>
  <c r="J169" i="2"/>
  <c r="J162" i="2"/>
  <c r="J157" i="2"/>
  <c r="BK138" i="2"/>
  <c r="BK128" i="2"/>
  <c r="J126" i="2"/>
  <c r="J402" i="2"/>
  <c r="BK393" i="2"/>
  <c r="BK389" i="2"/>
  <c r="BK379" i="2"/>
  <c r="BK374" i="2"/>
  <c r="J364" i="2"/>
  <c r="J354" i="2"/>
  <c r="BK351" i="2"/>
  <c r="BK340" i="2"/>
  <c r="BK337" i="2"/>
  <c r="BK334" i="2"/>
  <c r="J330" i="2"/>
  <c r="BK324" i="2"/>
  <c r="BK321" i="2"/>
  <c r="BK312" i="2"/>
  <c r="BK307" i="2"/>
  <c r="BK300" i="2"/>
  <c r="BK287" i="2"/>
  <c r="BK265" i="2"/>
  <c r="BK257" i="2"/>
  <c r="BK253" i="2"/>
  <c r="BK251" i="2"/>
  <c r="J249" i="2"/>
  <c r="BK247" i="2"/>
  <c r="J243" i="2"/>
  <c r="J239" i="2"/>
  <c r="BK234" i="2"/>
  <c r="J232" i="2"/>
  <c r="J209" i="2"/>
  <c r="BK192" i="2"/>
  <c r="BK146" i="2"/>
  <c r="BK135" i="2"/>
  <c r="J128" i="2"/>
  <c r="BK126" i="2"/>
  <c r="J124" i="2"/>
  <c r="BK123" i="2" l="1"/>
  <c r="J123" i="2" s="1"/>
  <c r="J98" i="2" s="1"/>
  <c r="P123" i="2"/>
  <c r="P122" i="2" s="1"/>
  <c r="BK311" i="2"/>
  <c r="J311" i="2"/>
  <c r="J99" i="2"/>
  <c r="R311" i="2"/>
  <c r="BK343" i="2"/>
  <c r="J343" i="2"/>
  <c r="J101" i="2"/>
  <c r="T343" i="2"/>
  <c r="T123" i="2"/>
  <c r="T122" i="2" s="1"/>
  <c r="T311" i="2"/>
  <c r="P326" i="2"/>
  <c r="R326" i="2"/>
  <c r="P343" i="2"/>
  <c r="R123" i="2"/>
  <c r="R122" i="2" s="1"/>
  <c r="R121" i="2" s="1"/>
  <c r="P311" i="2"/>
  <c r="BK326" i="2"/>
  <c r="J326" i="2" s="1"/>
  <c r="J100" i="2" s="1"/>
  <c r="T326" i="2"/>
  <c r="R343" i="2"/>
  <c r="BK118" i="3"/>
  <c r="J118" i="3" s="1"/>
  <c r="J97" i="3" s="1"/>
  <c r="P118" i="3"/>
  <c r="P117" i="3" s="1"/>
  <c r="AU96" i="1" s="1"/>
  <c r="T118" i="3"/>
  <c r="T117" i="3"/>
  <c r="E85" i="2"/>
  <c r="J91" i="2"/>
  <c r="BE124" i="2"/>
  <c r="BE138" i="2"/>
  <c r="BE169" i="2"/>
  <c r="BE187" i="2"/>
  <c r="BE200" i="2"/>
  <c r="BE232" i="2"/>
  <c r="BE234" i="2"/>
  <c r="BE243" i="2"/>
  <c r="BE249" i="2"/>
  <c r="BE251" i="2"/>
  <c r="BE255" i="2"/>
  <c r="BE257" i="2"/>
  <c r="BE293" i="2"/>
  <c r="BE307" i="2"/>
  <c r="BE318" i="2"/>
  <c r="BE321" i="2"/>
  <c r="BE327" i="2"/>
  <c r="BE337" i="2"/>
  <c r="BE340" i="2"/>
  <c r="BE344" i="2"/>
  <c r="BE351" i="2"/>
  <c r="BE364" i="2"/>
  <c r="BE374" i="2"/>
  <c r="BE379" i="2"/>
  <c r="BE384" i="2"/>
  <c r="BE389" i="2"/>
  <c r="J89" i="2"/>
  <c r="F92" i="2"/>
  <c r="BE126" i="2"/>
  <c r="BE135" i="2"/>
  <c r="BE162" i="2"/>
  <c r="BE239" i="2"/>
  <c r="BE247" i="2"/>
  <c r="BE271" i="2"/>
  <c r="BE287" i="2"/>
  <c r="BE300" i="2"/>
  <c r="BE315" i="2"/>
  <c r="BE332" i="2"/>
  <c r="BE334" i="2"/>
  <c r="BE354" i="2"/>
  <c r="BE128" i="2"/>
  <c r="BE146" i="2"/>
  <c r="BE157" i="2"/>
  <c r="BE192" i="2"/>
  <c r="BE209" i="2"/>
  <c r="BE253" i="2"/>
  <c r="BE265" i="2"/>
  <c r="BE279" i="2"/>
  <c r="BE289" i="2"/>
  <c r="BE312" i="2"/>
  <c r="BE324" i="2"/>
  <c r="BE330" i="2"/>
  <c r="BE393" i="2"/>
  <c r="BE402" i="2"/>
  <c r="E85" i="3"/>
  <c r="J89" i="3"/>
  <c r="J91" i="3"/>
  <c r="F92" i="3"/>
  <c r="BE119" i="3"/>
  <c r="BE121" i="3"/>
  <c r="BE128" i="3"/>
  <c r="BE131" i="3"/>
  <c r="BE134" i="3"/>
  <c r="BE137" i="3"/>
  <c r="BC96" i="1"/>
  <c r="F35" i="2"/>
  <c r="BB95" i="1" s="1"/>
  <c r="F36" i="2"/>
  <c r="BC95" i="1" s="1"/>
  <c r="F37" i="2"/>
  <c r="BD95" i="1" s="1"/>
  <c r="J34" i="3"/>
  <c r="AW96" i="1"/>
  <c r="F37" i="3"/>
  <c r="BD96" i="1" s="1"/>
  <c r="J34" i="2"/>
  <c r="AW95" i="1"/>
  <c r="F34" i="3"/>
  <c r="BA96" i="1" s="1"/>
  <c r="F35" i="3"/>
  <c r="BB96" i="1"/>
  <c r="F34" i="2"/>
  <c r="BA95" i="1" s="1"/>
  <c r="P121" i="2" l="1"/>
  <c r="AU95" i="1" s="1"/>
  <c r="AU94" i="1" s="1"/>
  <c r="T121" i="2"/>
  <c r="BK122" i="2"/>
  <c r="J122" i="2" s="1"/>
  <c r="J97" i="2" s="1"/>
  <c r="BK117" i="3"/>
  <c r="J117" i="3"/>
  <c r="J96" i="3" s="1"/>
  <c r="J33" i="2"/>
  <c r="AV95" i="1" s="1"/>
  <c r="AT95" i="1" s="1"/>
  <c r="J33" i="3"/>
  <c r="AV96" i="1"/>
  <c r="AT96" i="1"/>
  <c r="BC94" i="1"/>
  <c r="AY94" i="1" s="1"/>
  <c r="F33" i="3"/>
  <c r="AZ96" i="1"/>
  <c r="BD94" i="1"/>
  <c r="W33" i="1" s="1"/>
  <c r="BA94" i="1"/>
  <c r="AW94" i="1" s="1"/>
  <c r="AK30" i="1" s="1"/>
  <c r="BB94" i="1"/>
  <c r="AX94" i="1"/>
  <c r="F33" i="2"/>
  <c r="AZ95" i="1" s="1"/>
  <c r="BK121" i="2" l="1"/>
  <c r="J121" i="2" s="1"/>
  <c r="J30" i="2" s="1"/>
  <c r="AG95" i="1" s="1"/>
  <c r="AN95" i="1" s="1"/>
  <c r="AZ94" i="1"/>
  <c r="W29" i="1" s="1"/>
  <c r="W31" i="1"/>
  <c r="J30" i="3"/>
  <c r="AG96" i="1"/>
  <c r="AN96" i="1"/>
  <c r="W30" i="1"/>
  <c r="W32" i="1"/>
  <c r="J96" i="2" l="1"/>
  <c r="J39" i="3"/>
  <c r="J39" i="2"/>
  <c r="AV94" i="1"/>
  <c r="AK29" i="1" s="1"/>
  <c r="AG94" i="1"/>
  <c r="AT94" i="1" l="1"/>
  <c r="AK26" i="1"/>
  <c r="AK35" i="1" s="1"/>
  <c r="AN94" i="1" l="1"/>
</calcChain>
</file>

<file path=xl/sharedStrings.xml><?xml version="1.0" encoding="utf-8"?>
<sst xmlns="http://schemas.openxmlformats.org/spreadsheetml/2006/main" count="4049" uniqueCount="619">
  <si>
    <t>Export Komplet</t>
  </si>
  <si>
    <t/>
  </si>
  <si>
    <t>2.0</t>
  </si>
  <si>
    <t>ZAMOK</t>
  </si>
  <si>
    <t>False</t>
  </si>
  <si>
    <t>{084fe961-a31d-475a-b0f9-2063a32e49e8}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</si>
  <si>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</si>
  <si>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</si>
  <si>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</si>
  <si>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</si>
  <si>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</si>
  <si>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</si>
  <si>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</si>
  <si>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</si>
  <si>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</si>
  <si>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</si>
  <si>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</si>
  <si>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Vsetín - Valašská Polanka</t>
  </si>
  <si>
    <t>KSO:</t>
  </si>
  <si>
    <t>CC-CZ:</t>
  </si>
  <si>
    <t>Místo:</t>
  </si>
  <si>
    <t>TÚ Vsetín - Valašská Polanka</t>
  </si>
  <si>
    <t>Datum: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</si>
  <si>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</si>
  <si>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</si>
  <si>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</si>
  <si>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</si>
  <si>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</si>
  <si>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</si>
  <si>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</si>
  <si>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</si>
  <si>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</si>
  <si>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</si>
  <si>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</si>
  <si>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</si>
  <si>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</si>
  <si>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</si>
  <si>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</si>
  <si>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</si>
  <si>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</si>
  <si>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</si>
  <si>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</si>
  <si>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</si>
  <si>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</si>
  <si>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</si>
  <si>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</si>
  <si>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</si>
  <si>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</si>
  <si>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</si>
  <si>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</si>
  <si>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</si>
  <si>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</si>
  <si>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</si>
  <si>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</si>
  <si>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</si>
  <si>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</si>
  <si>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</si>
  <si>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</si>
  <si>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</si>
  <si>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</si>
  <si>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</si>
  <si>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</si>
  <si>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</si>
  <si>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</si>
  <si>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</si>
  <si>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</si>
  <si>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</si>
  <si>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</si>
  <si>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</si>
  <si>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</si>
  <si>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</si>
  <si>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</si>
  <si>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</si>
  <si>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</si>
  <si>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</si>
  <si>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</si>
  <si>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</si>
  <si>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</si>
  <si>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</si>
  <si>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</si>
  <si>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</si>
  <si>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Čištění KL koleje č. 2 v traťovém úseku Vsetín - Valašská Polanka</t>
  </si>
  <si>
    <t>STA</t>
  </si>
  <si>
    <t>1</t>
  </si>
  <si>
    <t>{5bad6ff9-ec61-4323-982d-e5b2b651f647}</t>
  </si>
  <si>
    <t>2</t>
  </si>
  <si>
    <t>VON</t>
  </si>
  <si>
    <t>Vedlejší a ostatní náklady</t>
  </si>
  <si>
    <t>{0702ad67-6f55-4681-befe-45a1ed2dfc3c}</t>
  </si>
  <si>
    <t>DopKLCis</t>
  </si>
  <si>
    <t>769,833</t>
  </si>
  <si>
    <t>NasUprGPKBet</t>
  </si>
  <si>
    <t>1,695</t>
  </si>
  <si>
    <t>KRYCÍ LIST SOUPISU PRACÍ</t>
  </si>
  <si>
    <t>DopKL</t>
  </si>
  <si>
    <t>925,511</t>
  </si>
  <si>
    <t>VymPraVyhDre</t>
  </si>
  <si>
    <t>3</t>
  </si>
  <si>
    <t>VymPraBet</t>
  </si>
  <si>
    <t>117</t>
  </si>
  <si>
    <t>Kam32I63</t>
  </si>
  <si>
    <t>1684,43</t>
  </si>
  <si>
    <t>Objekt:</t>
  </si>
  <si>
    <t>NasUprGPKDre</t>
  </si>
  <si>
    <t>0,34</t>
  </si>
  <si>
    <t>SO 01 - Čištění KL koleje č. 2 v traťovém úseku Vsetín - Valašská Polanka</t>
  </si>
  <si>
    <t>SB8</t>
  </si>
  <si>
    <t>MonUkoEle</t>
  </si>
  <si>
    <t>68</t>
  </si>
  <si>
    <t>CisOdvRuc</t>
  </si>
  <si>
    <t>7,9</t>
  </si>
  <si>
    <t>CisOdvStr</t>
  </si>
  <si>
    <t>63</t>
  </si>
  <si>
    <t>TezZem</t>
  </si>
  <si>
    <t>165</t>
  </si>
  <si>
    <t>VymZS4</t>
  </si>
  <si>
    <t>1376</t>
  </si>
  <si>
    <t>OprSteStr</t>
  </si>
  <si>
    <t>464</t>
  </si>
  <si>
    <t>VymPraDre</t>
  </si>
  <si>
    <t>128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</si>
  <si>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</si>
  <si>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</si>
  <si>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</si>
  <si>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</si>
  <si>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</si>
  <si>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</si>
  <si>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</si>
  <si>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M - Dodávky M - DODÁVKY ZHOTOVITELE</t>
  </si>
  <si>
    <t>M - SŽ - Dodávky M - DODÁVKY SPRÁVY ŽELEZNIC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</si>
  <si>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</si>
  <si>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</si>
  <si>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</si>
  <si>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</si>
  <si>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</si>
  <si>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</si>
  <si>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</si>
  <si>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</si>
  <si>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</si>
  <si>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</si>
  <si>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</si>
  <si>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</si>
  <si>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</si>
  <si>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</si>
  <si>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</si>
  <si>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</si>
  <si>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</si>
  <si>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</si>
  <si>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</si>
  <si>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</si>
  <si>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</si>
  <si>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</si>
  <si>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</si>
  <si>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Sborník UOŽI 01 2020</t>
  </si>
  <si>
    <t>4</t>
  </si>
  <si>
    <t>1191410835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</si>
  <si>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</si>
  <si>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</si>
  <si>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5904005020</t>
  </si>
  <si>
    <t>Vysečení travního porostu ručně sklon terénu přes 1:2</t>
  </si>
  <si>
    <t>m2</t>
  </si>
  <si>
    <t>2119858296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</si>
  <si>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</si>
  <si>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5904005110</t>
  </si>
  <si>
    <t>Vysečení travního porostu strojně kolovou nebo kolejovou mechanizací se sekacím adaptérem</t>
  </si>
  <si>
    <t>ha</t>
  </si>
  <si>
    <t>1048545845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</si>
  <si>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</si>
  <si>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VV</t>
  </si>
  <si>
    <t>šířka sečení 3 m</t>
  </si>
  <si>
    <t>(31,250-31,050 + 30,500-30,350 + 30,050-30,000 + 29,850-29,750 + 29,400-29,350)*10*0,03</t>
  </si>
  <si>
    <t>šířka sečení 5 m</t>
  </si>
  <si>
    <t>(31,050-30,500 + 30,320-30,100 + 30,000-29,850 + 29,700-29,400)*10*0,05</t>
  </si>
  <si>
    <t>Součet</t>
  </si>
  <si>
    <t>5905020010</t>
  </si>
  <si>
    <t>Oprava stezky strojně s odstraněním drnu a nánosu do 10 cm</t>
  </si>
  <si>
    <t>-1465174723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</si>
  <si>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</si>
  <si>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0,4*1160</t>
  </si>
  <si>
    <t>5905035110</t>
  </si>
  <si>
    <t>Výměna KL malou těžící mechanizací včetně lavičky pod ložnou plochou pražce lože otevřené</t>
  </si>
  <si>
    <t>m3</t>
  </si>
  <si>
    <t>-1478063979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</si>
  <si>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</si>
  <si>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koeficienty dle převýšení a typu KR v tab. v Metodice sborníku</t>
  </si>
  <si>
    <t>výměna KL malou těž. mech. v km 29,265 - 29,305</t>
  </si>
  <si>
    <t>40*1,60</t>
  </si>
  <si>
    <t>výměna KL  za hlavami pražců malou těž. mech. v km 30,000 - 30,030</t>
  </si>
  <si>
    <t>30*0,86</t>
  </si>
  <si>
    <t>VýmKLMalTez</t>
  </si>
  <si>
    <t>6</t>
  </si>
  <si>
    <t>5905055010</t>
  </si>
  <si>
    <t>Odstranění stávajícího kolejového lože odtěžením v koleji - zahloubení těžícího zařízení</t>
  </si>
  <si>
    <t>-1538498658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</si>
  <si>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</si>
  <si>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km 29,305 - započetí práce SČ</t>
  </si>
  <si>
    <t>((1,6+0,5)/2*0,51)*4</t>
  </si>
  <si>
    <t>km 30,500 - započetí práce SČ</t>
  </si>
  <si>
    <t>km 30,998 - propustek</t>
  </si>
  <si>
    <t>km 30,750 - propustek</t>
  </si>
  <si>
    <t>7</t>
  </si>
  <si>
    <t>5905085030</t>
  </si>
  <si>
    <t>Souvislé čištění KL strojně koleje pražce dřevěné rozdělení "e"</t>
  </si>
  <si>
    <t>km</t>
  </si>
  <si>
    <t>1700646610</t>
  </si>
  <si>
    <t>Souvislé čištění KL strojně koleje pražce dřevěné rozdělení "e". Poznámka: 1. V cenách jsou započteny náklady na kontinuální čištění KL strojní čističkou, případné vložení geosyntetika, rozprostření výzisku na terén nebo naložení na dopravní prostředek, zdvih, přesnou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</si>
  <si>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km 30,990 - 31,250</t>
  </si>
  <si>
    <t>0,260</t>
  </si>
  <si>
    <t>SouCisKLDre</t>
  </si>
  <si>
    <t>8</t>
  </si>
  <si>
    <t>5905085060</t>
  </si>
  <si>
    <t>Souvislé čištění KL strojně koleje pražce betonové rozdělení "e"</t>
  </si>
  <si>
    <t>246373922</t>
  </si>
  <si>
    <t>Souvislé čištění KL strojně koleje pražce betonové rozdělení "e". Poznámka: 1. V cenách jsou započteny náklady na kontinuální čištění KL strojní čističkou, případné vložení geosyntetika, rozprostření výzisku na terén nebo naložení na dopravní prostředek, zdvih, přesnou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</si>
  <si>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 xml:space="preserve">km 29,305 – 29,715 </t>
  </si>
  <si>
    <t>0,410</t>
  </si>
  <si>
    <t>km 30,500 – 30,990</t>
  </si>
  <si>
    <t>0,490</t>
  </si>
  <si>
    <t>SouCisKLBet</t>
  </si>
  <si>
    <t>9</t>
  </si>
  <si>
    <t>5905105030</t>
  </si>
  <si>
    <t>Doplnění KL kamenivem souvisle strojně v koleji</t>
  </si>
  <si>
    <t>867899245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</si>
  <si>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</si>
  <si>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koeficienty dle převýšení a typu KR v tab. v Metodice sborníku, u strojního čištění  předpoklad odpad z cištění 1/3 objemu KL</t>
  </si>
  <si>
    <t>strojní čištění v km 29,305 – 29,715</t>
  </si>
  <si>
    <t>210*1,71/3 + 200*1,94/3</t>
  </si>
  <si>
    <t>strojní čištění v km 30,500 – 30,990</t>
  </si>
  <si>
    <t>220*1,71/3 + 270*1,98/3</t>
  </si>
  <si>
    <t>strojní čištění v km 30,990 – 31,250</t>
  </si>
  <si>
    <t>260*1,47/3</t>
  </si>
  <si>
    <t>Mezisoučet</t>
  </si>
  <si>
    <t>doplnění kameniva po následné úpravě GPK, předpoklad zvedů ASP do 30 mm</t>
  </si>
  <si>
    <t>NasUprGPKBet*1000*0,03*(3,6-1,05) + NasUprGPKDre*1000*0,03*(3,6-1,05)</t>
  </si>
  <si>
    <t>10</t>
  </si>
  <si>
    <t>5905115010</t>
  </si>
  <si>
    <t>Příplatek za úpravu nadvýšení KL v oblouku o malém poloměru</t>
  </si>
  <si>
    <t>m</t>
  </si>
  <si>
    <t>1750207379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</si>
  <si>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</si>
  <si>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P</t>
  </si>
  <si>
    <t>Poznámka k položce:_x000D_
Kilometr koleje=km</t>
  </si>
  <si>
    <t>km 29,824 – 30,016; oblouk R = 405 m; D = 127 mm, dl. 192 m</t>
  </si>
  <si>
    <t>210</t>
  </si>
  <si>
    <t>11</t>
  </si>
  <si>
    <t>5906015010</t>
  </si>
  <si>
    <t>Výměna pražce malou těžící mechanizací v KL otevřeném i zapuštěném pražec dřevěný příčný nevystrojený</t>
  </si>
  <si>
    <t>kus</t>
  </si>
  <si>
    <t>565068285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</si>
  <si>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</si>
  <si>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</si>
  <si>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km 29,265 – 29,295 - ochranné pole za výhybkou</t>
  </si>
  <si>
    <t>38</t>
  </si>
  <si>
    <t>km 30,990 - 31,250 - výměna lokáně se vyskytujících shnilých pražců</t>
  </si>
  <si>
    <t>90</t>
  </si>
  <si>
    <t>12</t>
  </si>
  <si>
    <t>5906015050</t>
  </si>
  <si>
    <t>Výměna pražce malou těžící mechanizací v KL otevřeném i zapuštěném pražec dřevěný výhybkový délky přes 4 do 5 m</t>
  </si>
  <si>
    <t>-2142482786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</si>
  <si>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</si>
  <si>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 xml:space="preserve">Za výh. č. 14 </t>
  </si>
  <si>
    <t>4,50 m</t>
  </si>
  <si>
    <t>4,60 m</t>
  </si>
  <si>
    <t>13</t>
  </si>
  <si>
    <t>5906015120</t>
  </si>
  <si>
    <t>Výměna pražce malou těžící mechanizací v KL otevřeném i zapuštěném pražec betonový příčný vystrojený</t>
  </si>
  <si>
    <t>294687988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</si>
  <si>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</si>
  <si>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betonové pražce za betonové:</t>
  </si>
  <si>
    <t>km 29,000 - 29,500</t>
  </si>
  <si>
    <t>km 29,500 - 30,000</t>
  </si>
  <si>
    <t>1+1</t>
  </si>
  <si>
    <t xml:space="preserve">km 30,500 - 31,000 </t>
  </si>
  <si>
    <t>1+3+1+7+5+1+4+3+3+2</t>
  </si>
  <si>
    <t>betonové pražce za dřevěné:</t>
  </si>
  <si>
    <t>4+4+2+2+11+2+3+2+1+5+5+2+2+2</t>
  </si>
  <si>
    <t>km 30,000 - 30,500</t>
  </si>
  <si>
    <t>1+8+4</t>
  </si>
  <si>
    <t>km 30,500 - 31,000</t>
  </si>
  <si>
    <t>1+1+2+1+3+4+9</t>
  </si>
  <si>
    <t>VymPraDreBet</t>
  </si>
  <si>
    <t>14</t>
  </si>
  <si>
    <t>5906110015</t>
  </si>
  <si>
    <t>Oprava rozdělení pražců příčných betonových posun do 5 cm</t>
  </si>
  <si>
    <t>-2025996474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</si>
  <si>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</si>
  <si>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5907050120</t>
  </si>
  <si>
    <t>Dělení kolejnic kyslíkem tv. S49</t>
  </si>
  <si>
    <t>-1408731706</t>
  </si>
  <si>
    <t>Dělení kolejnic kyslíkem tv. S49. Poznámka: 1. V cenách jsou započteny náklady na manipulaci, podložení, označení a provedení řezu kolejnice.</t>
  </si>
  <si>
    <t>Poznámka k položce:_x000D_
Řez=kus</t>
  </si>
  <si>
    <t>případné nařezání v případě vysokých teplot</t>
  </si>
  <si>
    <t>16</t>
  </si>
  <si>
    <t>5908045030</t>
  </si>
  <si>
    <t>Výměna podkladnice čtyři vrtule pražce betonové - přestrojení pražců SB8</t>
  </si>
  <si>
    <t>238022786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</si>
  <si>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</si>
  <si>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</si>
  <si>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VymPraBet*2</t>
  </si>
  <si>
    <t>17</t>
  </si>
  <si>
    <t>5908050010</t>
  </si>
  <si>
    <t>Výměna upevnění podkladnicového komplety a pryžová podložka</t>
  </si>
  <si>
    <t>úl.pl.</t>
  </si>
  <si>
    <t>1545056551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</si>
  <si>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</si>
  <si>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30,900 – 31,250</t>
  </si>
  <si>
    <t>(196+492)*2</t>
  </si>
  <si>
    <t>18</t>
  </si>
  <si>
    <t>5908070340</t>
  </si>
  <si>
    <t>Souvislé dotahování upevňovadel v koleji s protáčením závitů šrouby svěrkové rozdělení "e"</t>
  </si>
  <si>
    <t>1413760549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</si>
  <si>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</si>
  <si>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19</t>
  </si>
  <si>
    <t>5909010020</t>
  </si>
  <si>
    <t>Ojedinělé ruční podbití pražců příčných dřevěných</t>
  </si>
  <si>
    <t>242025360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</si>
  <si>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</si>
  <si>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20</t>
  </si>
  <si>
    <t>5909010030</t>
  </si>
  <si>
    <t>Ojedinělé ruční podbití pražců příčných betonových</t>
  </si>
  <si>
    <t>-1700098221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</si>
  <si>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</si>
  <si>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5909010120</t>
  </si>
  <si>
    <t>Ojedinělé ruční podbití pražců výhybkových dřevěných délky přes 3 do 4 m</t>
  </si>
  <si>
    <t>-1449598936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</si>
  <si>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</si>
  <si>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22</t>
  </si>
  <si>
    <t>5909010130</t>
  </si>
  <si>
    <t>Ojedinělé ruční podbití pražců výhybkových dřevěných délky přes 4 m</t>
  </si>
  <si>
    <t>-1609680068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</si>
  <si>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</si>
  <si>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23</t>
  </si>
  <si>
    <t>5909030010</t>
  </si>
  <si>
    <t>Následná úprava GPK koleje směrové a výškové uspořádání pražce dřevěné nebo ocelové</t>
  </si>
  <si>
    <t>512140361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</si>
  <si>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</si>
  <si>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 29,265 – 29,295</t>
  </si>
  <si>
    <t>0,030</t>
  </si>
  <si>
    <t>km 30,990 – 31,300</t>
  </si>
  <si>
    <t>0,310</t>
  </si>
  <si>
    <t>24</t>
  </si>
  <si>
    <t>5909030020</t>
  </si>
  <si>
    <t>Následná úprava GPK koleje směrové a výškové uspořádání pražce betonové</t>
  </si>
  <si>
    <t>-1908273279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</si>
  <si>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</si>
  <si>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 29,295 - 30,990</t>
  </si>
  <si>
    <t>25</t>
  </si>
  <si>
    <t>5909032010</t>
  </si>
  <si>
    <t>Přesná úprava GPK koleje směrové a výškové uspořádání pražce dřevěné nebo ocelové</t>
  </si>
  <si>
    <t>-1042532896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</si>
  <si>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</si>
  <si>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 29,265 – 29,305, výběhy podbíjení (úprava GPK v čištěných úsecích je součástí položky čištění)</t>
  </si>
  <si>
    <t>0,040</t>
  </si>
  <si>
    <t>km 31,250 – 31,290, výběhy podbíjení (úprava GPK v čištěných úsecích je součástí položky čištění)</t>
  </si>
  <si>
    <t>26</t>
  </si>
  <si>
    <t>5909032020</t>
  </si>
  <si>
    <t>Přesná úprava GPK koleje směrové a výškové uspořádání pražce betonové</t>
  </si>
  <si>
    <t>-870686698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</si>
  <si>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</si>
  <si>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 29,715 – 29,765, výběhy podbíjení (úprava GPK v čištěných úsecích je součástí položky čištění)</t>
  </si>
  <si>
    <t>0,050</t>
  </si>
  <si>
    <t>km 30,450 – 30,500, výběhy podbíjení (úprava GPK v čištěných úsecích je součástí položky čištění)</t>
  </si>
  <si>
    <t>27</t>
  </si>
  <si>
    <t>5910020130</t>
  </si>
  <si>
    <t>Svařování kolejnic termitem plný předehřev standardní spára svar jednotlivý tv. S49</t>
  </si>
  <si>
    <t>svar</t>
  </si>
  <si>
    <t>-519084107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</si>
  <si>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</si>
  <si>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</t>
  </si>
  <si>
    <t>5914015020</t>
  </si>
  <si>
    <t>Čištění odvodňovacích zařízení ručně příkop nezpevněný</t>
  </si>
  <si>
    <t>-1092607889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</si>
  <si>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</si>
  <si>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km 30,550 - 30,770 - okolí základů stožárů TV</t>
  </si>
  <si>
    <t>7*0,7 + 1*1 + 1*2</t>
  </si>
  <si>
    <t>29</t>
  </si>
  <si>
    <t>5914020020</t>
  </si>
  <si>
    <t>Čištění otevřených odvodňovacích zařízení strojně příkop nezpevněný</t>
  </si>
  <si>
    <t>-949870123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</si>
  <si>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</si>
  <si>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km 30,800 - 31,000</t>
  </si>
  <si>
    <t>200*0,15</t>
  </si>
  <si>
    <t>km 30,550 - 30,770</t>
  </si>
  <si>
    <t>220*0,15</t>
  </si>
  <si>
    <t>30</t>
  </si>
  <si>
    <t>5915010010</t>
  </si>
  <si>
    <t>Těžení zeminy nebo horniny železničního spodku I. třídy</t>
  </si>
  <si>
    <t>329353209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</si>
  <si>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</si>
  <si>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km 30,330 – 30,360 - odtěžení starých štěrkových zbytků a zřízení příkopu</t>
  </si>
  <si>
    <t>30*2,5 + 30*1</t>
  </si>
  <si>
    <t>km 30,030 – 30,060 - odtěžení starých štěrkových zbytků a zřízení příkopu</t>
  </si>
  <si>
    <t>30*1 + 30*1</t>
  </si>
  <si>
    <t>31</t>
  </si>
  <si>
    <t>5915020010</t>
  </si>
  <si>
    <t>Povrchová úprava plochy železničního spodku</t>
  </si>
  <si>
    <t>2020613968</t>
  </si>
  <si>
    <t>Povrchová úprava plochy železničního spodku. Poznámka: 1. V cenách jsou započteny náklady na urovnání a úpravu ploch nebo skládek výzisku kameniva a zeminy s jejich případnou rekultivací.</t>
  </si>
  <si>
    <t xml:space="preserve">uložení výzisku v km 34,400 – 34,500 a km 30,030 – 30,060 </t>
  </si>
  <si>
    <t>100*6 + 30*20</t>
  </si>
  <si>
    <t>M</t>
  </si>
  <si>
    <t>Dodávky M - DODÁVKY ZHOTOVITELE</t>
  </si>
  <si>
    <t>32</t>
  </si>
  <si>
    <t>5955101000</t>
  </si>
  <si>
    <t>Kamenivo drcené štěrk frakce 31,5/63 třídy BI</t>
  </si>
  <si>
    <t>t</t>
  </si>
  <si>
    <t>-55858570</t>
  </si>
  <si>
    <t>DopKL*1,82</t>
  </si>
  <si>
    <t>33</t>
  </si>
  <si>
    <t>5958128010</t>
  </si>
  <si>
    <t>Komplety ŽS 4 (šroub RS 1, matice M 24, podložka Fe6, svěrka ŽS4)</t>
  </si>
  <si>
    <t>-2050773015</t>
  </si>
  <si>
    <t>VymZS4*2</t>
  </si>
  <si>
    <t>34</t>
  </si>
  <si>
    <t>5958158070</t>
  </si>
  <si>
    <t>Podložka polyetylenová pod podkladnici 380/160/2 (S4, R4)</t>
  </si>
  <si>
    <t>-1674867664</t>
  </si>
  <si>
    <t>35</t>
  </si>
  <si>
    <t>5958158075</t>
  </si>
  <si>
    <t>Podložka z penefolu pod podkladnici 390/170/5</t>
  </si>
  <si>
    <t>1752453707</t>
  </si>
  <si>
    <t>90*2 + VymPraVyhDre*4</t>
  </si>
  <si>
    <t>36</t>
  </si>
  <si>
    <t>7499700110</t>
  </si>
  <si>
    <t>Konstrukční prvky trakčního vedení  Pásek nerezový stahovací o šíři 9,5mm</t>
  </si>
  <si>
    <t>-1549555157</t>
  </si>
  <si>
    <t>M - SŽ</t>
  </si>
  <si>
    <t>Dodávky M - DODÁVKY SPRÁVY ŽELEZNIC</t>
  </si>
  <si>
    <t>37</t>
  </si>
  <si>
    <t>5956101000</t>
  </si>
  <si>
    <t>Pražec dřevěný příčný nevystrojený dub 2600x260x160 mm - DODÁVKA SPRÁVY ŽELEZNIC</t>
  </si>
  <si>
    <t>2033513432</t>
  </si>
  <si>
    <t>Pražec dřevěný příčný nevystrojený dub 2600x260x160 mm</t>
  </si>
  <si>
    <t>5956119115</t>
  </si>
  <si>
    <t>Pražec dřevěný výhybkový dub skupina 3 4500x260x160 - DODÁVKA SPRÁVY ŽELEZNIC</t>
  </si>
  <si>
    <t>1060430443</t>
  </si>
  <si>
    <t>Pražec dřevěný výhybkový dub skupina 3 4500x260x160</t>
  </si>
  <si>
    <t>39</t>
  </si>
  <si>
    <t>5956119120</t>
  </si>
  <si>
    <t>Pražec dřevěný výhybkový dub skupina 3 4600x260x160 - DODÁVKA SPRÁVY ŽELEZNIC</t>
  </si>
  <si>
    <t>906214007</t>
  </si>
  <si>
    <t>Pražec dřevěný výhybkový dub skupina 3 4600x260x160</t>
  </si>
  <si>
    <t>40</t>
  </si>
  <si>
    <t>5956213030</t>
  </si>
  <si>
    <t>Pražec betonový příčný nevystrojený  užitý tv. SB 8 P - DODÁVKA SPRÁVY ŽELEZNIC</t>
  </si>
  <si>
    <t>-310470965</t>
  </si>
  <si>
    <t>Pražec betonový příčný nevystrojený  užitý tv. SB 8 P</t>
  </si>
  <si>
    <t>41</t>
  </si>
  <si>
    <t>5958140005</t>
  </si>
  <si>
    <t>Podkladnice žebrová tv. S4pl - DODÁVKA SPRÁVY ŽELEZNIC</t>
  </si>
  <si>
    <t>837971147</t>
  </si>
  <si>
    <t>Podkladnice žebrová tv. S4pl</t>
  </si>
  <si>
    <t>42</t>
  </si>
  <si>
    <t>5958158005</t>
  </si>
  <si>
    <t>Podložka pryžová pod patu kolejnice S49  183/126/6 - DODÁVKA SPRÁVY ŽELEZNIC</t>
  </si>
  <si>
    <t>-1186114483</t>
  </si>
  <si>
    <t>Podložka pryžová pod patu kolejnice S49  183/126/6</t>
  </si>
  <si>
    <t>VymPraBet*2 + VymZS4</t>
  </si>
  <si>
    <t>OST</t>
  </si>
  <si>
    <t>Ostatní</t>
  </si>
  <si>
    <t>43</t>
  </si>
  <si>
    <t>7497351560</t>
  </si>
  <si>
    <t>Montáž přímého ukolejnění na elektrizovaných tratích nebo v kolejových obvodech</t>
  </si>
  <si>
    <t>512</t>
  </si>
  <si>
    <t>-1953373252</t>
  </si>
  <si>
    <t xml:space="preserve">při čištění </t>
  </si>
  <si>
    <t>13+14</t>
  </si>
  <si>
    <t>při následné úpravě GPK</t>
  </si>
  <si>
    <t>13+14+14</t>
  </si>
  <si>
    <t>44</t>
  </si>
  <si>
    <t>7497371630</t>
  </si>
  <si>
    <t>Demontáže zařízení trakčního vedení svodu propojení nebo ukolejnění na elektrizovaných tratích nebo v kolejových obvodech</t>
  </si>
  <si>
    <t>-653666823</t>
  </si>
  <si>
    <t>Demontáže zařízení trakčního vedení svodu propojení nebo ukolejnění na elektrizovaných tratích nebo v kolejových obvodech - demontáž stávajícího zařízení se všemi pomocnými doplňujícími úpravami</t>
  </si>
  <si>
    <t>45</t>
  </si>
  <si>
    <t>7594105010</t>
  </si>
  <si>
    <t>Odpojení a zpětné připojení lan propojovacích jednoho stykového transformátoru</t>
  </si>
  <si>
    <t>-596306748</t>
  </si>
  <si>
    <t>Odpojení a zpětné připojení lan propojovacích jednoho stykového transformátoru - včetně odpojení a připevnění lanového propojení na pražce nebo montážní trámky</t>
  </si>
  <si>
    <t>LIS km 29,302</t>
  </si>
  <si>
    <t>LIS km 29,560</t>
  </si>
  <si>
    <t>LIS km 30,600</t>
  </si>
  <si>
    <t>46</t>
  </si>
  <si>
    <t>7598095080</t>
  </si>
  <si>
    <t>Přezkoušení a regulace kolejových obvodů izolovaných</t>
  </si>
  <si>
    <t>1326091935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</si>
  <si>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</si>
  <si>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47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</si>
  <si>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</si>
  <si>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</si>
  <si>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-26113582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</si>
  <si>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</si>
  <si>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</si>
  <si>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přeprava betonových pražců z Valašských Klobouků</t>
  </si>
  <si>
    <t>SB8*0,293</t>
  </si>
  <si>
    <t>48</t>
  </si>
  <si>
    <t>9902300100</t>
  </si>
  <si>
    <t>Doprava jednosměrná (např. nakupovaného materiálu) mechanizací o nosnosti přes 3,5 t sypanin (kameniva, písku, suti, dlažebních kostek, atd.) do 10 km</t>
  </si>
  <si>
    <t>1668181468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</si>
  <si>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</si>
  <si>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odvoz odpadu do km 34,400 - 34,500</t>
  </si>
  <si>
    <t>DopKLCis*1,8 + TezZem*2,0 + CisOdvRuc*2,0 + CisOdvStr*2,0 + OprSteStr*0,1*1,9</t>
  </si>
  <si>
    <t>49</t>
  </si>
  <si>
    <t>9902300600</t>
  </si>
  <si>
    <t>Doprava jednosměrná (např. nakupovaného materiálu) mechanizací o nosnosti přes 3,5 t sypanin (kameniva, písku, suti, dlažebních kostek, atd.) do 80 km</t>
  </si>
  <si>
    <t>-856871381</t>
  </si>
  <si>
    <t>Doprava jednosměrná (např. nakupovaného materiálu)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</si>
  <si>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 xml:space="preserve">Kamenivo fr 32,5/63 tř. BI </t>
  </si>
  <si>
    <t>50</t>
  </si>
  <si>
    <t>9902900200</t>
  </si>
  <si>
    <t>Naložení objemnějšího kusového materiálu, vybouraných hmot</t>
  </si>
  <si>
    <t>1501585677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</si>
  <si>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</si>
  <si>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naložení pražců SB8 ve Valašských Kloboucích</t>
  </si>
  <si>
    <t>51</t>
  </si>
  <si>
    <t>9903200100</t>
  </si>
  <si>
    <t>Přeprava mechanizace na místo prováděných prací o hmotnosti přes 12 t přes 50 do 100 km</t>
  </si>
  <si>
    <t>-375321332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</si>
  <si>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</si>
  <si>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mechanizce na akci</t>
  </si>
  <si>
    <t>ASP, kol. pluh, dvoucest. bagr</t>
  </si>
  <si>
    <t>1 + 1 + 2</t>
  </si>
  <si>
    <t>mechanizace pro následné propracování</t>
  </si>
  <si>
    <t>ASP, kol. pluh</t>
  </si>
  <si>
    <t>1 + 1</t>
  </si>
  <si>
    <t>52</t>
  </si>
  <si>
    <t>9903200200</t>
  </si>
  <si>
    <t>Přeprava mechanizace na místo prováděných prací o hmotnosti přes 12 t do 200 km</t>
  </si>
  <si>
    <t>1743068294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</si>
  <si>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</si>
  <si>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strojní čistička vč. soupravy přesyp. vozů</t>
  </si>
  <si>
    <t>VON - Vedlejší a ostatní náklady</t>
  </si>
  <si>
    <t>VRN - Vedlejší rozpočtové náklady</t>
  </si>
  <si>
    <t>VRN</t>
  </si>
  <si>
    <t>Vedlejší rozpočtové náklady</t>
  </si>
  <si>
    <t>022101021</t>
  </si>
  <si>
    <t>Geodetické práce Geodetické práce po ukončení opravy</t>
  </si>
  <si>
    <t>%</t>
  </si>
  <si>
    <t>1345036941</t>
  </si>
  <si>
    <t>022111001</t>
  </si>
  <si>
    <t>Geodetické práce Kontrola PPK při směrové a výškové úpravě koleje zaměřením APK trať jednokolejná</t>
  </si>
  <si>
    <t>1594048536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</si>
  <si>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</si>
  <si>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1. etapa - čištění KL s úpravou GPK</t>
  </si>
  <si>
    <t>29,770-29,200 + 31,300-30,400</t>
  </si>
  <si>
    <t>2. etapa - následné podbití</t>
  </si>
  <si>
    <t>31,300 - 29,200</t>
  </si>
  <si>
    <t>022121001</t>
  </si>
  <si>
    <t>Geodetické práce Diagnostika technické infrastruktury Vytýčení trasy inženýrských sítí</t>
  </si>
  <si>
    <t>-43770803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</si>
  <si>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</si>
  <si>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</si>
  <si>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024101001</t>
  </si>
  <si>
    <t>Inženýrská činnost střežení pracovní skupiny zaměstnanců</t>
  </si>
  <si>
    <t>-248098930</t>
  </si>
  <si>
    <t>033121011</t>
  </si>
  <si>
    <t>Provozní vlivy Rušení prací železničním provozem širá trať nebo dopravny s kolejovým rozvětvením s počtem vlaků za směnu 8,5 hod. přes 25 do 50</t>
  </si>
  <si>
    <t>936496452</t>
  </si>
  <si>
    <t>034111001</t>
  </si>
  <si>
    <t>Další náklady na pracovníky Zákonné příplatky ke mzdě za práci o sobotách, nedělích a státem uznaných svátcích</t>
  </si>
  <si>
    <t>Kč/hod</t>
  </si>
  <si>
    <t>-2005774240</t>
  </si>
  <si>
    <t>Poznámka k položce:_x000D_
ocení se dle platné legislativy</t>
  </si>
  <si>
    <t>SEZNAM FIGUR</t>
  </si>
  <si>
    <t>Výměra</t>
  </si>
  <si>
    <t>DOPLKAM</t>
  </si>
  <si>
    <t>km 29,272 – 29,292, koeficienty dle převýšení a typu KR v tab. v Metodice sborníku</t>
  </si>
  <si>
    <t>20*1,6</t>
  </si>
  <si>
    <t>km 29,292 – 29,715, koeficienty dle převýšení a typu KR v tab. v Metodice sborníku, předpoklad: 1/3 objemu KL = odpad z čištění</t>
  </si>
  <si>
    <t>223*1,713/3 + 200*1,938/3</t>
  </si>
  <si>
    <t>km 30,500 – 31,100, koeficienty dle převýšení a typu KR v tab. v Metodice sborníku, předpoklad: 1/3 objemu KL = odpad z čištění</t>
  </si>
  <si>
    <t>430*1,713/3 + 270*3,955/3</t>
  </si>
  <si>
    <t>doplnění kameniva po následné úpravě GPK, předpoklad zvedy ASP do 30 mm</t>
  </si>
  <si>
    <t>GPKNÁSLKOL*1000*0,03*3,4 + GPKNÁSLKOL*0,03*5</t>
  </si>
  <si>
    <t>DOPLKAMČIŠ</t>
  </si>
  <si>
    <t>GPKNÁSLKOL</t>
  </si>
  <si>
    <t>km 28,900 – 29,117</t>
  </si>
  <si>
    <t>0,217</t>
  </si>
  <si>
    <t>km 29,265 - 29,900</t>
  </si>
  <si>
    <t>0,635</t>
  </si>
  <si>
    <t>km 30,500 – 31,200</t>
  </si>
  <si>
    <t>0,700</t>
  </si>
  <si>
    <t>GPKNÁSLVYH</t>
  </si>
  <si>
    <t>km 29,117 - 29,265, výhybky č. 11, 13 a 14 vč. přípojů</t>
  </si>
  <si>
    <t>49 + 10 + 10 + 49,85</t>
  </si>
  <si>
    <t>KAM63</t>
  </si>
  <si>
    <t>DOPLKAM*1,82</t>
  </si>
  <si>
    <t>MONUKO</t>
  </si>
  <si>
    <t>1600/50</t>
  </si>
  <si>
    <t>SOUVČ</t>
  </si>
  <si>
    <t xml:space="preserve">km 29,292 – 29,715 </t>
  </si>
  <si>
    <t>0,423</t>
  </si>
  <si>
    <t xml:space="preserve">km 30,500 – 31,200 </t>
  </si>
  <si>
    <t>SVAR</t>
  </si>
  <si>
    <t>případné svařování v případě vysokých teplot</t>
  </si>
  <si>
    <t>VÝMPRABET</t>
  </si>
  <si>
    <t xml:space="preserve">km 29,490 </t>
  </si>
  <si>
    <t>km 29,915</t>
  </si>
  <si>
    <t>km 29,890</t>
  </si>
  <si>
    <t>km 30,510</t>
  </si>
  <si>
    <t xml:space="preserve">km 30,630 </t>
  </si>
  <si>
    <t xml:space="preserve">km 30,715 </t>
  </si>
  <si>
    <t>km 30,725 - 30735</t>
  </si>
  <si>
    <t xml:space="preserve">km 30,745 </t>
  </si>
  <si>
    <t xml:space="preserve">km 30,760 </t>
  </si>
  <si>
    <t xml:space="preserve">km 30,770 </t>
  </si>
  <si>
    <t xml:space="preserve">km 30,810 </t>
  </si>
  <si>
    <t xml:space="preserve">km 30,820 </t>
  </si>
  <si>
    <t xml:space="preserve">km 30,860 </t>
  </si>
  <si>
    <t>Příčné dřevěné pražce za betonové:</t>
  </si>
  <si>
    <t xml:space="preserve">km 29,560 </t>
  </si>
  <si>
    <t xml:space="preserve">km 30,645 </t>
  </si>
  <si>
    <t xml:space="preserve">km 30,735 </t>
  </si>
  <si>
    <t>VÝMPRADRE</t>
  </si>
  <si>
    <t>km 26,730 – 30,030</t>
  </si>
  <si>
    <t>55</t>
  </si>
  <si>
    <t>VÝMPRADREVYH</t>
  </si>
  <si>
    <t xml:space="preserve"> SO 01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</si>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</sst>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0" t="s">
        <v>14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3"/>
      <c r="AQ5" s="23"/>
      <c r="AR5" s="21"/>
      <c r="BE5" s="32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2" t="s">
        <v>17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3"/>
      <c r="AQ6" s="23"/>
      <c r="AR6" s="21"/>
      <c r="BE6" s="32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28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/>
      <c r="AO8" s="23"/>
      <c r="AP8" s="23"/>
      <c r="AQ8" s="23"/>
      <c r="AR8" s="21"/>
      <c r="BE8" s="32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8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25</v>
      </c>
      <c r="AO10" s="23"/>
      <c r="AP10" s="23"/>
      <c r="AQ10" s="23"/>
      <c r="AR10" s="21"/>
      <c r="BE10" s="32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8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29</v>
      </c>
      <c r="AO13" s="23"/>
      <c r="AP13" s="23"/>
      <c r="AQ13" s="23"/>
      <c r="AR13" s="21"/>
      <c r="BE13" s="328"/>
      <c r="BS13" s="18" t="s">
        <v>6</v>
      </c>
    </row>
    <row r="14" spans="1:74" ht="12.75">
      <c r="B14" s="22"/>
      <c r="C14" s="23"/>
      <c r="D14" s="23"/>
      <c r="E14" s="333" t="s">
        <v>29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2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8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2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8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8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25</v>
      </c>
      <c r="AO19" s="23"/>
      <c r="AP19" s="23"/>
      <c r="AQ19" s="23"/>
      <c r="AR19" s="21"/>
      <c r="BE19" s="32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8"/>
      <c r="BS20" s="18" t="s">
        <v>32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8"/>
    </row>
    <row r="22" spans="1:71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8"/>
    </row>
    <row r="23" spans="1:71" s="1" customFormat="1" ht="16.5" customHeight="1">
      <c r="B23" s="22"/>
      <c r="C23" s="23"/>
      <c r="D23" s="23"/>
      <c r="E23" s="335" t="s">
        <v>1</v>
      </c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335"/>
      <c r="AL23" s="335"/>
      <c r="AM23" s="335"/>
      <c r="AN23" s="335"/>
      <c r="AO23" s="23"/>
      <c r="AP23" s="23"/>
      <c r="AQ23" s="23"/>
      <c r="AR23" s="21"/>
      <c r="BE23" s="32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8"/>
    </row>
    <row r="26" spans="1:71" s="2" customFormat="1" ht="25.9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6">
        <f>ROUND(AG94,2)</f>
        <v>416361</v>
      </c>
      <c r="AL26" s="337"/>
      <c r="AM26" s="337"/>
      <c r="AN26" s="337"/>
      <c r="AO26" s="337"/>
      <c r="AP26" s="37"/>
      <c r="AQ26" s="37"/>
      <c r="AR26" s="40"/>
      <c r="BE26" s="32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8" t="s">
        <v>36</v>
      </c>
      <c r="M28" s="338"/>
      <c r="N28" s="338"/>
      <c r="O28" s="338"/>
      <c r="P28" s="338"/>
      <c r="Q28" s="37"/>
      <c r="R28" s="37"/>
      <c r="S28" s="37"/>
      <c r="T28" s="37"/>
      <c r="U28" s="37"/>
      <c r="V28" s="37"/>
      <c r="W28" s="338" t="s">
        <v>37</v>
      </c>
      <c r="X28" s="338"/>
      <c r="Y28" s="338"/>
      <c r="Z28" s="338"/>
      <c r="AA28" s="338"/>
      <c r="AB28" s="338"/>
      <c r="AC28" s="338"/>
      <c r="AD28" s="338"/>
      <c r="AE28" s="338"/>
      <c r="AF28" s="37"/>
      <c r="AG28" s="37"/>
      <c r="AH28" s="37"/>
      <c r="AI28" s="37"/>
      <c r="AJ28" s="37"/>
      <c r="AK28" s="338" t="s">
        <v>38</v>
      </c>
      <c r="AL28" s="338"/>
      <c r="AM28" s="338"/>
      <c r="AN28" s="338"/>
      <c r="AO28" s="338"/>
      <c r="AP28" s="37"/>
      <c r="AQ28" s="37"/>
      <c r="AR28" s="40"/>
      <c r="BE28" s="328"/>
    </row>
    <row r="29" spans="1:71" s="3" customFormat="1" ht="14.45" customHeight="1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322">
        <v>0.21</v>
      </c>
      <c r="M29" s="321"/>
      <c r="N29" s="321"/>
      <c r="O29" s="321"/>
      <c r="P29" s="321"/>
      <c r="Q29" s="42"/>
      <c r="R29" s="42"/>
      <c r="S29" s="42"/>
      <c r="T29" s="42"/>
      <c r="U29" s="42"/>
      <c r="V29" s="42"/>
      <c r="W29" s="320">
        <f>ROUND(AZ94, 2)</f>
        <v>416361</v>
      </c>
      <c r="X29" s="321"/>
      <c r="Y29" s="321"/>
      <c r="Z29" s="321"/>
      <c r="AA29" s="321"/>
      <c r="AB29" s="321"/>
      <c r="AC29" s="321"/>
      <c r="AD29" s="321"/>
      <c r="AE29" s="321"/>
      <c r="AF29" s="42"/>
      <c r="AG29" s="42"/>
      <c r="AH29" s="42"/>
      <c r="AI29" s="42"/>
      <c r="AJ29" s="42"/>
      <c r="AK29" s="320">
        <f>ROUND(AV94, 2)</f>
        <v>87435.81</v>
      </c>
      <c r="AL29" s="321"/>
      <c r="AM29" s="321"/>
      <c r="AN29" s="321"/>
      <c r="AO29" s="321"/>
      <c r="AP29" s="42"/>
      <c r="AQ29" s="42"/>
      <c r="AR29" s="43"/>
      <c r="BE29" s="329"/>
    </row>
    <row r="30" spans="1:71" s="3" customFormat="1" ht="14.45" customHeight="1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322">
        <v>0.15</v>
      </c>
      <c r="M30" s="321"/>
      <c r="N30" s="321"/>
      <c r="O30" s="321"/>
      <c r="P30" s="321"/>
      <c r="Q30" s="42"/>
      <c r="R30" s="42"/>
      <c r="S30" s="42"/>
      <c r="T30" s="42"/>
      <c r="U30" s="42"/>
      <c r="V30" s="42"/>
      <c r="W30" s="320">
        <f>ROUND(BA94, 2)</f>
        <v>0</v>
      </c>
      <c r="X30" s="321"/>
      <c r="Y30" s="321"/>
      <c r="Z30" s="321"/>
      <c r="AA30" s="321"/>
      <c r="AB30" s="321"/>
      <c r="AC30" s="321"/>
      <c r="AD30" s="321"/>
      <c r="AE30" s="321"/>
      <c r="AF30" s="42"/>
      <c r="AG30" s="42"/>
      <c r="AH30" s="42"/>
      <c r="AI30" s="42"/>
      <c r="AJ30" s="42"/>
      <c r="AK30" s="320">
        <f>ROUND(AW94, 2)</f>
        <v>0</v>
      </c>
      <c r="AL30" s="321"/>
      <c r="AM30" s="321"/>
      <c r="AN30" s="321"/>
      <c r="AO30" s="321"/>
      <c r="AP30" s="42"/>
      <c r="AQ30" s="42"/>
      <c r="AR30" s="43"/>
      <c r="BE30" s="329"/>
    </row>
    <row r="31" spans="1:71" s="3" customFormat="1" ht="14.45" hidden="1" customHeight="1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322">
        <v>0.21</v>
      </c>
      <c r="M31" s="321"/>
      <c r="N31" s="321"/>
      <c r="O31" s="321"/>
      <c r="P31" s="321"/>
      <c r="Q31" s="42"/>
      <c r="R31" s="42"/>
      <c r="S31" s="42"/>
      <c r="T31" s="42"/>
      <c r="U31" s="42"/>
      <c r="V31" s="42"/>
      <c r="W31" s="320">
        <f>ROUND(BB94, 2)</f>
        <v>0</v>
      </c>
      <c r="X31" s="321"/>
      <c r="Y31" s="321"/>
      <c r="Z31" s="321"/>
      <c r="AA31" s="321"/>
      <c r="AB31" s="321"/>
      <c r="AC31" s="321"/>
      <c r="AD31" s="321"/>
      <c r="AE31" s="321"/>
      <c r="AF31" s="42"/>
      <c r="AG31" s="42"/>
      <c r="AH31" s="42"/>
      <c r="AI31" s="42"/>
      <c r="AJ31" s="42"/>
      <c r="AK31" s="320">
        <v>0</v>
      </c>
      <c r="AL31" s="321"/>
      <c r="AM31" s="321"/>
      <c r="AN31" s="321"/>
      <c r="AO31" s="321"/>
      <c r="AP31" s="42"/>
      <c r="AQ31" s="42"/>
      <c r="AR31" s="43"/>
      <c r="BE31" s="329"/>
    </row>
    <row r="32" spans="1:71" s="3" customFormat="1" ht="14.45" hidden="1" customHeight="1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322">
        <v>0.15</v>
      </c>
      <c r="M32" s="321"/>
      <c r="N32" s="321"/>
      <c r="O32" s="321"/>
      <c r="P32" s="321"/>
      <c r="Q32" s="42"/>
      <c r="R32" s="42"/>
      <c r="S32" s="42"/>
      <c r="T32" s="42"/>
      <c r="U32" s="42"/>
      <c r="V32" s="42"/>
      <c r="W32" s="320">
        <f>ROUND(BC94, 2)</f>
        <v>0</v>
      </c>
      <c r="X32" s="321"/>
      <c r="Y32" s="321"/>
      <c r="Z32" s="321"/>
      <c r="AA32" s="321"/>
      <c r="AB32" s="321"/>
      <c r="AC32" s="321"/>
      <c r="AD32" s="321"/>
      <c r="AE32" s="321"/>
      <c r="AF32" s="42"/>
      <c r="AG32" s="42"/>
      <c r="AH32" s="42"/>
      <c r="AI32" s="42"/>
      <c r="AJ32" s="42"/>
      <c r="AK32" s="320">
        <v>0</v>
      </c>
      <c r="AL32" s="321"/>
      <c r="AM32" s="321"/>
      <c r="AN32" s="321"/>
      <c r="AO32" s="321"/>
      <c r="AP32" s="42"/>
      <c r="AQ32" s="42"/>
      <c r="AR32" s="43"/>
      <c r="BE32" s="329"/>
    </row>
    <row r="33" spans="1:57" s="3" customFormat="1" ht="14.45" hidden="1" customHeight="1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322">
        <v>0</v>
      </c>
      <c r="M33" s="321"/>
      <c r="N33" s="321"/>
      <c r="O33" s="321"/>
      <c r="P33" s="321"/>
      <c r="Q33" s="42"/>
      <c r="R33" s="42"/>
      <c r="S33" s="42"/>
      <c r="T33" s="42"/>
      <c r="U33" s="42"/>
      <c r="V33" s="42"/>
      <c r="W33" s="320">
        <f>ROUND(BD94, 2)</f>
        <v>0</v>
      </c>
      <c r="X33" s="321"/>
      <c r="Y33" s="321"/>
      <c r="Z33" s="321"/>
      <c r="AA33" s="321"/>
      <c r="AB33" s="321"/>
      <c r="AC33" s="321"/>
      <c r="AD33" s="321"/>
      <c r="AE33" s="321"/>
      <c r="AF33" s="42"/>
      <c r="AG33" s="42"/>
      <c r="AH33" s="42"/>
      <c r="AI33" s="42"/>
      <c r="AJ33" s="42"/>
      <c r="AK33" s="320">
        <v>0</v>
      </c>
      <c r="AL33" s="321"/>
      <c r="AM33" s="321"/>
      <c r="AN33" s="321"/>
      <c r="AO33" s="321"/>
      <c r="AP33" s="42"/>
      <c r="AQ33" s="42"/>
      <c r="AR33" s="43"/>
      <c r="BE33" s="329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28"/>
    </row>
    <row r="35" spans="1:57" s="2" customFormat="1" ht="25.9" customHeight="1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323" t="s">
        <v>47</v>
      </c>
      <c r="Y35" s="324"/>
      <c r="Z35" s="324"/>
      <c r="AA35" s="324"/>
      <c r="AB35" s="324"/>
      <c r="AC35" s="46"/>
      <c r="AD35" s="46"/>
      <c r="AE35" s="46"/>
      <c r="AF35" s="46"/>
      <c r="AG35" s="46"/>
      <c r="AH35" s="46"/>
      <c r="AI35" s="46"/>
      <c r="AJ35" s="46"/>
      <c r="AK35" s="325">
        <f>SUM(AK26:AK33)</f>
        <v>503796.81</v>
      </c>
      <c r="AL35" s="324"/>
      <c r="AM35" s="324"/>
      <c r="AN35" s="324"/>
      <c r="AO35" s="326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50</v>
      </c>
      <c r="AI60" s="39"/>
      <c r="AJ60" s="39"/>
      <c r="AK60" s="39"/>
      <c r="AL60" s="39"/>
      <c r="AM60" s="53" t="s">
        <v>51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50</v>
      </c>
      <c r="AI75" s="39"/>
      <c r="AJ75" s="39"/>
      <c r="AK75" s="39"/>
      <c r="AL75" s="39"/>
      <c r="AM75" s="53" t="s">
        <v>51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2020_06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09" t="str">
        <f>K6</f>
        <v>Oprava trati v úseku Vsetín - Valašská Polanka</v>
      </c>
      <c r="M85" s="310"/>
      <c r="N85" s="310"/>
      <c r="O85" s="310"/>
      <c r="P85" s="310"/>
      <c r="Q85" s="310"/>
      <c r="R85" s="310"/>
      <c r="S85" s="310"/>
      <c r="T85" s="310"/>
      <c r="U85" s="310"/>
      <c r="V85" s="310"/>
      <c r="W85" s="310"/>
      <c r="X85" s="310"/>
      <c r="Y85" s="310"/>
      <c r="Z85" s="310"/>
      <c r="AA85" s="310"/>
      <c r="AB85" s="310"/>
      <c r="AC85" s="310"/>
      <c r="AD85" s="310"/>
      <c r="AE85" s="310"/>
      <c r="AF85" s="310"/>
      <c r="AG85" s="310"/>
      <c r="AH85" s="310"/>
      <c r="AI85" s="310"/>
      <c r="AJ85" s="310"/>
      <c r="AK85" s="310"/>
      <c r="AL85" s="310"/>
      <c r="AM85" s="310"/>
      <c r="AN85" s="310"/>
      <c r="AO85" s="310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TÚ Vsetín - Valašská Polanka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11" t="str">
        <f>IF(AN8= "","",AN8)</f>
        <v/>
      </c>
      <c r="AN87" s="311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312" t="str">
        <f>IF(E17="","",E17)</f>
        <v xml:space="preserve"> </v>
      </c>
      <c r="AN89" s="313"/>
      <c r="AO89" s="313"/>
      <c r="AP89" s="313"/>
      <c r="AQ89" s="37"/>
      <c r="AR89" s="40"/>
      <c r="AS89" s="314" t="s">
        <v>55</v>
      </c>
      <c r="AT89" s="31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25.7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312" t="str">
        <f>IF(E20="","",E20)</f>
        <v>Správa železnic, státní organizace</v>
      </c>
      <c r="AN90" s="313"/>
      <c r="AO90" s="313"/>
      <c r="AP90" s="313"/>
      <c r="AQ90" s="37"/>
      <c r="AR90" s="40"/>
      <c r="AS90" s="316"/>
      <c r="AT90" s="31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18"/>
      <c r="AT91" s="31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04" t="s">
        <v>56</v>
      </c>
      <c r="D92" s="305"/>
      <c r="E92" s="305"/>
      <c r="F92" s="305"/>
      <c r="G92" s="305"/>
      <c r="H92" s="74"/>
      <c r="I92" s="306" t="s">
        <v>57</v>
      </c>
      <c r="J92" s="305"/>
      <c r="K92" s="305"/>
      <c r="L92" s="305"/>
      <c r="M92" s="305"/>
      <c r="N92" s="305"/>
      <c r="O92" s="305"/>
      <c r="P92" s="305"/>
      <c r="Q92" s="305"/>
      <c r="R92" s="305"/>
      <c r="S92" s="305"/>
      <c r="T92" s="305"/>
      <c r="U92" s="305"/>
      <c r="V92" s="305"/>
      <c r="W92" s="305"/>
      <c r="X92" s="305"/>
      <c r="Y92" s="305"/>
      <c r="Z92" s="305"/>
      <c r="AA92" s="305"/>
      <c r="AB92" s="305"/>
      <c r="AC92" s="305"/>
      <c r="AD92" s="305"/>
      <c r="AE92" s="305"/>
      <c r="AF92" s="305"/>
      <c r="AG92" s="307" t="s">
        <v>58</v>
      </c>
      <c r="AH92" s="305"/>
      <c r="AI92" s="305"/>
      <c r="AJ92" s="305"/>
      <c r="AK92" s="305"/>
      <c r="AL92" s="305"/>
      <c r="AM92" s="305"/>
      <c r="AN92" s="306" t="s">
        <v>59</v>
      </c>
      <c r="AO92" s="305"/>
      <c r="AP92" s="308"/>
      <c r="AQ92" s="75" t="s">
        <v>60</v>
      </c>
      <c r="AR92" s="40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2">
        <f>ROUND(SUM(AG95:AG96),2)</f>
        <v>416361</v>
      </c>
      <c r="AH94" s="302"/>
      <c r="AI94" s="302"/>
      <c r="AJ94" s="302"/>
      <c r="AK94" s="302"/>
      <c r="AL94" s="302"/>
      <c r="AM94" s="302"/>
      <c r="AN94" s="303">
        <f>SUM(AG94,AT94)</f>
        <v>503796.81</v>
      </c>
      <c r="AO94" s="303"/>
      <c r="AP94" s="303"/>
      <c r="AQ94" s="86" t="s">
        <v>1</v>
      </c>
      <c r="AR94" s="87"/>
      <c r="AS94" s="88">
        <f>ROUND(SUM(AS95:AS96),2)</f>
        <v>0</v>
      </c>
      <c r="AT94" s="89">
        <f>ROUND(SUM(AV94:AW94),2)</f>
        <v>87435.81</v>
      </c>
      <c r="AU94" s="90">
        <f>ROUND(SUM(AU95:AU96),5)</f>
        <v>0</v>
      </c>
      <c r="AV94" s="89">
        <f>ROUND(AZ94*L29,2)</f>
        <v>87435.81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416361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24.75" customHeight="1">
      <c r="A95" s="94" t="s">
        <v>79</v>
      </c>
      <c r="B95" s="95"/>
      <c r="C95" s="96"/>
      <c r="D95" s="301" t="s">
        <v>80</v>
      </c>
      <c r="E95" s="301"/>
      <c r="F95" s="301"/>
      <c r="G95" s="301"/>
      <c r="H95" s="301"/>
      <c r="I95" s="97"/>
      <c r="J95" s="301" t="s">
        <v>81</v>
      </c>
      <c r="K95" s="301"/>
      <c r="L95" s="301"/>
      <c r="M95" s="301"/>
      <c r="N95" s="301"/>
      <c r="O95" s="301"/>
      <c r="P95" s="301"/>
      <c r="Q95" s="301"/>
      <c r="R95" s="301"/>
      <c r="S95" s="301"/>
      <c r="T95" s="301"/>
      <c r="U95" s="301"/>
      <c r="V95" s="301"/>
      <c r="W95" s="301"/>
      <c r="X95" s="301"/>
      <c r="Y95" s="301"/>
      <c r="Z95" s="301"/>
      <c r="AA95" s="301"/>
      <c r="AB95" s="301"/>
      <c r="AC95" s="301"/>
      <c r="AD95" s="301"/>
      <c r="AE95" s="301"/>
      <c r="AF95" s="301"/>
      <c r="AG95" s="299">
        <f>'SO 01 - Čištění KL koleje...'!J30</f>
        <v>416361</v>
      </c>
      <c r="AH95" s="300"/>
      <c r="AI95" s="300"/>
      <c r="AJ95" s="300"/>
      <c r="AK95" s="300"/>
      <c r="AL95" s="300"/>
      <c r="AM95" s="300"/>
      <c r="AN95" s="299">
        <f>SUM(AG95,AT95)</f>
        <v>503796.81</v>
      </c>
      <c r="AO95" s="300"/>
      <c r="AP95" s="300"/>
      <c r="AQ95" s="98" t="s">
        <v>82</v>
      </c>
      <c r="AR95" s="99"/>
      <c r="AS95" s="100">
        <v>0</v>
      </c>
      <c r="AT95" s="101">
        <f>ROUND(SUM(AV95:AW95),2)</f>
        <v>87435.81</v>
      </c>
      <c r="AU95" s="102">
        <f>'SO 01 - Čištění KL koleje...'!P121</f>
        <v>0</v>
      </c>
      <c r="AV95" s="101">
        <f>'SO 01 - Čištění KL koleje...'!J33</f>
        <v>87435.81</v>
      </c>
      <c r="AW95" s="101">
        <f>'SO 01 - Čištění KL koleje...'!J34</f>
        <v>0</v>
      </c>
      <c r="AX95" s="101">
        <f>'SO 01 - Čištění KL koleje...'!J35</f>
        <v>0</v>
      </c>
      <c r="AY95" s="101">
        <f>'SO 01 - Čištění KL koleje...'!J36</f>
        <v>0</v>
      </c>
      <c r="AZ95" s="101">
        <f>'SO 01 - Čištění KL koleje...'!F33</f>
        <v>416361</v>
      </c>
      <c r="BA95" s="101">
        <f>'SO 01 - Čištění KL koleje...'!F34</f>
        <v>0</v>
      </c>
      <c r="BB95" s="101">
        <f>'SO 01 - Čištění KL koleje...'!F35</f>
        <v>0</v>
      </c>
      <c r="BC95" s="101">
        <f>'SO 01 - Čištění KL koleje...'!F36</f>
        <v>0</v>
      </c>
      <c r="BD95" s="103">
        <f>'SO 01 - Čištění KL koleje...'!F37</f>
        <v>0</v>
      </c>
      <c r="BT95" s="104" t="s">
        <v>83</v>
      </c>
      <c r="BV95" s="104" t="s">
        <v>77</v>
      </c>
      <c r="BW95" s="104" t="s">
        <v>84</v>
      </c>
      <c r="BX95" s="104" t="s">
        <v>5</v>
      </c>
      <c r="CL95" s="104" t="s">
        <v>1</v>
      </c>
      <c r="CM95" s="104" t="s">
        <v>85</v>
      </c>
    </row>
    <row r="96" spans="1:91" s="7" customFormat="1" ht="16.5" customHeight="1">
      <c r="A96" s="94" t="s">
        <v>79</v>
      </c>
      <c r="B96" s="95"/>
      <c r="C96" s="96"/>
      <c r="D96" s="301" t="s">
        <v>86</v>
      </c>
      <c r="E96" s="301"/>
      <c r="F96" s="301"/>
      <c r="G96" s="301"/>
      <c r="H96" s="301"/>
      <c r="I96" s="97"/>
      <c r="J96" s="301" t="s">
        <v>87</v>
      </c>
      <c r="K96" s="301"/>
      <c r="L96" s="301"/>
      <c r="M96" s="301"/>
      <c r="N96" s="301"/>
      <c r="O96" s="301"/>
      <c r="P96" s="301"/>
      <c r="Q96" s="301"/>
      <c r="R96" s="301"/>
      <c r="S96" s="301"/>
      <c r="T96" s="301"/>
      <c r="U96" s="301"/>
      <c r="V96" s="301"/>
      <c r="W96" s="301"/>
      <c r="X96" s="301"/>
      <c r="Y96" s="301"/>
      <c r="Z96" s="301"/>
      <c r="AA96" s="301"/>
      <c r="AB96" s="301"/>
      <c r="AC96" s="301"/>
      <c r="AD96" s="301"/>
      <c r="AE96" s="301"/>
      <c r="AF96" s="301"/>
      <c r="AG96" s="299">
        <f>'VON - Vedlejší a ostatní ...'!J30</f>
        <v>0</v>
      </c>
      <c r="AH96" s="300"/>
      <c r="AI96" s="300"/>
      <c r="AJ96" s="300"/>
      <c r="AK96" s="300"/>
      <c r="AL96" s="300"/>
      <c r="AM96" s="300"/>
      <c r="AN96" s="299">
        <f>SUM(AG96,AT96)</f>
        <v>0</v>
      </c>
      <c r="AO96" s="300"/>
      <c r="AP96" s="300"/>
      <c r="AQ96" s="98" t="s">
        <v>86</v>
      </c>
      <c r="AR96" s="99"/>
      <c r="AS96" s="105">
        <v>0</v>
      </c>
      <c r="AT96" s="106">
        <f>ROUND(SUM(AV96:AW96),2)</f>
        <v>0</v>
      </c>
      <c r="AU96" s="107">
        <f>'VON - Vedlejší a ostatní ...'!P117</f>
        <v>0</v>
      </c>
      <c r="AV96" s="106">
        <f>'VON - Vedlejší a ostatní ...'!J33</f>
        <v>0</v>
      </c>
      <c r="AW96" s="106">
        <f>'VON - Vedlejší a ostatní ...'!J34</f>
        <v>0</v>
      </c>
      <c r="AX96" s="106">
        <f>'VON - Vedlejší a ostatní ...'!J35</f>
        <v>0</v>
      </c>
      <c r="AY96" s="106">
        <f>'VON - Vedlejší a ostatní ...'!J36</f>
        <v>0</v>
      </c>
      <c r="AZ96" s="106">
        <f>'VON - Vedlejší a ostatní ...'!F33</f>
        <v>0</v>
      </c>
      <c r="BA96" s="106">
        <f>'VON - Vedlejší a ostatní ...'!F34</f>
        <v>0</v>
      </c>
      <c r="BB96" s="106">
        <f>'VON - Vedlejší a ostatní ...'!F35</f>
        <v>0</v>
      </c>
      <c r="BC96" s="106">
        <f>'VON - Vedlejší a ostatní ...'!F36</f>
        <v>0</v>
      </c>
      <c r="BD96" s="108">
        <f>'VON - Vedlejší a ostatní ...'!F37</f>
        <v>0</v>
      </c>
      <c r="BT96" s="104" t="s">
        <v>83</v>
      </c>
      <c r="BV96" s="104" t="s">
        <v>77</v>
      </c>
      <c r="BW96" s="104" t="s">
        <v>88</v>
      </c>
      <c r="BX96" s="104" t="s">
        <v>5</v>
      </c>
      <c r="CL96" s="104" t="s">
        <v>1</v>
      </c>
      <c r="CM96" s="104" t="s">
        <v>85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4S9aVZcQiZRP+hSW2yCoivx3QhlDjXuGbH6pG2IirP1gVmdOBFOjC9lJAED2JnTWkkpM4/zIqefg/G6v6aUe2w==" saltValue="HBJIslp9pCL2ri9mwc/5TnufipuxXFeIArg+vY24Ow9cQuX/60+R70tBbK7QyzCS8XTVCgJA1+/S0N+XzPfG+A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- Čištění KL koleje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6"/>
  <sheetViews>
    <sheetView showGridLines="0" topLeftCell="A324" workbookViewId="0">
      <selection activeCell="I325" sqref="I32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9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84</v>
      </c>
      <c r="AZ2" s="110" t="s">
        <v>89</v>
      </c>
      <c r="BA2" s="110" t="s">
        <v>1</v>
      </c>
      <c r="BB2" s="110" t="s">
        <v>1</v>
      </c>
      <c r="BC2" s="110" t="s">
        <v>90</v>
      </c>
      <c r="BD2" s="110" t="s">
        <v>85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1"/>
      <c r="AT3" s="18" t="s">
        <v>85</v>
      </c>
      <c r="AZ3" s="110" t="s">
        <v>91</v>
      </c>
      <c r="BA3" s="110" t="s">
        <v>1</v>
      </c>
      <c r="BB3" s="110" t="s">
        <v>1</v>
      </c>
      <c r="BC3" s="110" t="s">
        <v>92</v>
      </c>
      <c r="BD3" s="110" t="s">
        <v>85</v>
      </c>
    </row>
    <row r="4" spans="1:56" s="1" customFormat="1" ht="24.95" customHeight="1">
      <c r="B4" s="21"/>
      <c r="D4" s="114" t="s">
        <v>93</v>
      </c>
      <c r="I4" s="109"/>
      <c r="L4" s="21"/>
      <c r="M4" s="115" t="s">
        <v>10</v>
      </c>
      <c r="AT4" s="18" t="s">
        <v>4</v>
      </c>
      <c r="AZ4" s="110" t="s">
        <v>94</v>
      </c>
      <c r="BA4" s="110" t="s">
        <v>1</v>
      </c>
      <c r="BB4" s="110" t="s">
        <v>1</v>
      </c>
      <c r="BC4" s="110" t="s">
        <v>95</v>
      </c>
      <c r="BD4" s="110" t="s">
        <v>85</v>
      </c>
    </row>
    <row r="5" spans="1:56" s="1" customFormat="1" ht="6.95" customHeight="1">
      <c r="B5" s="21"/>
      <c r="I5" s="109"/>
      <c r="L5" s="21"/>
      <c r="AZ5" s="110" t="s">
        <v>96</v>
      </c>
      <c r="BA5" s="110" t="s">
        <v>1</v>
      </c>
      <c r="BB5" s="110" t="s">
        <v>1</v>
      </c>
      <c r="BC5" s="110" t="s">
        <v>97</v>
      </c>
      <c r="BD5" s="110" t="s">
        <v>85</v>
      </c>
    </row>
    <row r="6" spans="1:56" s="1" customFormat="1" ht="12" customHeight="1">
      <c r="B6" s="21"/>
      <c r="D6" s="116" t="s">
        <v>16</v>
      </c>
      <c r="I6" s="109"/>
      <c r="L6" s="21"/>
      <c r="AZ6" s="110" t="s">
        <v>98</v>
      </c>
      <c r="BA6" s="110" t="s">
        <v>1</v>
      </c>
      <c r="BB6" s="110" t="s">
        <v>1</v>
      </c>
      <c r="BC6" s="110" t="s">
        <v>99</v>
      </c>
      <c r="BD6" s="110" t="s">
        <v>85</v>
      </c>
    </row>
    <row r="7" spans="1:56" s="1" customFormat="1" ht="16.5" customHeight="1">
      <c r="B7" s="21"/>
      <c r="E7" s="342" t="str">
        <f>'Rekapitulace stavby'!K6</f>
        <v>Oprava trati v úseku Vsetín - Valašská Polanka</v>
      </c>
      <c r="F7" s="343"/>
      <c r="G7" s="343"/>
      <c r="H7" s="343"/>
      <c r="I7" s="109"/>
      <c r="L7" s="21"/>
      <c r="AZ7" s="110" t="s">
        <v>100</v>
      </c>
      <c r="BA7" s="110" t="s">
        <v>1</v>
      </c>
      <c r="BB7" s="110" t="s">
        <v>1</v>
      </c>
      <c r="BC7" s="110" t="s">
        <v>101</v>
      </c>
      <c r="BD7" s="110" t="s">
        <v>85</v>
      </c>
    </row>
    <row r="8" spans="1:56" s="2" customFormat="1" ht="12" customHeight="1">
      <c r="A8" s="35"/>
      <c r="B8" s="40"/>
      <c r="C8" s="35"/>
      <c r="D8" s="116" t="s">
        <v>102</v>
      </c>
      <c r="E8" s="35"/>
      <c r="F8" s="35"/>
      <c r="G8" s="35"/>
      <c r="H8" s="35"/>
      <c r="I8" s="117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10" t="s">
        <v>103</v>
      </c>
      <c r="BA8" s="110" t="s">
        <v>1</v>
      </c>
      <c r="BB8" s="110" t="s">
        <v>1</v>
      </c>
      <c r="BC8" s="110" t="s">
        <v>104</v>
      </c>
      <c r="BD8" s="110" t="s">
        <v>85</v>
      </c>
    </row>
    <row r="9" spans="1:56" s="2" customFormat="1" ht="24.75" customHeight="1">
      <c r="A9" s="35"/>
      <c r="B9" s="40"/>
      <c r="C9" s="35"/>
      <c r="D9" s="35"/>
      <c r="E9" s="344" t="s">
        <v>105</v>
      </c>
      <c r="F9" s="345"/>
      <c r="G9" s="345"/>
      <c r="H9" s="345"/>
      <c r="I9" s="117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10" t="s">
        <v>106</v>
      </c>
      <c r="BA9" s="110" t="s">
        <v>1</v>
      </c>
      <c r="BB9" s="110" t="s">
        <v>1</v>
      </c>
      <c r="BC9" s="110" t="s">
        <v>99</v>
      </c>
      <c r="BD9" s="110" t="s">
        <v>85</v>
      </c>
    </row>
    <row r="10" spans="1:56" s="2" customFormat="1">
      <c r="A10" s="35"/>
      <c r="B10" s="40"/>
      <c r="C10" s="35"/>
      <c r="D10" s="35"/>
      <c r="E10" s="35"/>
      <c r="F10" s="35"/>
      <c r="G10" s="35"/>
      <c r="H10" s="35"/>
      <c r="I10" s="117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10" t="s">
        <v>107</v>
      </c>
      <c r="BA10" s="110" t="s">
        <v>1</v>
      </c>
      <c r="BB10" s="110" t="s">
        <v>1</v>
      </c>
      <c r="BC10" s="110" t="s">
        <v>108</v>
      </c>
      <c r="BD10" s="110" t="s">
        <v>85</v>
      </c>
    </row>
    <row r="11" spans="1:56" s="2" customFormat="1" ht="12" customHeight="1">
      <c r="A11" s="35"/>
      <c r="B11" s="40"/>
      <c r="C11" s="35"/>
      <c r="D11" s="116" t="s">
        <v>18</v>
      </c>
      <c r="E11" s="35"/>
      <c r="F11" s="118" t="s">
        <v>1</v>
      </c>
      <c r="G11" s="35"/>
      <c r="H11" s="35"/>
      <c r="I11" s="119" t="s">
        <v>19</v>
      </c>
      <c r="J11" s="118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10" t="s">
        <v>109</v>
      </c>
      <c r="BA11" s="110" t="s">
        <v>1</v>
      </c>
      <c r="BB11" s="110" t="s">
        <v>1</v>
      </c>
      <c r="BC11" s="110" t="s">
        <v>110</v>
      </c>
      <c r="BD11" s="110" t="s">
        <v>85</v>
      </c>
    </row>
    <row r="12" spans="1:56" s="2" customFormat="1" ht="12" customHeight="1">
      <c r="A12" s="35"/>
      <c r="B12" s="40"/>
      <c r="C12" s="35"/>
      <c r="D12" s="116" t="s">
        <v>20</v>
      </c>
      <c r="E12" s="35"/>
      <c r="F12" s="118" t="s">
        <v>21</v>
      </c>
      <c r="G12" s="35"/>
      <c r="H12" s="35"/>
      <c r="I12" s="119" t="s">
        <v>22</v>
      </c>
      <c r="J12" s="120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110" t="s">
        <v>111</v>
      </c>
      <c r="BA12" s="110" t="s">
        <v>1</v>
      </c>
      <c r="BB12" s="110" t="s">
        <v>1</v>
      </c>
      <c r="BC12" s="110" t="s">
        <v>112</v>
      </c>
      <c r="BD12" s="110" t="s">
        <v>85</v>
      </c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7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110" t="s">
        <v>113</v>
      </c>
      <c r="BA13" s="110" t="s">
        <v>1</v>
      </c>
      <c r="BB13" s="110" t="s">
        <v>1</v>
      </c>
      <c r="BC13" s="110" t="s">
        <v>114</v>
      </c>
      <c r="BD13" s="110" t="s">
        <v>85</v>
      </c>
    </row>
    <row r="14" spans="1:56" s="2" customFormat="1" ht="12" customHeight="1">
      <c r="A14" s="35"/>
      <c r="B14" s="40"/>
      <c r="C14" s="35"/>
      <c r="D14" s="116" t="s">
        <v>23</v>
      </c>
      <c r="E14" s="35"/>
      <c r="F14" s="35"/>
      <c r="G14" s="35"/>
      <c r="H14" s="35"/>
      <c r="I14" s="119" t="s">
        <v>24</v>
      </c>
      <c r="J14" s="118" t="s">
        <v>25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110" t="s">
        <v>115</v>
      </c>
      <c r="BA14" s="110" t="s">
        <v>1</v>
      </c>
      <c r="BB14" s="110" t="s">
        <v>1</v>
      </c>
      <c r="BC14" s="110" t="s">
        <v>116</v>
      </c>
      <c r="BD14" s="110" t="s">
        <v>85</v>
      </c>
    </row>
    <row r="15" spans="1:56" s="2" customFormat="1" ht="18" customHeight="1">
      <c r="A15" s="35"/>
      <c r="B15" s="40"/>
      <c r="C15" s="35"/>
      <c r="D15" s="35"/>
      <c r="E15" s="118" t="s">
        <v>26</v>
      </c>
      <c r="F15" s="35"/>
      <c r="G15" s="35"/>
      <c r="H15" s="35"/>
      <c r="I15" s="119" t="s">
        <v>27</v>
      </c>
      <c r="J15" s="118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110" t="s">
        <v>117</v>
      </c>
      <c r="BA15" s="110" t="s">
        <v>1</v>
      </c>
      <c r="BB15" s="110" t="s">
        <v>1</v>
      </c>
      <c r="BC15" s="110" t="s">
        <v>118</v>
      </c>
      <c r="BD15" s="110" t="s">
        <v>85</v>
      </c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7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Z16" s="110" t="s">
        <v>119</v>
      </c>
      <c r="BA16" s="110" t="s">
        <v>1</v>
      </c>
      <c r="BB16" s="110" t="s">
        <v>1</v>
      </c>
      <c r="BC16" s="110" t="s">
        <v>120</v>
      </c>
      <c r="BD16" s="110" t="s">
        <v>85</v>
      </c>
    </row>
    <row r="17" spans="1:31" s="2" customFormat="1" ht="12" customHeight="1">
      <c r="A17" s="35"/>
      <c r="B17" s="40"/>
      <c r="C17" s="35"/>
      <c r="D17" s="116" t="s">
        <v>28</v>
      </c>
      <c r="E17" s="35"/>
      <c r="F17" s="35"/>
      <c r="G17" s="35"/>
      <c r="H17" s="35"/>
      <c r="I17" s="119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46" t="str">
        <f>'Rekapitulace stavby'!E14</f>
        <v>Vyplň údaj</v>
      </c>
      <c r="F18" s="347"/>
      <c r="G18" s="347"/>
      <c r="H18" s="347"/>
      <c r="I18" s="119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7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6" t="s">
        <v>30</v>
      </c>
      <c r="E20" s="35"/>
      <c r="F20" s="35"/>
      <c r="G20" s="35"/>
      <c r="H20" s="35"/>
      <c r="I20" s="119" t="s">
        <v>24</v>
      </c>
      <c r="J20" s="118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tr">
        <f>IF('Rekapitulace stavby'!E17="","",'Rekapitulace stavby'!E17)</f>
        <v xml:space="preserve"> </v>
      </c>
      <c r="F21" s="35"/>
      <c r="G21" s="35"/>
      <c r="H21" s="35"/>
      <c r="I21" s="119" t="s">
        <v>27</v>
      </c>
      <c r="J21" s="118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7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6" t="s">
        <v>33</v>
      </c>
      <c r="E23" s="35"/>
      <c r="F23" s="35"/>
      <c r="G23" s="35"/>
      <c r="H23" s="35"/>
      <c r="I23" s="119" t="s">
        <v>24</v>
      </c>
      <c r="J23" s="118" t="s">
        <v>25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26</v>
      </c>
      <c r="F24" s="35"/>
      <c r="G24" s="35"/>
      <c r="H24" s="35"/>
      <c r="I24" s="119" t="s">
        <v>27</v>
      </c>
      <c r="J24" s="118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7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6" t="s">
        <v>34</v>
      </c>
      <c r="E26" s="35"/>
      <c r="F26" s="35"/>
      <c r="G26" s="35"/>
      <c r="H26" s="35"/>
      <c r="I26" s="117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1"/>
      <c r="B27" s="122"/>
      <c r="C27" s="121"/>
      <c r="D27" s="121"/>
      <c r="E27" s="348" t="s">
        <v>1</v>
      </c>
      <c r="F27" s="348"/>
      <c r="G27" s="348"/>
      <c r="H27" s="348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7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6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7" t="s">
        <v>35</v>
      </c>
      <c r="E30" s="35"/>
      <c r="F30" s="35"/>
      <c r="G30" s="35"/>
      <c r="H30" s="35"/>
      <c r="I30" s="117"/>
      <c r="J30" s="128">
        <f>ROUND(J121, 2)</f>
        <v>416361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6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9" t="s">
        <v>37</v>
      </c>
      <c r="G32" s="35"/>
      <c r="H32" s="35"/>
      <c r="I32" s="130" t="s">
        <v>36</v>
      </c>
      <c r="J32" s="129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1" t="s">
        <v>39</v>
      </c>
      <c r="E33" s="116" t="s">
        <v>40</v>
      </c>
      <c r="F33" s="132">
        <f>ROUND((SUM(BE121:BE405)),  2)</f>
        <v>416361</v>
      </c>
      <c r="G33" s="35"/>
      <c r="H33" s="35"/>
      <c r="I33" s="133">
        <v>0.21</v>
      </c>
      <c r="J33" s="132">
        <f>ROUND(((SUM(BE121:BE405))*I33),  2)</f>
        <v>87435.81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6" t="s">
        <v>41</v>
      </c>
      <c r="F34" s="132">
        <f>ROUND((SUM(BF121:BF405)),  2)</f>
        <v>0</v>
      </c>
      <c r="G34" s="35"/>
      <c r="H34" s="35"/>
      <c r="I34" s="133">
        <v>0.15</v>
      </c>
      <c r="J34" s="132">
        <f>ROUND(((SUM(BF121:BF405))*I34),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6" t="s">
        <v>42</v>
      </c>
      <c r="F35" s="132">
        <f>ROUND((SUM(BG121:BG405)),  2)</f>
        <v>0</v>
      </c>
      <c r="G35" s="35"/>
      <c r="H35" s="35"/>
      <c r="I35" s="133">
        <v>0.21</v>
      </c>
      <c r="J35" s="132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6" t="s">
        <v>43</v>
      </c>
      <c r="F36" s="132">
        <f>ROUND((SUM(BH121:BH405)),  2)</f>
        <v>0</v>
      </c>
      <c r="G36" s="35"/>
      <c r="H36" s="35"/>
      <c r="I36" s="133">
        <v>0.15</v>
      </c>
      <c r="J36" s="132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6" t="s">
        <v>44</v>
      </c>
      <c r="F37" s="132">
        <f>ROUND((SUM(BI121:BI405)),  2)</f>
        <v>0</v>
      </c>
      <c r="G37" s="35"/>
      <c r="H37" s="35"/>
      <c r="I37" s="133">
        <v>0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7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45</v>
      </c>
      <c r="E39" s="136"/>
      <c r="F39" s="136"/>
      <c r="G39" s="137" t="s">
        <v>46</v>
      </c>
      <c r="H39" s="138" t="s">
        <v>47</v>
      </c>
      <c r="I39" s="139"/>
      <c r="J39" s="140">
        <f>SUM(J30:J37)</f>
        <v>503796.81</v>
      </c>
      <c r="K39" s="14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7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2" t="s">
        <v>48</v>
      </c>
      <c r="E50" s="143"/>
      <c r="F50" s="143"/>
      <c r="G50" s="142" t="s">
        <v>49</v>
      </c>
      <c r="H50" s="143"/>
      <c r="I50" s="144"/>
      <c r="J50" s="143"/>
      <c r="K50" s="143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5" t="s">
        <v>50</v>
      </c>
      <c r="E61" s="146"/>
      <c r="F61" s="147" t="s">
        <v>51</v>
      </c>
      <c r="G61" s="145" t="s">
        <v>50</v>
      </c>
      <c r="H61" s="146"/>
      <c r="I61" s="148"/>
      <c r="J61" s="149" t="s">
        <v>51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2" t="s">
        <v>52</v>
      </c>
      <c r="E65" s="150"/>
      <c r="F65" s="150"/>
      <c r="G65" s="142" t="s">
        <v>53</v>
      </c>
      <c r="H65" s="150"/>
      <c r="I65" s="151"/>
      <c r="J65" s="150"/>
      <c r="K65" s="15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5" t="s">
        <v>50</v>
      </c>
      <c r="E76" s="146"/>
      <c r="F76" s="147" t="s">
        <v>51</v>
      </c>
      <c r="G76" s="145" t="s">
        <v>50</v>
      </c>
      <c r="H76" s="146"/>
      <c r="I76" s="148"/>
      <c r="J76" s="149" t="s">
        <v>51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2"/>
      <c r="C77" s="153"/>
      <c r="D77" s="153"/>
      <c r="E77" s="153"/>
      <c r="F77" s="153"/>
      <c r="G77" s="153"/>
      <c r="H77" s="153"/>
      <c r="I77" s="154"/>
      <c r="J77" s="153"/>
      <c r="K77" s="153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5"/>
      <c r="C81" s="156"/>
      <c r="D81" s="156"/>
      <c r="E81" s="156"/>
      <c r="F81" s="156"/>
      <c r="G81" s="156"/>
      <c r="H81" s="156"/>
      <c r="I81" s="157"/>
      <c r="J81" s="156"/>
      <c r="K81" s="156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121</v>
      </c>
      <c r="D82" s="37"/>
      <c r="E82" s="37"/>
      <c r="F82" s="37"/>
      <c r="G82" s="37"/>
      <c r="H82" s="37"/>
      <c r="I82" s="11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40" t="str">
        <f>E7</f>
        <v>Oprava trati v úseku Vsetín - Valašská Polanka</v>
      </c>
      <c r="F85" s="341"/>
      <c r="G85" s="341"/>
      <c r="H85" s="341"/>
      <c r="I85" s="11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11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24.75" customHeight="1">
      <c r="A87" s="35"/>
      <c r="B87" s="36"/>
      <c r="C87" s="37"/>
      <c r="D87" s="37"/>
      <c r="E87" s="309" t="str">
        <f>E9</f>
        <v>SO 01 - Čištění KL koleje č. 2 v traťovém úseku Vsetín - Valašská Polanka</v>
      </c>
      <c r="F87" s="339"/>
      <c r="G87" s="339"/>
      <c r="H87" s="339"/>
      <c r="I87" s="11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TÚ Vsetín - Valašská Polanka</v>
      </c>
      <c r="G89" s="37"/>
      <c r="H89" s="37"/>
      <c r="I89" s="119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Správa železnic, státní organizace</v>
      </c>
      <c r="G91" s="37"/>
      <c r="H91" s="37"/>
      <c r="I91" s="119" t="s">
        <v>30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9" t="s">
        <v>33</v>
      </c>
      <c r="J92" s="33" t="str">
        <f>E24</f>
        <v>Správa železnic, státní organizace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8" t="s">
        <v>122</v>
      </c>
      <c r="D94" s="159"/>
      <c r="E94" s="159"/>
      <c r="F94" s="159"/>
      <c r="G94" s="159"/>
      <c r="H94" s="159"/>
      <c r="I94" s="160"/>
      <c r="J94" s="161" t="s">
        <v>123</v>
      </c>
      <c r="K94" s="159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2" t="s">
        <v>124</v>
      </c>
      <c r="D96" s="37"/>
      <c r="E96" s="37"/>
      <c r="F96" s="37"/>
      <c r="G96" s="37"/>
      <c r="H96" s="37"/>
      <c r="I96" s="117"/>
      <c r="J96" s="85">
        <f>J121</f>
        <v>416361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125</v>
      </c>
    </row>
    <row r="97" spans="1:31" s="9" customFormat="1" ht="24.95" customHeight="1">
      <c r="B97" s="163"/>
      <c r="C97" s="164"/>
      <c r="D97" s="165" t="s">
        <v>126</v>
      </c>
      <c r="E97" s="166"/>
      <c r="F97" s="166"/>
      <c r="G97" s="166"/>
      <c r="H97" s="166"/>
      <c r="I97" s="167"/>
      <c r="J97" s="168">
        <f>J122</f>
        <v>0</v>
      </c>
      <c r="K97" s="164"/>
      <c r="L97" s="169"/>
    </row>
    <row r="98" spans="1:31" s="10" customFormat="1" ht="19.899999999999999" customHeight="1">
      <c r="B98" s="170"/>
      <c r="C98" s="171"/>
      <c r="D98" s="172" t="s">
        <v>127</v>
      </c>
      <c r="E98" s="173"/>
      <c r="F98" s="173"/>
      <c r="G98" s="173"/>
      <c r="H98" s="173"/>
      <c r="I98" s="174"/>
      <c r="J98" s="175">
        <f>J123</f>
        <v>0</v>
      </c>
      <c r="K98" s="171"/>
      <c r="L98" s="176"/>
    </row>
    <row r="99" spans="1:31" s="9" customFormat="1" ht="24.95" customHeight="1">
      <c r="B99" s="163"/>
      <c r="C99" s="164"/>
      <c r="D99" s="165" t="s">
        <v>128</v>
      </c>
      <c r="E99" s="166"/>
      <c r="F99" s="166"/>
      <c r="G99" s="166"/>
      <c r="H99" s="166"/>
      <c r="I99" s="167"/>
      <c r="J99" s="168">
        <f>J311</f>
        <v>0</v>
      </c>
      <c r="K99" s="164"/>
      <c r="L99" s="169"/>
    </row>
    <row r="100" spans="1:31" s="9" customFormat="1" ht="24.95" customHeight="1">
      <c r="B100" s="163"/>
      <c r="C100" s="164"/>
      <c r="D100" s="165" t="s">
        <v>129</v>
      </c>
      <c r="E100" s="166"/>
      <c r="F100" s="166"/>
      <c r="G100" s="166"/>
      <c r="H100" s="166"/>
      <c r="I100" s="167"/>
      <c r="J100" s="168">
        <f>J326</f>
        <v>416361</v>
      </c>
      <c r="K100" s="164"/>
      <c r="L100" s="169"/>
    </row>
    <row r="101" spans="1:31" s="9" customFormat="1" ht="24.95" customHeight="1">
      <c r="B101" s="163"/>
      <c r="C101" s="164"/>
      <c r="D101" s="165" t="s">
        <v>130</v>
      </c>
      <c r="E101" s="166"/>
      <c r="F101" s="166"/>
      <c r="G101" s="166"/>
      <c r="H101" s="166"/>
      <c r="I101" s="167"/>
      <c r="J101" s="168">
        <f>J343</f>
        <v>0</v>
      </c>
      <c r="K101" s="164"/>
      <c r="L101" s="169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11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157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131</v>
      </c>
      <c r="D108" s="37"/>
      <c r="E108" s="37"/>
      <c r="F108" s="37"/>
      <c r="G108" s="37"/>
      <c r="H108" s="37"/>
      <c r="I108" s="11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11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11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40" t="str">
        <f>E7</f>
        <v>Oprava trati v úseku Vsetín - Valašská Polanka</v>
      </c>
      <c r="F111" s="341"/>
      <c r="G111" s="341"/>
      <c r="H111" s="341"/>
      <c r="I111" s="11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102</v>
      </c>
      <c r="D112" s="37"/>
      <c r="E112" s="37"/>
      <c r="F112" s="37"/>
      <c r="G112" s="37"/>
      <c r="H112" s="37"/>
      <c r="I112" s="11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24.75" customHeight="1">
      <c r="A113" s="35"/>
      <c r="B113" s="36"/>
      <c r="C113" s="37"/>
      <c r="D113" s="37"/>
      <c r="E113" s="309" t="str">
        <f>E9</f>
        <v>SO 01 - Čištění KL koleje č. 2 v traťovém úseku Vsetín - Valašská Polanka</v>
      </c>
      <c r="F113" s="339"/>
      <c r="G113" s="339"/>
      <c r="H113" s="339"/>
      <c r="I113" s="11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1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>TÚ Vsetín - Valašská Polanka</v>
      </c>
      <c r="G115" s="37"/>
      <c r="H115" s="37"/>
      <c r="I115" s="119" t="s">
        <v>22</v>
      </c>
      <c r="J115" s="67">
        <f>IF(J12="","",J12)</f>
        <v>0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1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23</v>
      </c>
      <c r="D117" s="37"/>
      <c r="E117" s="37"/>
      <c r="F117" s="28" t="str">
        <f>E15</f>
        <v>Správa železnic, státní organizace</v>
      </c>
      <c r="G117" s="37"/>
      <c r="H117" s="37"/>
      <c r="I117" s="119" t="s">
        <v>30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25.7" customHeight="1">
      <c r="A118" s="35"/>
      <c r="B118" s="36"/>
      <c r="C118" s="30" t="s">
        <v>28</v>
      </c>
      <c r="D118" s="37"/>
      <c r="E118" s="37"/>
      <c r="F118" s="28" t="str">
        <f>IF(E18="","",E18)</f>
        <v>Vyplň údaj</v>
      </c>
      <c r="G118" s="37"/>
      <c r="H118" s="37"/>
      <c r="I118" s="119" t="s">
        <v>33</v>
      </c>
      <c r="J118" s="33" t="str">
        <f>E24</f>
        <v>Správa železnic, státní organizace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11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77"/>
      <c r="B120" s="178"/>
      <c r="C120" s="179" t="s">
        <v>132</v>
      </c>
      <c r="D120" s="180" t="s">
        <v>60</v>
      </c>
      <c r="E120" s="180" t="s">
        <v>56</v>
      </c>
      <c r="F120" s="180" t="s">
        <v>57</v>
      </c>
      <c r="G120" s="180" t="s">
        <v>133</v>
      </c>
      <c r="H120" s="180" t="s">
        <v>134</v>
      </c>
      <c r="I120" s="181" t="s">
        <v>135</v>
      </c>
      <c r="J120" s="180" t="s">
        <v>123</v>
      </c>
      <c r="K120" s="182" t="s">
        <v>136</v>
      </c>
      <c r="L120" s="183"/>
      <c r="M120" s="76" t="s">
        <v>1</v>
      </c>
      <c r="N120" s="77" t="s">
        <v>39</v>
      </c>
      <c r="O120" s="77" t="s">
        <v>137</v>
      </c>
      <c r="P120" s="77" t="s">
        <v>138</v>
      </c>
      <c r="Q120" s="77" t="s">
        <v>139</v>
      </c>
      <c r="R120" s="77" t="s">
        <v>140</v>
      </c>
      <c r="S120" s="77" t="s">
        <v>141</v>
      </c>
      <c r="T120" s="78" t="s">
        <v>142</v>
      </c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7"/>
      <c r="AE120" s="177"/>
    </row>
    <row r="121" spans="1:65" s="2" customFormat="1" ht="22.9" customHeight="1">
      <c r="A121" s="35"/>
      <c r="B121" s="36"/>
      <c r="C121" s="83" t="s">
        <v>143</v>
      </c>
      <c r="D121" s="37"/>
      <c r="E121" s="37"/>
      <c r="F121" s="37"/>
      <c r="G121" s="37"/>
      <c r="H121" s="37"/>
      <c r="I121" s="117"/>
      <c r="J121" s="184">
        <f>BK121</f>
        <v>416361</v>
      </c>
      <c r="K121" s="37"/>
      <c r="L121" s="40"/>
      <c r="M121" s="79"/>
      <c r="N121" s="185"/>
      <c r="O121" s="80"/>
      <c r="P121" s="186">
        <f>P122+P311+P326+P343</f>
        <v>0</v>
      </c>
      <c r="Q121" s="80"/>
      <c r="R121" s="186">
        <f>R122+R311+R326+R343</f>
        <v>1703.6195500000001</v>
      </c>
      <c r="S121" s="80"/>
      <c r="T121" s="187">
        <f>T122+T311+T326+T343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74</v>
      </c>
      <c r="AU121" s="18" t="s">
        <v>125</v>
      </c>
      <c r="BK121" s="188">
        <f>BK122+BK311+BK326+BK343</f>
        <v>416361</v>
      </c>
    </row>
    <row r="122" spans="1:65" s="12" customFormat="1" ht="25.9" customHeight="1">
      <c r="B122" s="189"/>
      <c r="C122" s="190"/>
      <c r="D122" s="191" t="s">
        <v>74</v>
      </c>
      <c r="E122" s="192" t="s">
        <v>144</v>
      </c>
      <c r="F122" s="192" t="s">
        <v>145</v>
      </c>
      <c r="G122" s="190"/>
      <c r="H122" s="190"/>
      <c r="I122" s="193"/>
      <c r="J122" s="194">
        <f>BK122</f>
        <v>0</v>
      </c>
      <c r="K122" s="190"/>
      <c r="L122" s="195"/>
      <c r="M122" s="196"/>
      <c r="N122" s="197"/>
      <c r="O122" s="197"/>
      <c r="P122" s="198">
        <f>P123</f>
        <v>0</v>
      </c>
      <c r="Q122" s="197"/>
      <c r="R122" s="198">
        <f>R123</f>
        <v>0</v>
      </c>
      <c r="S122" s="197"/>
      <c r="T122" s="199">
        <f>T123</f>
        <v>0</v>
      </c>
      <c r="AR122" s="200" t="s">
        <v>83</v>
      </c>
      <c r="AT122" s="201" t="s">
        <v>74</v>
      </c>
      <c r="AU122" s="201" t="s">
        <v>75</v>
      </c>
      <c r="AY122" s="200" t="s">
        <v>146</v>
      </c>
      <c r="BK122" s="202">
        <f>BK123</f>
        <v>0</v>
      </c>
    </row>
    <row r="123" spans="1:65" s="12" customFormat="1" ht="22.9" customHeight="1">
      <c r="B123" s="189"/>
      <c r="C123" s="190"/>
      <c r="D123" s="191" t="s">
        <v>74</v>
      </c>
      <c r="E123" s="203" t="s">
        <v>147</v>
      </c>
      <c r="F123" s="203" t="s">
        <v>148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SUM(P124:P310)</f>
        <v>0</v>
      </c>
      <c r="Q123" s="197"/>
      <c r="R123" s="198">
        <f>SUM(R124:R310)</f>
        <v>0</v>
      </c>
      <c r="S123" s="197"/>
      <c r="T123" s="199">
        <f>SUM(T124:T310)</f>
        <v>0</v>
      </c>
      <c r="AR123" s="200" t="s">
        <v>83</v>
      </c>
      <c r="AT123" s="201" t="s">
        <v>74</v>
      </c>
      <c r="AU123" s="201" t="s">
        <v>83</v>
      </c>
      <c r="AY123" s="200" t="s">
        <v>146</v>
      </c>
      <c r="BK123" s="202">
        <f>SUM(BK124:BK310)</f>
        <v>0</v>
      </c>
    </row>
    <row r="124" spans="1:65" s="2" customFormat="1" ht="21.75" customHeight="1">
      <c r="A124" s="35"/>
      <c r="B124" s="36"/>
      <c r="C124" s="205" t="s">
        <v>83</v>
      </c>
      <c r="D124" s="205" t="s">
        <v>149</v>
      </c>
      <c r="E124" s="206" t="s">
        <v>150</v>
      </c>
      <c r="F124" s="207" t="s">
        <v>151</v>
      </c>
      <c r="G124" s="208" t="s">
        <v>152</v>
      </c>
      <c r="H124" s="209">
        <v>10</v>
      </c>
      <c r="I124" s="210"/>
      <c r="J124" s="211">
        <f>ROUND(I124*H124,2)</f>
        <v>0</v>
      </c>
      <c r="K124" s="207" t="s">
        <v>153</v>
      </c>
      <c r="L124" s="40"/>
      <c r="M124" s="212" t="s">
        <v>1</v>
      </c>
      <c r="N124" s="213" t="s">
        <v>40</v>
      </c>
      <c r="O124" s="72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6" t="s">
        <v>154</v>
      </c>
      <c r="AT124" s="216" t="s">
        <v>149</v>
      </c>
      <c r="AU124" s="216" t="s">
        <v>85</v>
      </c>
      <c r="AY124" s="18" t="s">
        <v>146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83</v>
      </c>
      <c r="BK124" s="217">
        <f>ROUND(I124*H124,2)</f>
        <v>0</v>
      </c>
      <c r="BL124" s="18" t="s">
        <v>154</v>
      </c>
      <c r="BM124" s="216" t="s">
        <v>155</v>
      </c>
    </row>
    <row r="125" spans="1:65" s="2" customFormat="1" ht="48.75">
      <c r="A125" s="35"/>
      <c r="B125" s="36"/>
      <c r="C125" s="37"/>
      <c r="D125" s="218" t="s">
        <v>156</v>
      </c>
      <c r="E125" s="37"/>
      <c r="F125" s="219" t="s">
        <v>157</v>
      </c>
      <c r="G125" s="37"/>
      <c r="H125" s="37"/>
      <c r="I125" s="117"/>
      <c r="J125" s="37"/>
      <c r="K125" s="37"/>
      <c r="L125" s="40"/>
      <c r="M125" s="220"/>
      <c r="N125" s="221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156</v>
      </c>
      <c r="AU125" s="18" t="s">
        <v>85</v>
      </c>
    </row>
    <row r="126" spans="1:65" s="2" customFormat="1" ht="21.75" customHeight="1">
      <c r="A126" s="35"/>
      <c r="B126" s="36"/>
      <c r="C126" s="205" t="s">
        <v>85</v>
      </c>
      <c r="D126" s="205" t="s">
        <v>149</v>
      </c>
      <c r="E126" s="206" t="s">
        <v>158</v>
      </c>
      <c r="F126" s="207" t="s">
        <v>159</v>
      </c>
      <c r="G126" s="208" t="s">
        <v>160</v>
      </c>
      <c r="H126" s="209">
        <v>491</v>
      </c>
      <c r="I126" s="210"/>
      <c r="J126" s="211">
        <f>ROUND(I126*H126,2)</f>
        <v>0</v>
      </c>
      <c r="K126" s="207" t="s">
        <v>153</v>
      </c>
      <c r="L126" s="40"/>
      <c r="M126" s="212" t="s">
        <v>1</v>
      </c>
      <c r="N126" s="213" t="s">
        <v>40</v>
      </c>
      <c r="O126" s="72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6" t="s">
        <v>154</v>
      </c>
      <c r="AT126" s="216" t="s">
        <v>149</v>
      </c>
      <c r="AU126" s="216" t="s">
        <v>85</v>
      </c>
      <c r="AY126" s="18" t="s">
        <v>146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83</v>
      </c>
      <c r="BK126" s="217">
        <f>ROUND(I126*H126,2)</f>
        <v>0</v>
      </c>
      <c r="BL126" s="18" t="s">
        <v>154</v>
      </c>
      <c r="BM126" s="216" t="s">
        <v>161</v>
      </c>
    </row>
    <row r="127" spans="1:65" s="2" customFormat="1" ht="39">
      <c r="A127" s="35"/>
      <c r="B127" s="36"/>
      <c r="C127" s="37"/>
      <c r="D127" s="218" t="s">
        <v>156</v>
      </c>
      <c r="E127" s="37"/>
      <c r="F127" s="219" t="s">
        <v>162</v>
      </c>
      <c r="G127" s="37"/>
      <c r="H127" s="37"/>
      <c r="I127" s="117"/>
      <c r="J127" s="37"/>
      <c r="K127" s="37"/>
      <c r="L127" s="40"/>
      <c r="M127" s="220"/>
      <c r="N127" s="221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156</v>
      </c>
      <c r="AU127" s="18" t="s">
        <v>85</v>
      </c>
    </row>
    <row r="128" spans="1:65" s="2" customFormat="1" ht="21.75" customHeight="1">
      <c r="A128" s="35"/>
      <c r="B128" s="36"/>
      <c r="C128" s="205" t="s">
        <v>97</v>
      </c>
      <c r="D128" s="205" t="s">
        <v>149</v>
      </c>
      <c r="E128" s="206" t="s">
        <v>163</v>
      </c>
      <c r="F128" s="207" t="s">
        <v>164</v>
      </c>
      <c r="G128" s="208" t="s">
        <v>165</v>
      </c>
      <c r="H128" s="209">
        <v>0.77500000000000002</v>
      </c>
      <c r="I128" s="210"/>
      <c r="J128" s="211">
        <f>ROUND(I128*H128,2)</f>
        <v>0</v>
      </c>
      <c r="K128" s="207" t="s">
        <v>153</v>
      </c>
      <c r="L128" s="40"/>
      <c r="M128" s="212" t="s">
        <v>1</v>
      </c>
      <c r="N128" s="213" t="s">
        <v>40</v>
      </c>
      <c r="O128" s="72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154</v>
      </c>
      <c r="AT128" s="216" t="s">
        <v>149</v>
      </c>
      <c r="AU128" s="216" t="s">
        <v>85</v>
      </c>
      <c r="AY128" s="18" t="s">
        <v>146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83</v>
      </c>
      <c r="BK128" s="217">
        <f>ROUND(I128*H128,2)</f>
        <v>0</v>
      </c>
      <c r="BL128" s="18" t="s">
        <v>154</v>
      </c>
      <c r="BM128" s="216" t="s">
        <v>166</v>
      </c>
    </row>
    <row r="129" spans="1:65" s="2" customFormat="1" ht="48.75">
      <c r="A129" s="35"/>
      <c r="B129" s="36"/>
      <c r="C129" s="37"/>
      <c r="D129" s="218" t="s">
        <v>156</v>
      </c>
      <c r="E129" s="37"/>
      <c r="F129" s="219" t="s">
        <v>167</v>
      </c>
      <c r="G129" s="37"/>
      <c r="H129" s="37"/>
      <c r="I129" s="117"/>
      <c r="J129" s="37"/>
      <c r="K129" s="37"/>
      <c r="L129" s="40"/>
      <c r="M129" s="220"/>
      <c r="N129" s="221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156</v>
      </c>
      <c r="AU129" s="18" t="s">
        <v>85</v>
      </c>
    </row>
    <row r="130" spans="1:65" s="13" customFormat="1">
      <c r="B130" s="222"/>
      <c r="C130" s="223"/>
      <c r="D130" s="218" t="s">
        <v>168</v>
      </c>
      <c r="E130" s="224" t="s">
        <v>1</v>
      </c>
      <c r="F130" s="225" t="s">
        <v>169</v>
      </c>
      <c r="G130" s="223"/>
      <c r="H130" s="224" t="s">
        <v>1</v>
      </c>
      <c r="I130" s="226"/>
      <c r="J130" s="223"/>
      <c r="K130" s="223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168</v>
      </c>
      <c r="AU130" s="231" t="s">
        <v>85</v>
      </c>
      <c r="AV130" s="13" t="s">
        <v>83</v>
      </c>
      <c r="AW130" s="13" t="s">
        <v>32</v>
      </c>
      <c r="AX130" s="13" t="s">
        <v>75</v>
      </c>
      <c r="AY130" s="231" t="s">
        <v>146</v>
      </c>
    </row>
    <row r="131" spans="1:65" s="14" customFormat="1" ht="22.5">
      <c r="B131" s="232"/>
      <c r="C131" s="233"/>
      <c r="D131" s="218" t="s">
        <v>168</v>
      </c>
      <c r="E131" s="234" t="s">
        <v>1</v>
      </c>
      <c r="F131" s="235" t="s">
        <v>170</v>
      </c>
      <c r="G131" s="233"/>
      <c r="H131" s="236">
        <v>0.16500000000000001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168</v>
      </c>
      <c r="AU131" s="242" t="s">
        <v>85</v>
      </c>
      <c r="AV131" s="14" t="s">
        <v>85</v>
      </c>
      <c r="AW131" s="14" t="s">
        <v>32</v>
      </c>
      <c r="AX131" s="14" t="s">
        <v>75</v>
      </c>
      <c r="AY131" s="242" t="s">
        <v>146</v>
      </c>
    </row>
    <row r="132" spans="1:65" s="13" customFormat="1">
      <c r="B132" s="222"/>
      <c r="C132" s="223"/>
      <c r="D132" s="218" t="s">
        <v>168</v>
      </c>
      <c r="E132" s="224" t="s">
        <v>1</v>
      </c>
      <c r="F132" s="225" t="s">
        <v>171</v>
      </c>
      <c r="G132" s="223"/>
      <c r="H132" s="224" t="s">
        <v>1</v>
      </c>
      <c r="I132" s="226"/>
      <c r="J132" s="223"/>
      <c r="K132" s="223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168</v>
      </c>
      <c r="AU132" s="231" t="s">
        <v>85</v>
      </c>
      <c r="AV132" s="13" t="s">
        <v>83</v>
      </c>
      <c r="AW132" s="13" t="s">
        <v>32</v>
      </c>
      <c r="AX132" s="13" t="s">
        <v>75</v>
      </c>
      <c r="AY132" s="231" t="s">
        <v>146</v>
      </c>
    </row>
    <row r="133" spans="1:65" s="14" customFormat="1" ht="22.5">
      <c r="B133" s="232"/>
      <c r="C133" s="233"/>
      <c r="D133" s="218" t="s">
        <v>168</v>
      </c>
      <c r="E133" s="234" t="s">
        <v>1</v>
      </c>
      <c r="F133" s="235" t="s">
        <v>172</v>
      </c>
      <c r="G133" s="233"/>
      <c r="H133" s="236">
        <v>0.61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168</v>
      </c>
      <c r="AU133" s="242" t="s">
        <v>85</v>
      </c>
      <c r="AV133" s="14" t="s">
        <v>85</v>
      </c>
      <c r="AW133" s="14" t="s">
        <v>32</v>
      </c>
      <c r="AX133" s="14" t="s">
        <v>75</v>
      </c>
      <c r="AY133" s="242" t="s">
        <v>146</v>
      </c>
    </row>
    <row r="134" spans="1:65" s="15" customFormat="1">
      <c r="B134" s="243"/>
      <c r="C134" s="244"/>
      <c r="D134" s="218" t="s">
        <v>168</v>
      </c>
      <c r="E134" s="245" t="s">
        <v>1</v>
      </c>
      <c r="F134" s="246" t="s">
        <v>173</v>
      </c>
      <c r="G134" s="244"/>
      <c r="H134" s="247">
        <v>0.77500000000000002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AT134" s="253" t="s">
        <v>168</v>
      </c>
      <c r="AU134" s="253" t="s">
        <v>85</v>
      </c>
      <c r="AV134" s="15" t="s">
        <v>154</v>
      </c>
      <c r="AW134" s="15" t="s">
        <v>32</v>
      </c>
      <c r="AX134" s="15" t="s">
        <v>83</v>
      </c>
      <c r="AY134" s="253" t="s">
        <v>146</v>
      </c>
    </row>
    <row r="135" spans="1:65" s="2" customFormat="1" ht="21.75" customHeight="1">
      <c r="A135" s="35"/>
      <c r="B135" s="36"/>
      <c r="C135" s="205" t="s">
        <v>154</v>
      </c>
      <c r="D135" s="205" t="s">
        <v>149</v>
      </c>
      <c r="E135" s="206" t="s">
        <v>174</v>
      </c>
      <c r="F135" s="207" t="s">
        <v>175</v>
      </c>
      <c r="G135" s="208" t="s">
        <v>160</v>
      </c>
      <c r="H135" s="209">
        <v>464</v>
      </c>
      <c r="I135" s="210"/>
      <c r="J135" s="211">
        <f>ROUND(I135*H135,2)</f>
        <v>0</v>
      </c>
      <c r="K135" s="207" t="s">
        <v>153</v>
      </c>
      <c r="L135" s="40"/>
      <c r="M135" s="212" t="s">
        <v>1</v>
      </c>
      <c r="N135" s="213" t="s">
        <v>40</v>
      </c>
      <c r="O135" s="72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154</v>
      </c>
      <c r="AT135" s="216" t="s">
        <v>149</v>
      </c>
      <c r="AU135" s="216" t="s">
        <v>85</v>
      </c>
      <c r="AY135" s="18" t="s">
        <v>146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83</v>
      </c>
      <c r="BK135" s="217">
        <f>ROUND(I135*H135,2)</f>
        <v>0</v>
      </c>
      <c r="BL135" s="18" t="s">
        <v>154</v>
      </c>
      <c r="BM135" s="216" t="s">
        <v>176</v>
      </c>
    </row>
    <row r="136" spans="1:65" s="2" customFormat="1" ht="39">
      <c r="A136" s="35"/>
      <c r="B136" s="36"/>
      <c r="C136" s="37"/>
      <c r="D136" s="218" t="s">
        <v>156</v>
      </c>
      <c r="E136" s="37"/>
      <c r="F136" s="219" t="s">
        <v>177</v>
      </c>
      <c r="G136" s="37"/>
      <c r="H136" s="37"/>
      <c r="I136" s="117"/>
      <c r="J136" s="37"/>
      <c r="K136" s="37"/>
      <c r="L136" s="40"/>
      <c r="M136" s="220"/>
      <c r="N136" s="221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156</v>
      </c>
      <c r="AU136" s="18" t="s">
        <v>85</v>
      </c>
    </row>
    <row r="137" spans="1:65" s="14" customFormat="1">
      <c r="B137" s="232"/>
      <c r="C137" s="233"/>
      <c r="D137" s="218" t="s">
        <v>168</v>
      </c>
      <c r="E137" s="234" t="s">
        <v>117</v>
      </c>
      <c r="F137" s="235" t="s">
        <v>178</v>
      </c>
      <c r="G137" s="233"/>
      <c r="H137" s="236">
        <v>464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168</v>
      </c>
      <c r="AU137" s="242" t="s">
        <v>85</v>
      </c>
      <c r="AV137" s="14" t="s">
        <v>85</v>
      </c>
      <c r="AW137" s="14" t="s">
        <v>32</v>
      </c>
      <c r="AX137" s="14" t="s">
        <v>83</v>
      </c>
      <c r="AY137" s="242" t="s">
        <v>146</v>
      </c>
    </row>
    <row r="138" spans="1:65" s="2" customFormat="1" ht="21.75" customHeight="1">
      <c r="A138" s="35"/>
      <c r="B138" s="36"/>
      <c r="C138" s="205" t="s">
        <v>147</v>
      </c>
      <c r="D138" s="205" t="s">
        <v>149</v>
      </c>
      <c r="E138" s="206" t="s">
        <v>179</v>
      </c>
      <c r="F138" s="207" t="s">
        <v>180</v>
      </c>
      <c r="G138" s="208" t="s">
        <v>181</v>
      </c>
      <c r="H138" s="209">
        <v>89.8</v>
      </c>
      <c r="I138" s="210"/>
      <c r="J138" s="211">
        <f>ROUND(I138*H138,2)</f>
        <v>0</v>
      </c>
      <c r="K138" s="207" t="s">
        <v>153</v>
      </c>
      <c r="L138" s="40"/>
      <c r="M138" s="212" t="s">
        <v>1</v>
      </c>
      <c r="N138" s="213" t="s">
        <v>40</v>
      </c>
      <c r="O138" s="72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154</v>
      </c>
      <c r="AT138" s="216" t="s">
        <v>149</v>
      </c>
      <c r="AU138" s="216" t="s">
        <v>85</v>
      </c>
      <c r="AY138" s="18" t="s">
        <v>146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83</v>
      </c>
      <c r="BK138" s="217">
        <f>ROUND(I138*H138,2)</f>
        <v>0</v>
      </c>
      <c r="BL138" s="18" t="s">
        <v>154</v>
      </c>
      <c r="BM138" s="216" t="s">
        <v>182</v>
      </c>
    </row>
    <row r="139" spans="1:65" s="2" customFormat="1" ht="87.75">
      <c r="A139" s="35"/>
      <c r="B139" s="36"/>
      <c r="C139" s="37"/>
      <c r="D139" s="218" t="s">
        <v>156</v>
      </c>
      <c r="E139" s="37"/>
      <c r="F139" s="219" t="s">
        <v>183</v>
      </c>
      <c r="G139" s="37"/>
      <c r="H139" s="37"/>
      <c r="I139" s="117"/>
      <c r="J139" s="37"/>
      <c r="K139" s="37"/>
      <c r="L139" s="40"/>
      <c r="M139" s="220"/>
      <c r="N139" s="221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156</v>
      </c>
      <c r="AU139" s="18" t="s">
        <v>85</v>
      </c>
    </row>
    <row r="140" spans="1:65" s="13" customFormat="1" ht="22.5">
      <c r="B140" s="222"/>
      <c r="C140" s="223"/>
      <c r="D140" s="218" t="s">
        <v>168</v>
      </c>
      <c r="E140" s="224" t="s">
        <v>1</v>
      </c>
      <c r="F140" s="225" t="s">
        <v>184</v>
      </c>
      <c r="G140" s="223"/>
      <c r="H140" s="224" t="s">
        <v>1</v>
      </c>
      <c r="I140" s="226"/>
      <c r="J140" s="223"/>
      <c r="K140" s="223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168</v>
      </c>
      <c r="AU140" s="231" t="s">
        <v>85</v>
      </c>
      <c r="AV140" s="13" t="s">
        <v>83</v>
      </c>
      <c r="AW140" s="13" t="s">
        <v>32</v>
      </c>
      <c r="AX140" s="13" t="s">
        <v>75</v>
      </c>
      <c r="AY140" s="231" t="s">
        <v>146</v>
      </c>
    </row>
    <row r="141" spans="1:65" s="13" customFormat="1">
      <c r="B141" s="222"/>
      <c r="C141" s="223"/>
      <c r="D141" s="218" t="s">
        <v>168</v>
      </c>
      <c r="E141" s="224" t="s">
        <v>1</v>
      </c>
      <c r="F141" s="225" t="s">
        <v>185</v>
      </c>
      <c r="G141" s="223"/>
      <c r="H141" s="224" t="s">
        <v>1</v>
      </c>
      <c r="I141" s="226"/>
      <c r="J141" s="223"/>
      <c r="K141" s="223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168</v>
      </c>
      <c r="AU141" s="231" t="s">
        <v>85</v>
      </c>
      <c r="AV141" s="13" t="s">
        <v>83</v>
      </c>
      <c r="AW141" s="13" t="s">
        <v>32</v>
      </c>
      <c r="AX141" s="13" t="s">
        <v>75</v>
      </c>
      <c r="AY141" s="231" t="s">
        <v>146</v>
      </c>
    </row>
    <row r="142" spans="1:65" s="14" customFormat="1">
      <c r="B142" s="232"/>
      <c r="C142" s="233"/>
      <c r="D142" s="218" t="s">
        <v>168</v>
      </c>
      <c r="E142" s="234" t="s">
        <v>1</v>
      </c>
      <c r="F142" s="235" t="s">
        <v>186</v>
      </c>
      <c r="G142" s="233"/>
      <c r="H142" s="236">
        <v>64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168</v>
      </c>
      <c r="AU142" s="242" t="s">
        <v>85</v>
      </c>
      <c r="AV142" s="14" t="s">
        <v>85</v>
      </c>
      <c r="AW142" s="14" t="s">
        <v>32</v>
      </c>
      <c r="AX142" s="14" t="s">
        <v>75</v>
      </c>
      <c r="AY142" s="242" t="s">
        <v>146</v>
      </c>
    </row>
    <row r="143" spans="1:65" s="13" customFormat="1" ht="22.5">
      <c r="B143" s="222"/>
      <c r="C143" s="223"/>
      <c r="D143" s="218" t="s">
        <v>168</v>
      </c>
      <c r="E143" s="224" t="s">
        <v>1</v>
      </c>
      <c r="F143" s="225" t="s">
        <v>187</v>
      </c>
      <c r="G143" s="223"/>
      <c r="H143" s="224" t="s">
        <v>1</v>
      </c>
      <c r="I143" s="226"/>
      <c r="J143" s="223"/>
      <c r="K143" s="223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168</v>
      </c>
      <c r="AU143" s="231" t="s">
        <v>85</v>
      </c>
      <c r="AV143" s="13" t="s">
        <v>83</v>
      </c>
      <c r="AW143" s="13" t="s">
        <v>32</v>
      </c>
      <c r="AX143" s="13" t="s">
        <v>75</v>
      </c>
      <c r="AY143" s="231" t="s">
        <v>146</v>
      </c>
    </row>
    <row r="144" spans="1:65" s="14" customFormat="1">
      <c r="B144" s="232"/>
      <c r="C144" s="233"/>
      <c r="D144" s="218" t="s">
        <v>168</v>
      </c>
      <c r="E144" s="234" t="s">
        <v>1</v>
      </c>
      <c r="F144" s="235" t="s">
        <v>188</v>
      </c>
      <c r="G144" s="233"/>
      <c r="H144" s="236">
        <v>25.8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168</v>
      </c>
      <c r="AU144" s="242" t="s">
        <v>85</v>
      </c>
      <c r="AV144" s="14" t="s">
        <v>85</v>
      </c>
      <c r="AW144" s="14" t="s">
        <v>32</v>
      </c>
      <c r="AX144" s="14" t="s">
        <v>75</v>
      </c>
      <c r="AY144" s="242" t="s">
        <v>146</v>
      </c>
    </row>
    <row r="145" spans="1:65" s="15" customFormat="1">
      <c r="B145" s="243"/>
      <c r="C145" s="244"/>
      <c r="D145" s="218" t="s">
        <v>168</v>
      </c>
      <c r="E145" s="245" t="s">
        <v>189</v>
      </c>
      <c r="F145" s="246" t="s">
        <v>173</v>
      </c>
      <c r="G145" s="244"/>
      <c r="H145" s="247">
        <v>89.8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168</v>
      </c>
      <c r="AU145" s="253" t="s">
        <v>85</v>
      </c>
      <c r="AV145" s="15" t="s">
        <v>154</v>
      </c>
      <c r="AW145" s="15" t="s">
        <v>32</v>
      </c>
      <c r="AX145" s="15" t="s">
        <v>83</v>
      </c>
      <c r="AY145" s="253" t="s">
        <v>146</v>
      </c>
    </row>
    <row r="146" spans="1:65" s="2" customFormat="1" ht="21.75" customHeight="1">
      <c r="A146" s="35"/>
      <c r="B146" s="36"/>
      <c r="C146" s="205" t="s">
        <v>190</v>
      </c>
      <c r="D146" s="205" t="s">
        <v>149</v>
      </c>
      <c r="E146" s="206" t="s">
        <v>191</v>
      </c>
      <c r="F146" s="207" t="s">
        <v>192</v>
      </c>
      <c r="G146" s="208" t="s">
        <v>181</v>
      </c>
      <c r="H146" s="209">
        <v>8.5679999999999996</v>
      </c>
      <c r="I146" s="210"/>
      <c r="J146" s="211">
        <f>ROUND(I146*H146,2)</f>
        <v>0</v>
      </c>
      <c r="K146" s="207" t="s">
        <v>153</v>
      </c>
      <c r="L146" s="40"/>
      <c r="M146" s="212" t="s">
        <v>1</v>
      </c>
      <c r="N146" s="213" t="s">
        <v>40</v>
      </c>
      <c r="O146" s="72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154</v>
      </c>
      <c r="AT146" s="216" t="s">
        <v>149</v>
      </c>
      <c r="AU146" s="216" t="s">
        <v>85</v>
      </c>
      <c r="AY146" s="18" t="s">
        <v>146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83</v>
      </c>
      <c r="BK146" s="217">
        <f>ROUND(I146*H146,2)</f>
        <v>0</v>
      </c>
      <c r="BL146" s="18" t="s">
        <v>154</v>
      </c>
      <c r="BM146" s="216" t="s">
        <v>193</v>
      </c>
    </row>
    <row r="147" spans="1:65" s="2" customFormat="1" ht="48.75">
      <c r="A147" s="35"/>
      <c r="B147" s="36"/>
      <c r="C147" s="37"/>
      <c r="D147" s="218" t="s">
        <v>156</v>
      </c>
      <c r="E147" s="37"/>
      <c r="F147" s="219" t="s">
        <v>194</v>
      </c>
      <c r="G147" s="37"/>
      <c r="H147" s="37"/>
      <c r="I147" s="117"/>
      <c r="J147" s="37"/>
      <c r="K147" s="37"/>
      <c r="L147" s="40"/>
      <c r="M147" s="220"/>
      <c r="N147" s="221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156</v>
      </c>
      <c r="AU147" s="18" t="s">
        <v>85</v>
      </c>
    </row>
    <row r="148" spans="1:65" s="13" customFormat="1">
      <c r="B148" s="222"/>
      <c r="C148" s="223"/>
      <c r="D148" s="218" t="s">
        <v>168</v>
      </c>
      <c r="E148" s="224" t="s">
        <v>1</v>
      </c>
      <c r="F148" s="225" t="s">
        <v>195</v>
      </c>
      <c r="G148" s="223"/>
      <c r="H148" s="224" t="s">
        <v>1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168</v>
      </c>
      <c r="AU148" s="231" t="s">
        <v>85</v>
      </c>
      <c r="AV148" s="13" t="s">
        <v>83</v>
      </c>
      <c r="AW148" s="13" t="s">
        <v>32</v>
      </c>
      <c r="AX148" s="13" t="s">
        <v>75</v>
      </c>
      <c r="AY148" s="231" t="s">
        <v>146</v>
      </c>
    </row>
    <row r="149" spans="1:65" s="14" customFormat="1">
      <c r="B149" s="232"/>
      <c r="C149" s="233"/>
      <c r="D149" s="218" t="s">
        <v>168</v>
      </c>
      <c r="E149" s="234" t="s">
        <v>1</v>
      </c>
      <c r="F149" s="235" t="s">
        <v>196</v>
      </c>
      <c r="G149" s="233"/>
      <c r="H149" s="236">
        <v>2.1419999999999999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168</v>
      </c>
      <c r="AU149" s="242" t="s">
        <v>85</v>
      </c>
      <c r="AV149" s="14" t="s">
        <v>85</v>
      </c>
      <c r="AW149" s="14" t="s">
        <v>32</v>
      </c>
      <c r="AX149" s="14" t="s">
        <v>75</v>
      </c>
      <c r="AY149" s="242" t="s">
        <v>146</v>
      </c>
    </row>
    <row r="150" spans="1:65" s="13" customFormat="1">
      <c r="B150" s="222"/>
      <c r="C150" s="223"/>
      <c r="D150" s="218" t="s">
        <v>168</v>
      </c>
      <c r="E150" s="224" t="s">
        <v>1</v>
      </c>
      <c r="F150" s="225" t="s">
        <v>197</v>
      </c>
      <c r="G150" s="223"/>
      <c r="H150" s="224" t="s">
        <v>1</v>
      </c>
      <c r="I150" s="226"/>
      <c r="J150" s="223"/>
      <c r="K150" s="223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168</v>
      </c>
      <c r="AU150" s="231" t="s">
        <v>85</v>
      </c>
      <c r="AV150" s="13" t="s">
        <v>83</v>
      </c>
      <c r="AW150" s="13" t="s">
        <v>32</v>
      </c>
      <c r="AX150" s="13" t="s">
        <v>75</v>
      </c>
      <c r="AY150" s="231" t="s">
        <v>146</v>
      </c>
    </row>
    <row r="151" spans="1:65" s="14" customFormat="1">
      <c r="B151" s="232"/>
      <c r="C151" s="233"/>
      <c r="D151" s="218" t="s">
        <v>168</v>
      </c>
      <c r="E151" s="234" t="s">
        <v>1</v>
      </c>
      <c r="F151" s="235" t="s">
        <v>196</v>
      </c>
      <c r="G151" s="233"/>
      <c r="H151" s="236">
        <v>2.1419999999999999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168</v>
      </c>
      <c r="AU151" s="242" t="s">
        <v>85</v>
      </c>
      <c r="AV151" s="14" t="s">
        <v>85</v>
      </c>
      <c r="AW151" s="14" t="s">
        <v>32</v>
      </c>
      <c r="AX151" s="14" t="s">
        <v>75</v>
      </c>
      <c r="AY151" s="242" t="s">
        <v>146</v>
      </c>
    </row>
    <row r="152" spans="1:65" s="13" customFormat="1">
      <c r="B152" s="222"/>
      <c r="C152" s="223"/>
      <c r="D152" s="218" t="s">
        <v>168</v>
      </c>
      <c r="E152" s="224" t="s">
        <v>1</v>
      </c>
      <c r="F152" s="225" t="s">
        <v>198</v>
      </c>
      <c r="G152" s="223"/>
      <c r="H152" s="224" t="s">
        <v>1</v>
      </c>
      <c r="I152" s="226"/>
      <c r="J152" s="223"/>
      <c r="K152" s="223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168</v>
      </c>
      <c r="AU152" s="231" t="s">
        <v>85</v>
      </c>
      <c r="AV152" s="13" t="s">
        <v>83</v>
      </c>
      <c r="AW152" s="13" t="s">
        <v>32</v>
      </c>
      <c r="AX152" s="13" t="s">
        <v>75</v>
      </c>
      <c r="AY152" s="231" t="s">
        <v>146</v>
      </c>
    </row>
    <row r="153" spans="1:65" s="14" customFormat="1">
      <c r="B153" s="232"/>
      <c r="C153" s="233"/>
      <c r="D153" s="218" t="s">
        <v>168</v>
      </c>
      <c r="E153" s="234" t="s">
        <v>1</v>
      </c>
      <c r="F153" s="235" t="s">
        <v>196</v>
      </c>
      <c r="G153" s="233"/>
      <c r="H153" s="236">
        <v>2.1419999999999999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168</v>
      </c>
      <c r="AU153" s="242" t="s">
        <v>85</v>
      </c>
      <c r="AV153" s="14" t="s">
        <v>85</v>
      </c>
      <c r="AW153" s="14" t="s">
        <v>32</v>
      </c>
      <c r="AX153" s="14" t="s">
        <v>75</v>
      </c>
      <c r="AY153" s="242" t="s">
        <v>146</v>
      </c>
    </row>
    <row r="154" spans="1:65" s="13" customFormat="1">
      <c r="B154" s="222"/>
      <c r="C154" s="223"/>
      <c r="D154" s="218" t="s">
        <v>168</v>
      </c>
      <c r="E154" s="224" t="s">
        <v>1</v>
      </c>
      <c r="F154" s="225" t="s">
        <v>199</v>
      </c>
      <c r="G154" s="223"/>
      <c r="H154" s="224" t="s">
        <v>1</v>
      </c>
      <c r="I154" s="226"/>
      <c r="J154" s="223"/>
      <c r="K154" s="223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168</v>
      </c>
      <c r="AU154" s="231" t="s">
        <v>85</v>
      </c>
      <c r="AV154" s="13" t="s">
        <v>83</v>
      </c>
      <c r="AW154" s="13" t="s">
        <v>32</v>
      </c>
      <c r="AX154" s="13" t="s">
        <v>75</v>
      </c>
      <c r="AY154" s="231" t="s">
        <v>146</v>
      </c>
    </row>
    <row r="155" spans="1:65" s="14" customFormat="1">
      <c r="B155" s="232"/>
      <c r="C155" s="233"/>
      <c r="D155" s="218" t="s">
        <v>168</v>
      </c>
      <c r="E155" s="234" t="s">
        <v>1</v>
      </c>
      <c r="F155" s="235" t="s">
        <v>196</v>
      </c>
      <c r="G155" s="233"/>
      <c r="H155" s="236">
        <v>2.1419999999999999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168</v>
      </c>
      <c r="AU155" s="242" t="s">
        <v>85</v>
      </c>
      <c r="AV155" s="14" t="s">
        <v>85</v>
      </c>
      <c r="AW155" s="14" t="s">
        <v>32</v>
      </c>
      <c r="AX155" s="14" t="s">
        <v>75</v>
      </c>
      <c r="AY155" s="242" t="s">
        <v>146</v>
      </c>
    </row>
    <row r="156" spans="1:65" s="15" customFormat="1">
      <c r="B156" s="243"/>
      <c r="C156" s="244"/>
      <c r="D156" s="218" t="s">
        <v>168</v>
      </c>
      <c r="E156" s="245" t="s">
        <v>1</v>
      </c>
      <c r="F156" s="246" t="s">
        <v>173</v>
      </c>
      <c r="G156" s="244"/>
      <c r="H156" s="247">
        <v>8.5679999999999996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168</v>
      </c>
      <c r="AU156" s="253" t="s">
        <v>85</v>
      </c>
      <c r="AV156" s="15" t="s">
        <v>154</v>
      </c>
      <c r="AW156" s="15" t="s">
        <v>32</v>
      </c>
      <c r="AX156" s="15" t="s">
        <v>83</v>
      </c>
      <c r="AY156" s="253" t="s">
        <v>146</v>
      </c>
    </row>
    <row r="157" spans="1:65" s="2" customFormat="1" ht="21.75" customHeight="1">
      <c r="A157" s="35"/>
      <c r="B157" s="36"/>
      <c r="C157" s="205" t="s">
        <v>200</v>
      </c>
      <c r="D157" s="205" t="s">
        <v>149</v>
      </c>
      <c r="E157" s="206" t="s">
        <v>201</v>
      </c>
      <c r="F157" s="207" t="s">
        <v>202</v>
      </c>
      <c r="G157" s="208" t="s">
        <v>203</v>
      </c>
      <c r="H157" s="209">
        <v>0.26</v>
      </c>
      <c r="I157" s="210"/>
      <c r="J157" s="211">
        <f>ROUND(I157*H157,2)</f>
        <v>0</v>
      </c>
      <c r="K157" s="207" t="s">
        <v>153</v>
      </c>
      <c r="L157" s="40"/>
      <c r="M157" s="212" t="s">
        <v>1</v>
      </c>
      <c r="N157" s="213" t="s">
        <v>40</v>
      </c>
      <c r="O157" s="72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6" t="s">
        <v>154</v>
      </c>
      <c r="AT157" s="216" t="s">
        <v>149</v>
      </c>
      <c r="AU157" s="216" t="s">
        <v>85</v>
      </c>
      <c r="AY157" s="18" t="s">
        <v>146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83</v>
      </c>
      <c r="BK157" s="217">
        <f>ROUND(I157*H157,2)</f>
        <v>0</v>
      </c>
      <c r="BL157" s="18" t="s">
        <v>154</v>
      </c>
      <c r="BM157" s="216" t="s">
        <v>204</v>
      </c>
    </row>
    <row r="158" spans="1:65" s="2" customFormat="1" ht="107.25">
      <c r="A158" s="35"/>
      <c r="B158" s="36"/>
      <c r="C158" s="37"/>
      <c r="D158" s="218" t="s">
        <v>156</v>
      </c>
      <c r="E158" s="37"/>
      <c r="F158" s="219" t="s">
        <v>205</v>
      </c>
      <c r="G158" s="37"/>
      <c r="H158" s="37"/>
      <c r="I158" s="117"/>
      <c r="J158" s="37"/>
      <c r="K158" s="37"/>
      <c r="L158" s="40"/>
      <c r="M158" s="220"/>
      <c r="N158" s="221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156</v>
      </c>
      <c r="AU158" s="18" t="s">
        <v>85</v>
      </c>
    </row>
    <row r="159" spans="1:65" s="13" customFormat="1">
      <c r="B159" s="222"/>
      <c r="C159" s="223"/>
      <c r="D159" s="218" t="s">
        <v>168</v>
      </c>
      <c r="E159" s="224" t="s">
        <v>1</v>
      </c>
      <c r="F159" s="225" t="s">
        <v>206</v>
      </c>
      <c r="G159" s="223"/>
      <c r="H159" s="224" t="s">
        <v>1</v>
      </c>
      <c r="I159" s="226"/>
      <c r="J159" s="223"/>
      <c r="K159" s="223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168</v>
      </c>
      <c r="AU159" s="231" t="s">
        <v>85</v>
      </c>
      <c r="AV159" s="13" t="s">
        <v>83</v>
      </c>
      <c r="AW159" s="13" t="s">
        <v>32</v>
      </c>
      <c r="AX159" s="13" t="s">
        <v>75</v>
      </c>
      <c r="AY159" s="231" t="s">
        <v>146</v>
      </c>
    </row>
    <row r="160" spans="1:65" s="14" customFormat="1">
      <c r="B160" s="232"/>
      <c r="C160" s="233"/>
      <c r="D160" s="218" t="s">
        <v>168</v>
      </c>
      <c r="E160" s="234" t="s">
        <v>1</v>
      </c>
      <c r="F160" s="235" t="s">
        <v>207</v>
      </c>
      <c r="G160" s="233"/>
      <c r="H160" s="236">
        <v>0.26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168</v>
      </c>
      <c r="AU160" s="242" t="s">
        <v>85</v>
      </c>
      <c r="AV160" s="14" t="s">
        <v>85</v>
      </c>
      <c r="AW160" s="14" t="s">
        <v>32</v>
      </c>
      <c r="AX160" s="14" t="s">
        <v>75</v>
      </c>
      <c r="AY160" s="242" t="s">
        <v>146</v>
      </c>
    </row>
    <row r="161" spans="1:65" s="15" customFormat="1">
      <c r="B161" s="243"/>
      <c r="C161" s="244"/>
      <c r="D161" s="218" t="s">
        <v>168</v>
      </c>
      <c r="E161" s="245" t="s">
        <v>208</v>
      </c>
      <c r="F161" s="246" t="s">
        <v>173</v>
      </c>
      <c r="G161" s="244"/>
      <c r="H161" s="247">
        <v>0.26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168</v>
      </c>
      <c r="AU161" s="253" t="s">
        <v>85</v>
      </c>
      <c r="AV161" s="15" t="s">
        <v>154</v>
      </c>
      <c r="AW161" s="15" t="s">
        <v>32</v>
      </c>
      <c r="AX161" s="15" t="s">
        <v>83</v>
      </c>
      <c r="AY161" s="253" t="s">
        <v>146</v>
      </c>
    </row>
    <row r="162" spans="1:65" s="2" customFormat="1" ht="21.75" customHeight="1">
      <c r="A162" s="35"/>
      <c r="B162" s="36"/>
      <c r="C162" s="205" t="s">
        <v>209</v>
      </c>
      <c r="D162" s="205" t="s">
        <v>149</v>
      </c>
      <c r="E162" s="206" t="s">
        <v>210</v>
      </c>
      <c r="F162" s="207" t="s">
        <v>211</v>
      </c>
      <c r="G162" s="208" t="s">
        <v>203</v>
      </c>
      <c r="H162" s="209">
        <v>0.9</v>
      </c>
      <c r="I162" s="210"/>
      <c r="J162" s="211">
        <f>ROUND(I162*H162,2)</f>
        <v>0</v>
      </c>
      <c r="K162" s="207" t="s">
        <v>153</v>
      </c>
      <c r="L162" s="40"/>
      <c r="M162" s="212" t="s">
        <v>1</v>
      </c>
      <c r="N162" s="213" t="s">
        <v>40</v>
      </c>
      <c r="O162" s="72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6" t="s">
        <v>154</v>
      </c>
      <c r="AT162" s="216" t="s">
        <v>149</v>
      </c>
      <c r="AU162" s="216" t="s">
        <v>85</v>
      </c>
      <c r="AY162" s="18" t="s">
        <v>146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83</v>
      </c>
      <c r="BK162" s="217">
        <f>ROUND(I162*H162,2)</f>
        <v>0</v>
      </c>
      <c r="BL162" s="18" t="s">
        <v>154</v>
      </c>
      <c r="BM162" s="216" t="s">
        <v>212</v>
      </c>
    </row>
    <row r="163" spans="1:65" s="2" customFormat="1" ht="107.25">
      <c r="A163" s="35"/>
      <c r="B163" s="36"/>
      <c r="C163" s="37"/>
      <c r="D163" s="218" t="s">
        <v>156</v>
      </c>
      <c r="E163" s="37"/>
      <c r="F163" s="219" t="s">
        <v>213</v>
      </c>
      <c r="G163" s="37"/>
      <c r="H163" s="37"/>
      <c r="I163" s="117"/>
      <c r="J163" s="37"/>
      <c r="K163" s="37"/>
      <c r="L163" s="40"/>
      <c r="M163" s="220"/>
      <c r="N163" s="221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156</v>
      </c>
      <c r="AU163" s="18" t="s">
        <v>85</v>
      </c>
    </row>
    <row r="164" spans="1:65" s="13" customFormat="1">
      <c r="B164" s="222"/>
      <c r="C164" s="223"/>
      <c r="D164" s="218" t="s">
        <v>168</v>
      </c>
      <c r="E164" s="224" t="s">
        <v>1</v>
      </c>
      <c r="F164" s="225" t="s">
        <v>214</v>
      </c>
      <c r="G164" s="223"/>
      <c r="H164" s="224" t="s">
        <v>1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168</v>
      </c>
      <c r="AU164" s="231" t="s">
        <v>85</v>
      </c>
      <c r="AV164" s="13" t="s">
        <v>83</v>
      </c>
      <c r="AW164" s="13" t="s">
        <v>32</v>
      </c>
      <c r="AX164" s="13" t="s">
        <v>75</v>
      </c>
      <c r="AY164" s="231" t="s">
        <v>146</v>
      </c>
    </row>
    <row r="165" spans="1:65" s="14" customFormat="1">
      <c r="B165" s="232"/>
      <c r="C165" s="233"/>
      <c r="D165" s="218" t="s">
        <v>168</v>
      </c>
      <c r="E165" s="234" t="s">
        <v>1</v>
      </c>
      <c r="F165" s="235" t="s">
        <v>215</v>
      </c>
      <c r="G165" s="233"/>
      <c r="H165" s="236">
        <v>0.41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168</v>
      </c>
      <c r="AU165" s="242" t="s">
        <v>85</v>
      </c>
      <c r="AV165" s="14" t="s">
        <v>85</v>
      </c>
      <c r="AW165" s="14" t="s">
        <v>32</v>
      </c>
      <c r="AX165" s="14" t="s">
        <v>75</v>
      </c>
      <c r="AY165" s="242" t="s">
        <v>146</v>
      </c>
    </row>
    <row r="166" spans="1:65" s="13" customFormat="1">
      <c r="B166" s="222"/>
      <c r="C166" s="223"/>
      <c r="D166" s="218" t="s">
        <v>168</v>
      </c>
      <c r="E166" s="224" t="s">
        <v>1</v>
      </c>
      <c r="F166" s="225" t="s">
        <v>216</v>
      </c>
      <c r="G166" s="223"/>
      <c r="H166" s="224" t="s">
        <v>1</v>
      </c>
      <c r="I166" s="226"/>
      <c r="J166" s="223"/>
      <c r="K166" s="223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168</v>
      </c>
      <c r="AU166" s="231" t="s">
        <v>85</v>
      </c>
      <c r="AV166" s="13" t="s">
        <v>83</v>
      </c>
      <c r="AW166" s="13" t="s">
        <v>32</v>
      </c>
      <c r="AX166" s="13" t="s">
        <v>75</v>
      </c>
      <c r="AY166" s="231" t="s">
        <v>146</v>
      </c>
    </row>
    <row r="167" spans="1:65" s="14" customFormat="1">
      <c r="B167" s="232"/>
      <c r="C167" s="233"/>
      <c r="D167" s="218" t="s">
        <v>168</v>
      </c>
      <c r="E167" s="234" t="s">
        <v>1</v>
      </c>
      <c r="F167" s="235" t="s">
        <v>217</v>
      </c>
      <c r="G167" s="233"/>
      <c r="H167" s="236">
        <v>0.49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168</v>
      </c>
      <c r="AU167" s="242" t="s">
        <v>85</v>
      </c>
      <c r="AV167" s="14" t="s">
        <v>85</v>
      </c>
      <c r="AW167" s="14" t="s">
        <v>32</v>
      </c>
      <c r="AX167" s="14" t="s">
        <v>75</v>
      </c>
      <c r="AY167" s="242" t="s">
        <v>146</v>
      </c>
    </row>
    <row r="168" spans="1:65" s="15" customFormat="1">
      <c r="B168" s="243"/>
      <c r="C168" s="244"/>
      <c r="D168" s="218" t="s">
        <v>168</v>
      </c>
      <c r="E168" s="245" t="s">
        <v>218</v>
      </c>
      <c r="F168" s="246" t="s">
        <v>173</v>
      </c>
      <c r="G168" s="244"/>
      <c r="H168" s="247">
        <v>0.89999999999999991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168</v>
      </c>
      <c r="AU168" s="253" t="s">
        <v>85</v>
      </c>
      <c r="AV168" s="15" t="s">
        <v>154</v>
      </c>
      <c r="AW168" s="15" t="s">
        <v>32</v>
      </c>
      <c r="AX168" s="15" t="s">
        <v>83</v>
      </c>
      <c r="AY168" s="253" t="s">
        <v>146</v>
      </c>
    </row>
    <row r="169" spans="1:65" s="2" customFormat="1" ht="21.75" customHeight="1">
      <c r="A169" s="35"/>
      <c r="B169" s="36"/>
      <c r="C169" s="205" t="s">
        <v>219</v>
      </c>
      <c r="D169" s="205" t="s">
        <v>149</v>
      </c>
      <c r="E169" s="206" t="s">
        <v>220</v>
      </c>
      <c r="F169" s="207" t="s">
        <v>221</v>
      </c>
      <c r="G169" s="208" t="s">
        <v>181</v>
      </c>
      <c r="H169" s="209">
        <v>925.51099999999997</v>
      </c>
      <c r="I169" s="210"/>
      <c r="J169" s="211">
        <f>ROUND(I169*H169,2)</f>
        <v>0</v>
      </c>
      <c r="K169" s="207" t="s">
        <v>153</v>
      </c>
      <c r="L169" s="40"/>
      <c r="M169" s="212" t="s">
        <v>1</v>
      </c>
      <c r="N169" s="213" t="s">
        <v>40</v>
      </c>
      <c r="O169" s="72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6" t="s">
        <v>154</v>
      </c>
      <c r="AT169" s="216" t="s">
        <v>149</v>
      </c>
      <c r="AU169" s="216" t="s">
        <v>85</v>
      </c>
      <c r="AY169" s="18" t="s">
        <v>146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83</v>
      </c>
      <c r="BK169" s="217">
        <f>ROUND(I169*H169,2)</f>
        <v>0</v>
      </c>
      <c r="BL169" s="18" t="s">
        <v>154</v>
      </c>
      <c r="BM169" s="216" t="s">
        <v>222</v>
      </c>
    </row>
    <row r="170" spans="1:65" s="2" customFormat="1" ht="48.75">
      <c r="A170" s="35"/>
      <c r="B170" s="36"/>
      <c r="C170" s="37"/>
      <c r="D170" s="218" t="s">
        <v>156</v>
      </c>
      <c r="E170" s="37"/>
      <c r="F170" s="219" t="s">
        <v>223</v>
      </c>
      <c r="G170" s="37"/>
      <c r="H170" s="37"/>
      <c r="I170" s="117"/>
      <c r="J170" s="37"/>
      <c r="K170" s="37"/>
      <c r="L170" s="40"/>
      <c r="M170" s="220"/>
      <c r="N170" s="221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156</v>
      </c>
      <c r="AU170" s="18" t="s">
        <v>85</v>
      </c>
    </row>
    <row r="171" spans="1:65" s="13" customFormat="1" ht="33.75">
      <c r="B171" s="222"/>
      <c r="C171" s="223"/>
      <c r="D171" s="218" t="s">
        <v>168</v>
      </c>
      <c r="E171" s="224" t="s">
        <v>1</v>
      </c>
      <c r="F171" s="225" t="s">
        <v>224</v>
      </c>
      <c r="G171" s="223"/>
      <c r="H171" s="224" t="s">
        <v>1</v>
      </c>
      <c r="I171" s="226"/>
      <c r="J171" s="223"/>
      <c r="K171" s="223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168</v>
      </c>
      <c r="AU171" s="231" t="s">
        <v>85</v>
      </c>
      <c r="AV171" s="13" t="s">
        <v>83</v>
      </c>
      <c r="AW171" s="13" t="s">
        <v>32</v>
      </c>
      <c r="AX171" s="13" t="s">
        <v>75</v>
      </c>
      <c r="AY171" s="231" t="s">
        <v>146</v>
      </c>
    </row>
    <row r="172" spans="1:65" s="13" customFormat="1">
      <c r="B172" s="222"/>
      <c r="C172" s="223"/>
      <c r="D172" s="218" t="s">
        <v>168</v>
      </c>
      <c r="E172" s="224" t="s">
        <v>1</v>
      </c>
      <c r="F172" s="225" t="s">
        <v>185</v>
      </c>
      <c r="G172" s="223"/>
      <c r="H172" s="224" t="s">
        <v>1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168</v>
      </c>
      <c r="AU172" s="231" t="s">
        <v>85</v>
      </c>
      <c r="AV172" s="13" t="s">
        <v>83</v>
      </c>
      <c r="AW172" s="13" t="s">
        <v>32</v>
      </c>
      <c r="AX172" s="13" t="s">
        <v>75</v>
      </c>
      <c r="AY172" s="231" t="s">
        <v>146</v>
      </c>
    </row>
    <row r="173" spans="1:65" s="14" customFormat="1">
      <c r="B173" s="232"/>
      <c r="C173" s="233"/>
      <c r="D173" s="218" t="s">
        <v>168</v>
      </c>
      <c r="E173" s="234" t="s">
        <v>1</v>
      </c>
      <c r="F173" s="235" t="s">
        <v>186</v>
      </c>
      <c r="G173" s="233"/>
      <c r="H173" s="236">
        <v>64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168</v>
      </c>
      <c r="AU173" s="242" t="s">
        <v>85</v>
      </c>
      <c r="AV173" s="14" t="s">
        <v>85</v>
      </c>
      <c r="AW173" s="14" t="s">
        <v>32</v>
      </c>
      <c r="AX173" s="14" t="s">
        <v>75</v>
      </c>
      <c r="AY173" s="242" t="s">
        <v>146</v>
      </c>
    </row>
    <row r="174" spans="1:65" s="13" customFormat="1">
      <c r="B174" s="222"/>
      <c r="C174" s="223"/>
      <c r="D174" s="218" t="s">
        <v>168</v>
      </c>
      <c r="E174" s="224" t="s">
        <v>1</v>
      </c>
      <c r="F174" s="225" t="s">
        <v>225</v>
      </c>
      <c r="G174" s="223"/>
      <c r="H174" s="224" t="s">
        <v>1</v>
      </c>
      <c r="I174" s="226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168</v>
      </c>
      <c r="AU174" s="231" t="s">
        <v>85</v>
      </c>
      <c r="AV174" s="13" t="s">
        <v>83</v>
      </c>
      <c r="AW174" s="13" t="s">
        <v>32</v>
      </c>
      <c r="AX174" s="13" t="s">
        <v>75</v>
      </c>
      <c r="AY174" s="231" t="s">
        <v>146</v>
      </c>
    </row>
    <row r="175" spans="1:65" s="14" customFormat="1">
      <c r="B175" s="232"/>
      <c r="C175" s="233"/>
      <c r="D175" s="218" t="s">
        <v>168</v>
      </c>
      <c r="E175" s="234" t="s">
        <v>1</v>
      </c>
      <c r="F175" s="235" t="s">
        <v>226</v>
      </c>
      <c r="G175" s="233"/>
      <c r="H175" s="236">
        <v>249.03299999999999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168</v>
      </c>
      <c r="AU175" s="242" t="s">
        <v>85</v>
      </c>
      <c r="AV175" s="14" t="s">
        <v>85</v>
      </c>
      <c r="AW175" s="14" t="s">
        <v>32</v>
      </c>
      <c r="AX175" s="14" t="s">
        <v>75</v>
      </c>
      <c r="AY175" s="242" t="s">
        <v>146</v>
      </c>
    </row>
    <row r="176" spans="1:65" s="13" customFormat="1" ht="22.5">
      <c r="B176" s="222"/>
      <c r="C176" s="223"/>
      <c r="D176" s="218" t="s">
        <v>168</v>
      </c>
      <c r="E176" s="224" t="s">
        <v>1</v>
      </c>
      <c r="F176" s="225" t="s">
        <v>187</v>
      </c>
      <c r="G176" s="223"/>
      <c r="H176" s="224" t="s">
        <v>1</v>
      </c>
      <c r="I176" s="226"/>
      <c r="J176" s="223"/>
      <c r="K176" s="223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168</v>
      </c>
      <c r="AU176" s="231" t="s">
        <v>85</v>
      </c>
      <c r="AV176" s="13" t="s">
        <v>83</v>
      </c>
      <c r="AW176" s="13" t="s">
        <v>32</v>
      </c>
      <c r="AX176" s="13" t="s">
        <v>75</v>
      </c>
      <c r="AY176" s="231" t="s">
        <v>146</v>
      </c>
    </row>
    <row r="177" spans="1:65" s="14" customFormat="1">
      <c r="B177" s="232"/>
      <c r="C177" s="233"/>
      <c r="D177" s="218" t="s">
        <v>168</v>
      </c>
      <c r="E177" s="234" t="s">
        <v>1</v>
      </c>
      <c r="F177" s="235" t="s">
        <v>188</v>
      </c>
      <c r="G177" s="233"/>
      <c r="H177" s="236">
        <v>25.8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168</v>
      </c>
      <c r="AU177" s="242" t="s">
        <v>85</v>
      </c>
      <c r="AV177" s="14" t="s">
        <v>85</v>
      </c>
      <c r="AW177" s="14" t="s">
        <v>32</v>
      </c>
      <c r="AX177" s="14" t="s">
        <v>75</v>
      </c>
      <c r="AY177" s="242" t="s">
        <v>146</v>
      </c>
    </row>
    <row r="178" spans="1:65" s="13" customFormat="1">
      <c r="B178" s="222"/>
      <c r="C178" s="223"/>
      <c r="D178" s="218" t="s">
        <v>168</v>
      </c>
      <c r="E178" s="224" t="s">
        <v>1</v>
      </c>
      <c r="F178" s="225" t="s">
        <v>227</v>
      </c>
      <c r="G178" s="223"/>
      <c r="H178" s="224" t="s">
        <v>1</v>
      </c>
      <c r="I178" s="226"/>
      <c r="J178" s="223"/>
      <c r="K178" s="223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168</v>
      </c>
      <c r="AU178" s="231" t="s">
        <v>85</v>
      </c>
      <c r="AV178" s="13" t="s">
        <v>83</v>
      </c>
      <c r="AW178" s="13" t="s">
        <v>32</v>
      </c>
      <c r="AX178" s="13" t="s">
        <v>75</v>
      </c>
      <c r="AY178" s="231" t="s">
        <v>146</v>
      </c>
    </row>
    <row r="179" spans="1:65" s="14" customFormat="1">
      <c r="B179" s="232"/>
      <c r="C179" s="233"/>
      <c r="D179" s="218" t="s">
        <v>168</v>
      </c>
      <c r="E179" s="234" t="s">
        <v>1</v>
      </c>
      <c r="F179" s="235" t="s">
        <v>228</v>
      </c>
      <c r="G179" s="233"/>
      <c r="H179" s="236">
        <v>303.60000000000002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168</v>
      </c>
      <c r="AU179" s="242" t="s">
        <v>85</v>
      </c>
      <c r="AV179" s="14" t="s">
        <v>85</v>
      </c>
      <c r="AW179" s="14" t="s">
        <v>32</v>
      </c>
      <c r="AX179" s="14" t="s">
        <v>75</v>
      </c>
      <c r="AY179" s="242" t="s">
        <v>146</v>
      </c>
    </row>
    <row r="180" spans="1:65" s="13" customFormat="1">
      <c r="B180" s="222"/>
      <c r="C180" s="223"/>
      <c r="D180" s="218" t="s">
        <v>168</v>
      </c>
      <c r="E180" s="224" t="s">
        <v>1</v>
      </c>
      <c r="F180" s="225" t="s">
        <v>229</v>
      </c>
      <c r="G180" s="223"/>
      <c r="H180" s="224" t="s">
        <v>1</v>
      </c>
      <c r="I180" s="226"/>
      <c r="J180" s="223"/>
      <c r="K180" s="223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168</v>
      </c>
      <c r="AU180" s="231" t="s">
        <v>85</v>
      </c>
      <c r="AV180" s="13" t="s">
        <v>83</v>
      </c>
      <c r="AW180" s="13" t="s">
        <v>32</v>
      </c>
      <c r="AX180" s="13" t="s">
        <v>75</v>
      </c>
      <c r="AY180" s="231" t="s">
        <v>146</v>
      </c>
    </row>
    <row r="181" spans="1:65" s="14" customFormat="1">
      <c r="B181" s="232"/>
      <c r="C181" s="233"/>
      <c r="D181" s="218" t="s">
        <v>168</v>
      </c>
      <c r="E181" s="234" t="s">
        <v>1</v>
      </c>
      <c r="F181" s="235" t="s">
        <v>230</v>
      </c>
      <c r="G181" s="233"/>
      <c r="H181" s="236">
        <v>127.4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168</v>
      </c>
      <c r="AU181" s="242" t="s">
        <v>85</v>
      </c>
      <c r="AV181" s="14" t="s">
        <v>85</v>
      </c>
      <c r="AW181" s="14" t="s">
        <v>32</v>
      </c>
      <c r="AX181" s="14" t="s">
        <v>75</v>
      </c>
      <c r="AY181" s="242" t="s">
        <v>146</v>
      </c>
    </row>
    <row r="182" spans="1:65" s="16" customFormat="1">
      <c r="B182" s="254"/>
      <c r="C182" s="255"/>
      <c r="D182" s="218" t="s">
        <v>168</v>
      </c>
      <c r="E182" s="256" t="s">
        <v>89</v>
      </c>
      <c r="F182" s="257" t="s">
        <v>231</v>
      </c>
      <c r="G182" s="255"/>
      <c r="H182" s="258">
        <v>769.83299999999997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AT182" s="264" t="s">
        <v>168</v>
      </c>
      <c r="AU182" s="264" t="s">
        <v>85</v>
      </c>
      <c r="AV182" s="16" t="s">
        <v>97</v>
      </c>
      <c r="AW182" s="16" t="s">
        <v>32</v>
      </c>
      <c r="AX182" s="16" t="s">
        <v>75</v>
      </c>
      <c r="AY182" s="264" t="s">
        <v>146</v>
      </c>
    </row>
    <row r="183" spans="1:65" s="13" customFormat="1" ht="22.5">
      <c r="B183" s="222"/>
      <c r="C183" s="223"/>
      <c r="D183" s="218" t="s">
        <v>168</v>
      </c>
      <c r="E183" s="224" t="s">
        <v>1</v>
      </c>
      <c r="F183" s="225" t="s">
        <v>232</v>
      </c>
      <c r="G183" s="223"/>
      <c r="H183" s="224" t="s">
        <v>1</v>
      </c>
      <c r="I183" s="226"/>
      <c r="J183" s="223"/>
      <c r="K183" s="223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168</v>
      </c>
      <c r="AU183" s="231" t="s">
        <v>85</v>
      </c>
      <c r="AV183" s="13" t="s">
        <v>83</v>
      </c>
      <c r="AW183" s="13" t="s">
        <v>32</v>
      </c>
      <c r="AX183" s="13" t="s">
        <v>75</v>
      </c>
      <c r="AY183" s="231" t="s">
        <v>146</v>
      </c>
    </row>
    <row r="184" spans="1:65" s="14" customFormat="1" ht="22.5">
      <c r="B184" s="232"/>
      <c r="C184" s="233"/>
      <c r="D184" s="218" t="s">
        <v>168</v>
      </c>
      <c r="E184" s="234" t="s">
        <v>1</v>
      </c>
      <c r="F184" s="235" t="s">
        <v>233</v>
      </c>
      <c r="G184" s="233"/>
      <c r="H184" s="236">
        <v>155.678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AT184" s="242" t="s">
        <v>168</v>
      </c>
      <c r="AU184" s="242" t="s">
        <v>85</v>
      </c>
      <c r="AV184" s="14" t="s">
        <v>85</v>
      </c>
      <c r="AW184" s="14" t="s">
        <v>32</v>
      </c>
      <c r="AX184" s="14" t="s">
        <v>75</v>
      </c>
      <c r="AY184" s="242" t="s">
        <v>146</v>
      </c>
    </row>
    <row r="185" spans="1:65" s="16" customFormat="1">
      <c r="B185" s="254"/>
      <c r="C185" s="255"/>
      <c r="D185" s="218" t="s">
        <v>168</v>
      </c>
      <c r="E185" s="256" t="s">
        <v>1</v>
      </c>
      <c r="F185" s="257" t="s">
        <v>231</v>
      </c>
      <c r="G185" s="255"/>
      <c r="H185" s="258">
        <v>155.678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AT185" s="264" t="s">
        <v>168</v>
      </c>
      <c r="AU185" s="264" t="s">
        <v>85</v>
      </c>
      <c r="AV185" s="16" t="s">
        <v>97</v>
      </c>
      <c r="AW185" s="16" t="s">
        <v>32</v>
      </c>
      <c r="AX185" s="16" t="s">
        <v>75</v>
      </c>
      <c r="AY185" s="264" t="s">
        <v>146</v>
      </c>
    </row>
    <row r="186" spans="1:65" s="15" customFormat="1">
      <c r="B186" s="243"/>
      <c r="C186" s="244"/>
      <c r="D186" s="218" t="s">
        <v>168</v>
      </c>
      <c r="E186" s="245" t="s">
        <v>94</v>
      </c>
      <c r="F186" s="246" t="s">
        <v>173</v>
      </c>
      <c r="G186" s="244"/>
      <c r="H186" s="247">
        <v>925.51099999999997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AT186" s="253" t="s">
        <v>168</v>
      </c>
      <c r="AU186" s="253" t="s">
        <v>85</v>
      </c>
      <c r="AV186" s="15" t="s">
        <v>154</v>
      </c>
      <c r="AW186" s="15" t="s">
        <v>32</v>
      </c>
      <c r="AX186" s="15" t="s">
        <v>83</v>
      </c>
      <c r="AY186" s="253" t="s">
        <v>146</v>
      </c>
    </row>
    <row r="187" spans="1:65" s="2" customFormat="1" ht="21.75" customHeight="1">
      <c r="A187" s="35"/>
      <c r="B187" s="36"/>
      <c r="C187" s="205" t="s">
        <v>234</v>
      </c>
      <c r="D187" s="205" t="s">
        <v>149</v>
      </c>
      <c r="E187" s="206" t="s">
        <v>235</v>
      </c>
      <c r="F187" s="207" t="s">
        <v>236</v>
      </c>
      <c r="G187" s="208" t="s">
        <v>237</v>
      </c>
      <c r="H187" s="209">
        <v>210</v>
      </c>
      <c r="I187" s="210"/>
      <c r="J187" s="211">
        <f>ROUND(I187*H187,2)</f>
        <v>0</v>
      </c>
      <c r="K187" s="207" t="s">
        <v>153</v>
      </c>
      <c r="L187" s="40"/>
      <c r="M187" s="212" t="s">
        <v>1</v>
      </c>
      <c r="N187" s="213" t="s">
        <v>40</v>
      </c>
      <c r="O187" s="72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6" t="s">
        <v>154</v>
      </c>
      <c r="AT187" s="216" t="s">
        <v>149</v>
      </c>
      <c r="AU187" s="216" t="s">
        <v>85</v>
      </c>
      <c r="AY187" s="18" t="s">
        <v>146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83</v>
      </c>
      <c r="BK187" s="217">
        <f>ROUND(I187*H187,2)</f>
        <v>0</v>
      </c>
      <c r="BL187" s="18" t="s">
        <v>154</v>
      </c>
      <c r="BM187" s="216" t="s">
        <v>238</v>
      </c>
    </row>
    <row r="188" spans="1:65" s="2" customFormat="1" ht="39">
      <c r="A188" s="35"/>
      <c r="B188" s="36"/>
      <c r="C188" s="37"/>
      <c r="D188" s="218" t="s">
        <v>156</v>
      </c>
      <c r="E188" s="37"/>
      <c r="F188" s="219" t="s">
        <v>239</v>
      </c>
      <c r="G188" s="37"/>
      <c r="H188" s="37"/>
      <c r="I188" s="117"/>
      <c r="J188" s="37"/>
      <c r="K188" s="37"/>
      <c r="L188" s="40"/>
      <c r="M188" s="220"/>
      <c r="N188" s="221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156</v>
      </c>
      <c r="AU188" s="18" t="s">
        <v>85</v>
      </c>
    </row>
    <row r="189" spans="1:65" s="2" customFormat="1" ht="19.5">
      <c r="A189" s="35"/>
      <c r="B189" s="36"/>
      <c r="C189" s="37"/>
      <c r="D189" s="218" t="s">
        <v>240</v>
      </c>
      <c r="E189" s="37"/>
      <c r="F189" s="265" t="s">
        <v>241</v>
      </c>
      <c r="G189" s="37"/>
      <c r="H189" s="37"/>
      <c r="I189" s="117"/>
      <c r="J189" s="37"/>
      <c r="K189" s="37"/>
      <c r="L189" s="40"/>
      <c r="M189" s="220"/>
      <c r="N189" s="221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240</v>
      </c>
      <c r="AU189" s="18" t="s">
        <v>85</v>
      </c>
    </row>
    <row r="190" spans="1:65" s="13" customFormat="1" ht="22.5">
      <c r="B190" s="222"/>
      <c r="C190" s="223"/>
      <c r="D190" s="218" t="s">
        <v>168</v>
      </c>
      <c r="E190" s="224" t="s">
        <v>1</v>
      </c>
      <c r="F190" s="225" t="s">
        <v>242</v>
      </c>
      <c r="G190" s="223"/>
      <c r="H190" s="224" t="s">
        <v>1</v>
      </c>
      <c r="I190" s="226"/>
      <c r="J190" s="223"/>
      <c r="K190" s="223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168</v>
      </c>
      <c r="AU190" s="231" t="s">
        <v>85</v>
      </c>
      <c r="AV190" s="13" t="s">
        <v>83</v>
      </c>
      <c r="AW190" s="13" t="s">
        <v>32</v>
      </c>
      <c r="AX190" s="13" t="s">
        <v>75</v>
      </c>
      <c r="AY190" s="231" t="s">
        <v>146</v>
      </c>
    </row>
    <row r="191" spans="1:65" s="14" customFormat="1">
      <c r="B191" s="232"/>
      <c r="C191" s="233"/>
      <c r="D191" s="218" t="s">
        <v>168</v>
      </c>
      <c r="E191" s="234" t="s">
        <v>1</v>
      </c>
      <c r="F191" s="235" t="s">
        <v>243</v>
      </c>
      <c r="G191" s="233"/>
      <c r="H191" s="236">
        <v>210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168</v>
      </c>
      <c r="AU191" s="242" t="s">
        <v>85</v>
      </c>
      <c r="AV191" s="14" t="s">
        <v>85</v>
      </c>
      <c r="AW191" s="14" t="s">
        <v>32</v>
      </c>
      <c r="AX191" s="14" t="s">
        <v>83</v>
      </c>
      <c r="AY191" s="242" t="s">
        <v>146</v>
      </c>
    </row>
    <row r="192" spans="1:65" s="2" customFormat="1" ht="33" customHeight="1">
      <c r="A192" s="35"/>
      <c r="B192" s="36"/>
      <c r="C192" s="205" t="s">
        <v>244</v>
      </c>
      <c r="D192" s="205" t="s">
        <v>149</v>
      </c>
      <c r="E192" s="206" t="s">
        <v>245</v>
      </c>
      <c r="F192" s="207" t="s">
        <v>246</v>
      </c>
      <c r="G192" s="208" t="s">
        <v>247</v>
      </c>
      <c r="H192" s="209">
        <v>128</v>
      </c>
      <c r="I192" s="210"/>
      <c r="J192" s="211">
        <f>ROUND(I192*H192,2)</f>
        <v>0</v>
      </c>
      <c r="K192" s="207" t="s">
        <v>153</v>
      </c>
      <c r="L192" s="40"/>
      <c r="M192" s="212" t="s">
        <v>1</v>
      </c>
      <c r="N192" s="213" t="s">
        <v>40</v>
      </c>
      <c r="O192" s="72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6" t="s">
        <v>154</v>
      </c>
      <c r="AT192" s="216" t="s">
        <v>149</v>
      </c>
      <c r="AU192" s="216" t="s">
        <v>85</v>
      </c>
      <c r="AY192" s="18" t="s">
        <v>146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83</v>
      </c>
      <c r="BK192" s="217">
        <f>ROUND(I192*H192,2)</f>
        <v>0</v>
      </c>
      <c r="BL192" s="18" t="s">
        <v>154</v>
      </c>
      <c r="BM192" s="216" t="s">
        <v>248</v>
      </c>
    </row>
    <row r="193" spans="1:65" s="2" customFormat="1" ht="107.25">
      <c r="A193" s="35"/>
      <c r="B193" s="36"/>
      <c r="C193" s="37"/>
      <c r="D193" s="218" t="s">
        <v>156</v>
      </c>
      <c r="E193" s="37"/>
      <c r="F193" s="219" t="s">
        <v>249</v>
      </c>
      <c r="G193" s="37"/>
      <c r="H193" s="37"/>
      <c r="I193" s="117"/>
      <c r="J193" s="37"/>
      <c r="K193" s="37"/>
      <c r="L193" s="40"/>
      <c r="M193" s="220"/>
      <c r="N193" s="221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156</v>
      </c>
      <c r="AU193" s="18" t="s">
        <v>85</v>
      </c>
    </row>
    <row r="194" spans="1:65" s="2" customFormat="1" ht="19.5">
      <c r="A194" s="35"/>
      <c r="B194" s="36"/>
      <c r="C194" s="37"/>
      <c r="D194" s="218" t="s">
        <v>240</v>
      </c>
      <c r="E194" s="37"/>
      <c r="F194" s="265" t="s">
        <v>250</v>
      </c>
      <c r="G194" s="37"/>
      <c r="H194" s="37"/>
      <c r="I194" s="117"/>
      <c r="J194" s="37"/>
      <c r="K194" s="37"/>
      <c r="L194" s="40"/>
      <c r="M194" s="220"/>
      <c r="N194" s="221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240</v>
      </c>
      <c r="AU194" s="18" t="s">
        <v>85</v>
      </c>
    </row>
    <row r="195" spans="1:65" s="13" customFormat="1">
      <c r="B195" s="222"/>
      <c r="C195" s="223"/>
      <c r="D195" s="218" t="s">
        <v>168</v>
      </c>
      <c r="E195" s="224" t="s">
        <v>1</v>
      </c>
      <c r="F195" s="225" t="s">
        <v>251</v>
      </c>
      <c r="G195" s="223"/>
      <c r="H195" s="224" t="s">
        <v>1</v>
      </c>
      <c r="I195" s="226"/>
      <c r="J195" s="223"/>
      <c r="K195" s="223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168</v>
      </c>
      <c r="AU195" s="231" t="s">
        <v>85</v>
      </c>
      <c r="AV195" s="13" t="s">
        <v>83</v>
      </c>
      <c r="AW195" s="13" t="s">
        <v>32</v>
      </c>
      <c r="AX195" s="13" t="s">
        <v>75</v>
      </c>
      <c r="AY195" s="231" t="s">
        <v>146</v>
      </c>
    </row>
    <row r="196" spans="1:65" s="14" customFormat="1">
      <c r="B196" s="232"/>
      <c r="C196" s="233"/>
      <c r="D196" s="218" t="s">
        <v>168</v>
      </c>
      <c r="E196" s="234" t="s">
        <v>1</v>
      </c>
      <c r="F196" s="235" t="s">
        <v>252</v>
      </c>
      <c r="G196" s="233"/>
      <c r="H196" s="236">
        <v>38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168</v>
      </c>
      <c r="AU196" s="242" t="s">
        <v>85</v>
      </c>
      <c r="AV196" s="14" t="s">
        <v>85</v>
      </c>
      <c r="AW196" s="14" t="s">
        <v>32</v>
      </c>
      <c r="AX196" s="14" t="s">
        <v>75</v>
      </c>
      <c r="AY196" s="242" t="s">
        <v>146</v>
      </c>
    </row>
    <row r="197" spans="1:65" s="13" customFormat="1" ht="22.5">
      <c r="B197" s="222"/>
      <c r="C197" s="223"/>
      <c r="D197" s="218" t="s">
        <v>168</v>
      </c>
      <c r="E197" s="224" t="s">
        <v>1</v>
      </c>
      <c r="F197" s="225" t="s">
        <v>253</v>
      </c>
      <c r="G197" s="223"/>
      <c r="H197" s="224" t="s">
        <v>1</v>
      </c>
      <c r="I197" s="226"/>
      <c r="J197" s="223"/>
      <c r="K197" s="223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168</v>
      </c>
      <c r="AU197" s="231" t="s">
        <v>85</v>
      </c>
      <c r="AV197" s="13" t="s">
        <v>83</v>
      </c>
      <c r="AW197" s="13" t="s">
        <v>32</v>
      </c>
      <c r="AX197" s="13" t="s">
        <v>75</v>
      </c>
      <c r="AY197" s="231" t="s">
        <v>146</v>
      </c>
    </row>
    <row r="198" spans="1:65" s="14" customFormat="1">
      <c r="B198" s="232"/>
      <c r="C198" s="233"/>
      <c r="D198" s="218" t="s">
        <v>168</v>
      </c>
      <c r="E198" s="234" t="s">
        <v>1</v>
      </c>
      <c r="F198" s="235" t="s">
        <v>254</v>
      </c>
      <c r="G198" s="233"/>
      <c r="H198" s="236">
        <v>90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168</v>
      </c>
      <c r="AU198" s="242" t="s">
        <v>85</v>
      </c>
      <c r="AV198" s="14" t="s">
        <v>85</v>
      </c>
      <c r="AW198" s="14" t="s">
        <v>32</v>
      </c>
      <c r="AX198" s="14" t="s">
        <v>75</v>
      </c>
      <c r="AY198" s="242" t="s">
        <v>146</v>
      </c>
    </row>
    <row r="199" spans="1:65" s="15" customFormat="1">
      <c r="B199" s="243"/>
      <c r="C199" s="244"/>
      <c r="D199" s="218" t="s">
        <v>168</v>
      </c>
      <c r="E199" s="245" t="s">
        <v>119</v>
      </c>
      <c r="F199" s="246" t="s">
        <v>173</v>
      </c>
      <c r="G199" s="244"/>
      <c r="H199" s="247">
        <v>128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168</v>
      </c>
      <c r="AU199" s="253" t="s">
        <v>85</v>
      </c>
      <c r="AV199" s="15" t="s">
        <v>154</v>
      </c>
      <c r="AW199" s="15" t="s">
        <v>32</v>
      </c>
      <c r="AX199" s="15" t="s">
        <v>83</v>
      </c>
      <c r="AY199" s="253" t="s">
        <v>146</v>
      </c>
    </row>
    <row r="200" spans="1:65" s="2" customFormat="1" ht="33" customHeight="1">
      <c r="A200" s="35"/>
      <c r="B200" s="36"/>
      <c r="C200" s="205" t="s">
        <v>255</v>
      </c>
      <c r="D200" s="205" t="s">
        <v>149</v>
      </c>
      <c r="E200" s="206" t="s">
        <v>256</v>
      </c>
      <c r="F200" s="207" t="s">
        <v>257</v>
      </c>
      <c r="G200" s="208" t="s">
        <v>247</v>
      </c>
      <c r="H200" s="209">
        <v>3</v>
      </c>
      <c r="I200" s="210"/>
      <c r="J200" s="211">
        <f>ROUND(I200*H200,2)</f>
        <v>0</v>
      </c>
      <c r="K200" s="207" t="s">
        <v>153</v>
      </c>
      <c r="L200" s="40"/>
      <c r="M200" s="212" t="s">
        <v>1</v>
      </c>
      <c r="N200" s="213" t="s">
        <v>40</v>
      </c>
      <c r="O200" s="72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6" t="s">
        <v>154</v>
      </c>
      <c r="AT200" s="216" t="s">
        <v>149</v>
      </c>
      <c r="AU200" s="216" t="s">
        <v>85</v>
      </c>
      <c r="AY200" s="18" t="s">
        <v>146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83</v>
      </c>
      <c r="BK200" s="217">
        <f>ROUND(I200*H200,2)</f>
        <v>0</v>
      </c>
      <c r="BL200" s="18" t="s">
        <v>154</v>
      </c>
      <c r="BM200" s="216" t="s">
        <v>258</v>
      </c>
    </row>
    <row r="201" spans="1:65" s="2" customFormat="1" ht="107.25">
      <c r="A201" s="35"/>
      <c r="B201" s="36"/>
      <c r="C201" s="37"/>
      <c r="D201" s="218" t="s">
        <v>156</v>
      </c>
      <c r="E201" s="37"/>
      <c r="F201" s="219" t="s">
        <v>259</v>
      </c>
      <c r="G201" s="37"/>
      <c r="H201" s="37"/>
      <c r="I201" s="117"/>
      <c r="J201" s="37"/>
      <c r="K201" s="37"/>
      <c r="L201" s="40"/>
      <c r="M201" s="220"/>
      <c r="N201" s="221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156</v>
      </c>
      <c r="AU201" s="18" t="s">
        <v>85</v>
      </c>
    </row>
    <row r="202" spans="1:65" s="2" customFormat="1" ht="19.5">
      <c r="A202" s="35"/>
      <c r="B202" s="36"/>
      <c r="C202" s="37"/>
      <c r="D202" s="218" t="s">
        <v>240</v>
      </c>
      <c r="E202" s="37"/>
      <c r="F202" s="265" t="s">
        <v>250</v>
      </c>
      <c r="G202" s="37"/>
      <c r="H202" s="37"/>
      <c r="I202" s="117"/>
      <c r="J202" s="37"/>
      <c r="K202" s="37"/>
      <c r="L202" s="40"/>
      <c r="M202" s="220"/>
      <c r="N202" s="221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240</v>
      </c>
      <c r="AU202" s="18" t="s">
        <v>85</v>
      </c>
    </row>
    <row r="203" spans="1:65" s="13" customFormat="1">
      <c r="B203" s="222"/>
      <c r="C203" s="223"/>
      <c r="D203" s="218" t="s">
        <v>168</v>
      </c>
      <c r="E203" s="224" t="s">
        <v>1</v>
      </c>
      <c r="F203" s="225" t="s">
        <v>260</v>
      </c>
      <c r="G203" s="223"/>
      <c r="H203" s="224" t="s">
        <v>1</v>
      </c>
      <c r="I203" s="226"/>
      <c r="J203" s="223"/>
      <c r="K203" s="223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168</v>
      </c>
      <c r="AU203" s="231" t="s">
        <v>85</v>
      </c>
      <c r="AV203" s="13" t="s">
        <v>83</v>
      </c>
      <c r="AW203" s="13" t="s">
        <v>32</v>
      </c>
      <c r="AX203" s="13" t="s">
        <v>75</v>
      </c>
      <c r="AY203" s="231" t="s">
        <v>146</v>
      </c>
    </row>
    <row r="204" spans="1:65" s="13" customFormat="1">
      <c r="B204" s="222"/>
      <c r="C204" s="223"/>
      <c r="D204" s="218" t="s">
        <v>168</v>
      </c>
      <c r="E204" s="224" t="s">
        <v>1</v>
      </c>
      <c r="F204" s="225" t="s">
        <v>261</v>
      </c>
      <c r="G204" s="223"/>
      <c r="H204" s="224" t="s">
        <v>1</v>
      </c>
      <c r="I204" s="226"/>
      <c r="J204" s="223"/>
      <c r="K204" s="223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168</v>
      </c>
      <c r="AU204" s="231" t="s">
        <v>85</v>
      </c>
      <c r="AV204" s="13" t="s">
        <v>83</v>
      </c>
      <c r="AW204" s="13" t="s">
        <v>32</v>
      </c>
      <c r="AX204" s="13" t="s">
        <v>75</v>
      </c>
      <c r="AY204" s="231" t="s">
        <v>146</v>
      </c>
    </row>
    <row r="205" spans="1:65" s="14" customFormat="1">
      <c r="B205" s="232"/>
      <c r="C205" s="233"/>
      <c r="D205" s="218" t="s">
        <v>168</v>
      </c>
      <c r="E205" s="234" t="s">
        <v>1</v>
      </c>
      <c r="F205" s="235" t="s">
        <v>83</v>
      </c>
      <c r="G205" s="233"/>
      <c r="H205" s="236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168</v>
      </c>
      <c r="AU205" s="242" t="s">
        <v>85</v>
      </c>
      <c r="AV205" s="14" t="s">
        <v>85</v>
      </c>
      <c r="AW205" s="14" t="s">
        <v>32</v>
      </c>
      <c r="AX205" s="14" t="s">
        <v>75</v>
      </c>
      <c r="AY205" s="242" t="s">
        <v>146</v>
      </c>
    </row>
    <row r="206" spans="1:65" s="13" customFormat="1">
      <c r="B206" s="222"/>
      <c r="C206" s="223"/>
      <c r="D206" s="218" t="s">
        <v>168</v>
      </c>
      <c r="E206" s="224" t="s">
        <v>1</v>
      </c>
      <c r="F206" s="225" t="s">
        <v>262</v>
      </c>
      <c r="G206" s="223"/>
      <c r="H206" s="224" t="s">
        <v>1</v>
      </c>
      <c r="I206" s="226"/>
      <c r="J206" s="223"/>
      <c r="K206" s="223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168</v>
      </c>
      <c r="AU206" s="231" t="s">
        <v>85</v>
      </c>
      <c r="AV206" s="13" t="s">
        <v>83</v>
      </c>
      <c r="AW206" s="13" t="s">
        <v>32</v>
      </c>
      <c r="AX206" s="13" t="s">
        <v>75</v>
      </c>
      <c r="AY206" s="231" t="s">
        <v>146</v>
      </c>
    </row>
    <row r="207" spans="1:65" s="14" customFormat="1">
      <c r="B207" s="232"/>
      <c r="C207" s="233"/>
      <c r="D207" s="218" t="s">
        <v>168</v>
      </c>
      <c r="E207" s="234" t="s">
        <v>1</v>
      </c>
      <c r="F207" s="235" t="s">
        <v>85</v>
      </c>
      <c r="G207" s="233"/>
      <c r="H207" s="236">
        <v>2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168</v>
      </c>
      <c r="AU207" s="242" t="s">
        <v>85</v>
      </c>
      <c r="AV207" s="14" t="s">
        <v>85</v>
      </c>
      <c r="AW207" s="14" t="s">
        <v>32</v>
      </c>
      <c r="AX207" s="14" t="s">
        <v>75</v>
      </c>
      <c r="AY207" s="242" t="s">
        <v>146</v>
      </c>
    </row>
    <row r="208" spans="1:65" s="15" customFormat="1">
      <c r="B208" s="243"/>
      <c r="C208" s="244"/>
      <c r="D208" s="218" t="s">
        <v>168</v>
      </c>
      <c r="E208" s="245" t="s">
        <v>96</v>
      </c>
      <c r="F208" s="246" t="s">
        <v>173</v>
      </c>
      <c r="G208" s="244"/>
      <c r="H208" s="247">
        <v>3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168</v>
      </c>
      <c r="AU208" s="253" t="s">
        <v>85</v>
      </c>
      <c r="AV208" s="15" t="s">
        <v>154</v>
      </c>
      <c r="AW208" s="15" t="s">
        <v>32</v>
      </c>
      <c r="AX208" s="15" t="s">
        <v>83</v>
      </c>
      <c r="AY208" s="253" t="s">
        <v>146</v>
      </c>
    </row>
    <row r="209" spans="1:65" s="2" customFormat="1" ht="33" customHeight="1">
      <c r="A209" s="35"/>
      <c r="B209" s="36"/>
      <c r="C209" s="205" t="s">
        <v>263</v>
      </c>
      <c r="D209" s="205" t="s">
        <v>149</v>
      </c>
      <c r="E209" s="206" t="s">
        <v>264</v>
      </c>
      <c r="F209" s="207" t="s">
        <v>265</v>
      </c>
      <c r="G209" s="208" t="s">
        <v>247</v>
      </c>
      <c r="H209" s="209">
        <v>117</v>
      </c>
      <c r="I209" s="210"/>
      <c r="J209" s="211">
        <f>ROUND(I209*H209,2)</f>
        <v>0</v>
      </c>
      <c r="K209" s="207" t="s">
        <v>153</v>
      </c>
      <c r="L209" s="40"/>
      <c r="M209" s="212" t="s">
        <v>1</v>
      </c>
      <c r="N209" s="213" t="s">
        <v>40</v>
      </c>
      <c r="O209" s="72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6" t="s">
        <v>154</v>
      </c>
      <c r="AT209" s="216" t="s">
        <v>149</v>
      </c>
      <c r="AU209" s="216" t="s">
        <v>85</v>
      </c>
      <c r="AY209" s="18" t="s">
        <v>146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83</v>
      </c>
      <c r="BK209" s="217">
        <f>ROUND(I209*H209,2)</f>
        <v>0</v>
      </c>
      <c r="BL209" s="18" t="s">
        <v>154</v>
      </c>
      <c r="BM209" s="216" t="s">
        <v>266</v>
      </c>
    </row>
    <row r="210" spans="1:65" s="2" customFormat="1" ht="107.25">
      <c r="A210" s="35"/>
      <c r="B210" s="36"/>
      <c r="C210" s="37"/>
      <c r="D210" s="218" t="s">
        <v>156</v>
      </c>
      <c r="E210" s="37"/>
      <c r="F210" s="219" t="s">
        <v>267</v>
      </c>
      <c r="G210" s="37"/>
      <c r="H210" s="37"/>
      <c r="I210" s="117"/>
      <c r="J210" s="37"/>
      <c r="K210" s="37"/>
      <c r="L210" s="40"/>
      <c r="M210" s="220"/>
      <c r="N210" s="221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156</v>
      </c>
      <c r="AU210" s="18" t="s">
        <v>85</v>
      </c>
    </row>
    <row r="211" spans="1:65" s="2" customFormat="1" ht="19.5">
      <c r="A211" s="35"/>
      <c r="B211" s="36"/>
      <c r="C211" s="37"/>
      <c r="D211" s="218" t="s">
        <v>240</v>
      </c>
      <c r="E211" s="37"/>
      <c r="F211" s="265" t="s">
        <v>250</v>
      </c>
      <c r="G211" s="37"/>
      <c r="H211" s="37"/>
      <c r="I211" s="117"/>
      <c r="J211" s="37"/>
      <c r="K211" s="37"/>
      <c r="L211" s="40"/>
      <c r="M211" s="220"/>
      <c r="N211" s="221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240</v>
      </c>
      <c r="AU211" s="18" t="s">
        <v>85</v>
      </c>
    </row>
    <row r="212" spans="1:65" s="13" customFormat="1">
      <c r="B212" s="222"/>
      <c r="C212" s="223"/>
      <c r="D212" s="218" t="s">
        <v>168</v>
      </c>
      <c r="E212" s="224" t="s">
        <v>1</v>
      </c>
      <c r="F212" s="225" t="s">
        <v>268</v>
      </c>
      <c r="G212" s="223"/>
      <c r="H212" s="224" t="s">
        <v>1</v>
      </c>
      <c r="I212" s="226"/>
      <c r="J212" s="223"/>
      <c r="K212" s="223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168</v>
      </c>
      <c r="AU212" s="231" t="s">
        <v>85</v>
      </c>
      <c r="AV212" s="13" t="s">
        <v>83</v>
      </c>
      <c r="AW212" s="13" t="s">
        <v>32</v>
      </c>
      <c r="AX212" s="13" t="s">
        <v>75</v>
      </c>
      <c r="AY212" s="231" t="s">
        <v>146</v>
      </c>
    </row>
    <row r="213" spans="1:65" s="13" customFormat="1">
      <c r="B213" s="222"/>
      <c r="C213" s="223"/>
      <c r="D213" s="218" t="s">
        <v>168</v>
      </c>
      <c r="E213" s="224" t="s">
        <v>1</v>
      </c>
      <c r="F213" s="225" t="s">
        <v>269</v>
      </c>
      <c r="G213" s="223"/>
      <c r="H213" s="224" t="s">
        <v>1</v>
      </c>
      <c r="I213" s="226"/>
      <c r="J213" s="223"/>
      <c r="K213" s="223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168</v>
      </c>
      <c r="AU213" s="231" t="s">
        <v>85</v>
      </c>
      <c r="AV213" s="13" t="s">
        <v>83</v>
      </c>
      <c r="AW213" s="13" t="s">
        <v>32</v>
      </c>
      <c r="AX213" s="13" t="s">
        <v>75</v>
      </c>
      <c r="AY213" s="231" t="s">
        <v>146</v>
      </c>
    </row>
    <row r="214" spans="1:65" s="14" customFormat="1">
      <c r="B214" s="232"/>
      <c r="C214" s="233"/>
      <c r="D214" s="218" t="s">
        <v>168</v>
      </c>
      <c r="E214" s="234" t="s">
        <v>1</v>
      </c>
      <c r="F214" s="235" t="s">
        <v>97</v>
      </c>
      <c r="G214" s="233"/>
      <c r="H214" s="236">
        <v>3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168</v>
      </c>
      <c r="AU214" s="242" t="s">
        <v>85</v>
      </c>
      <c r="AV214" s="14" t="s">
        <v>85</v>
      </c>
      <c r="AW214" s="14" t="s">
        <v>32</v>
      </c>
      <c r="AX214" s="14" t="s">
        <v>75</v>
      </c>
      <c r="AY214" s="242" t="s">
        <v>146</v>
      </c>
    </row>
    <row r="215" spans="1:65" s="13" customFormat="1">
      <c r="B215" s="222"/>
      <c r="C215" s="223"/>
      <c r="D215" s="218" t="s">
        <v>168</v>
      </c>
      <c r="E215" s="224" t="s">
        <v>1</v>
      </c>
      <c r="F215" s="225" t="s">
        <v>270</v>
      </c>
      <c r="G215" s="223"/>
      <c r="H215" s="224" t="s">
        <v>1</v>
      </c>
      <c r="I215" s="226"/>
      <c r="J215" s="223"/>
      <c r="K215" s="223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168</v>
      </c>
      <c r="AU215" s="231" t="s">
        <v>85</v>
      </c>
      <c r="AV215" s="13" t="s">
        <v>83</v>
      </c>
      <c r="AW215" s="13" t="s">
        <v>32</v>
      </c>
      <c r="AX215" s="13" t="s">
        <v>75</v>
      </c>
      <c r="AY215" s="231" t="s">
        <v>146</v>
      </c>
    </row>
    <row r="216" spans="1:65" s="14" customFormat="1">
      <c r="B216" s="232"/>
      <c r="C216" s="233"/>
      <c r="D216" s="218" t="s">
        <v>168</v>
      </c>
      <c r="E216" s="234" t="s">
        <v>1</v>
      </c>
      <c r="F216" s="235" t="s">
        <v>271</v>
      </c>
      <c r="G216" s="233"/>
      <c r="H216" s="236">
        <v>2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168</v>
      </c>
      <c r="AU216" s="242" t="s">
        <v>85</v>
      </c>
      <c r="AV216" s="14" t="s">
        <v>85</v>
      </c>
      <c r="AW216" s="14" t="s">
        <v>32</v>
      </c>
      <c r="AX216" s="14" t="s">
        <v>75</v>
      </c>
      <c r="AY216" s="242" t="s">
        <v>146</v>
      </c>
    </row>
    <row r="217" spans="1:65" s="13" customFormat="1">
      <c r="B217" s="222"/>
      <c r="C217" s="223"/>
      <c r="D217" s="218" t="s">
        <v>168</v>
      </c>
      <c r="E217" s="224" t="s">
        <v>1</v>
      </c>
      <c r="F217" s="225" t="s">
        <v>272</v>
      </c>
      <c r="G217" s="223"/>
      <c r="H217" s="224" t="s">
        <v>1</v>
      </c>
      <c r="I217" s="226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168</v>
      </c>
      <c r="AU217" s="231" t="s">
        <v>85</v>
      </c>
      <c r="AV217" s="13" t="s">
        <v>83</v>
      </c>
      <c r="AW217" s="13" t="s">
        <v>32</v>
      </c>
      <c r="AX217" s="13" t="s">
        <v>75</v>
      </c>
      <c r="AY217" s="231" t="s">
        <v>146</v>
      </c>
    </row>
    <row r="218" spans="1:65" s="14" customFormat="1">
      <c r="B218" s="232"/>
      <c r="C218" s="233"/>
      <c r="D218" s="218" t="s">
        <v>168</v>
      </c>
      <c r="E218" s="234" t="s">
        <v>1</v>
      </c>
      <c r="F218" s="235" t="s">
        <v>273</v>
      </c>
      <c r="G218" s="233"/>
      <c r="H218" s="236">
        <v>30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168</v>
      </c>
      <c r="AU218" s="242" t="s">
        <v>85</v>
      </c>
      <c r="AV218" s="14" t="s">
        <v>85</v>
      </c>
      <c r="AW218" s="14" t="s">
        <v>32</v>
      </c>
      <c r="AX218" s="14" t="s">
        <v>75</v>
      </c>
      <c r="AY218" s="242" t="s">
        <v>146</v>
      </c>
    </row>
    <row r="219" spans="1:65" s="16" customFormat="1">
      <c r="B219" s="254"/>
      <c r="C219" s="255"/>
      <c r="D219" s="218" t="s">
        <v>168</v>
      </c>
      <c r="E219" s="256" t="s">
        <v>1</v>
      </c>
      <c r="F219" s="257" t="s">
        <v>231</v>
      </c>
      <c r="G219" s="255"/>
      <c r="H219" s="258">
        <v>35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AT219" s="264" t="s">
        <v>168</v>
      </c>
      <c r="AU219" s="264" t="s">
        <v>85</v>
      </c>
      <c r="AV219" s="16" t="s">
        <v>97</v>
      </c>
      <c r="AW219" s="16" t="s">
        <v>32</v>
      </c>
      <c r="AX219" s="16" t="s">
        <v>75</v>
      </c>
      <c r="AY219" s="264" t="s">
        <v>146</v>
      </c>
    </row>
    <row r="220" spans="1:65" s="13" customFormat="1">
      <c r="B220" s="222"/>
      <c r="C220" s="223"/>
      <c r="D220" s="218" t="s">
        <v>168</v>
      </c>
      <c r="E220" s="224" t="s">
        <v>1</v>
      </c>
      <c r="F220" s="225" t="s">
        <v>274</v>
      </c>
      <c r="G220" s="223"/>
      <c r="H220" s="224" t="s">
        <v>1</v>
      </c>
      <c r="I220" s="226"/>
      <c r="J220" s="223"/>
      <c r="K220" s="223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168</v>
      </c>
      <c r="AU220" s="231" t="s">
        <v>85</v>
      </c>
      <c r="AV220" s="13" t="s">
        <v>83</v>
      </c>
      <c r="AW220" s="13" t="s">
        <v>32</v>
      </c>
      <c r="AX220" s="13" t="s">
        <v>75</v>
      </c>
      <c r="AY220" s="231" t="s">
        <v>146</v>
      </c>
    </row>
    <row r="221" spans="1:65" s="13" customFormat="1">
      <c r="B221" s="222"/>
      <c r="C221" s="223"/>
      <c r="D221" s="218" t="s">
        <v>168</v>
      </c>
      <c r="E221" s="224" t="s">
        <v>1</v>
      </c>
      <c r="F221" s="225" t="s">
        <v>269</v>
      </c>
      <c r="G221" s="223"/>
      <c r="H221" s="224" t="s">
        <v>1</v>
      </c>
      <c r="I221" s="226"/>
      <c r="J221" s="223"/>
      <c r="K221" s="223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168</v>
      </c>
      <c r="AU221" s="231" t="s">
        <v>85</v>
      </c>
      <c r="AV221" s="13" t="s">
        <v>83</v>
      </c>
      <c r="AW221" s="13" t="s">
        <v>32</v>
      </c>
      <c r="AX221" s="13" t="s">
        <v>75</v>
      </c>
      <c r="AY221" s="231" t="s">
        <v>146</v>
      </c>
    </row>
    <row r="222" spans="1:65" s="14" customFormat="1">
      <c r="B222" s="232"/>
      <c r="C222" s="233"/>
      <c r="D222" s="218" t="s">
        <v>168</v>
      </c>
      <c r="E222" s="234" t="s">
        <v>1</v>
      </c>
      <c r="F222" s="235" t="s">
        <v>83</v>
      </c>
      <c r="G222" s="233"/>
      <c r="H222" s="236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168</v>
      </c>
      <c r="AU222" s="242" t="s">
        <v>85</v>
      </c>
      <c r="AV222" s="14" t="s">
        <v>85</v>
      </c>
      <c r="AW222" s="14" t="s">
        <v>32</v>
      </c>
      <c r="AX222" s="14" t="s">
        <v>75</v>
      </c>
      <c r="AY222" s="242" t="s">
        <v>146</v>
      </c>
    </row>
    <row r="223" spans="1:65" s="13" customFormat="1">
      <c r="B223" s="222"/>
      <c r="C223" s="223"/>
      <c r="D223" s="218" t="s">
        <v>168</v>
      </c>
      <c r="E223" s="224" t="s">
        <v>1</v>
      </c>
      <c r="F223" s="225" t="s">
        <v>270</v>
      </c>
      <c r="G223" s="223"/>
      <c r="H223" s="224" t="s">
        <v>1</v>
      </c>
      <c r="I223" s="226"/>
      <c r="J223" s="223"/>
      <c r="K223" s="223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168</v>
      </c>
      <c r="AU223" s="231" t="s">
        <v>85</v>
      </c>
      <c r="AV223" s="13" t="s">
        <v>83</v>
      </c>
      <c r="AW223" s="13" t="s">
        <v>32</v>
      </c>
      <c r="AX223" s="13" t="s">
        <v>75</v>
      </c>
      <c r="AY223" s="231" t="s">
        <v>146</v>
      </c>
    </row>
    <row r="224" spans="1:65" s="14" customFormat="1">
      <c r="B224" s="232"/>
      <c r="C224" s="233"/>
      <c r="D224" s="218" t="s">
        <v>168</v>
      </c>
      <c r="E224" s="234" t="s">
        <v>1</v>
      </c>
      <c r="F224" s="235" t="s">
        <v>275</v>
      </c>
      <c r="G224" s="233"/>
      <c r="H224" s="236">
        <v>47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168</v>
      </c>
      <c r="AU224" s="242" t="s">
        <v>85</v>
      </c>
      <c r="AV224" s="14" t="s">
        <v>85</v>
      </c>
      <c r="AW224" s="14" t="s">
        <v>32</v>
      </c>
      <c r="AX224" s="14" t="s">
        <v>75</v>
      </c>
      <c r="AY224" s="242" t="s">
        <v>146</v>
      </c>
    </row>
    <row r="225" spans="1:65" s="13" customFormat="1">
      <c r="B225" s="222"/>
      <c r="C225" s="223"/>
      <c r="D225" s="218" t="s">
        <v>168</v>
      </c>
      <c r="E225" s="224" t="s">
        <v>1</v>
      </c>
      <c r="F225" s="225" t="s">
        <v>276</v>
      </c>
      <c r="G225" s="223"/>
      <c r="H225" s="224" t="s">
        <v>1</v>
      </c>
      <c r="I225" s="226"/>
      <c r="J225" s="223"/>
      <c r="K225" s="223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168</v>
      </c>
      <c r="AU225" s="231" t="s">
        <v>85</v>
      </c>
      <c r="AV225" s="13" t="s">
        <v>83</v>
      </c>
      <c r="AW225" s="13" t="s">
        <v>32</v>
      </c>
      <c r="AX225" s="13" t="s">
        <v>75</v>
      </c>
      <c r="AY225" s="231" t="s">
        <v>146</v>
      </c>
    </row>
    <row r="226" spans="1:65" s="14" customFormat="1">
      <c r="B226" s="232"/>
      <c r="C226" s="233"/>
      <c r="D226" s="218" t="s">
        <v>168</v>
      </c>
      <c r="E226" s="234" t="s">
        <v>1</v>
      </c>
      <c r="F226" s="235" t="s">
        <v>277</v>
      </c>
      <c r="G226" s="233"/>
      <c r="H226" s="236">
        <v>13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168</v>
      </c>
      <c r="AU226" s="242" t="s">
        <v>85</v>
      </c>
      <c r="AV226" s="14" t="s">
        <v>85</v>
      </c>
      <c r="AW226" s="14" t="s">
        <v>32</v>
      </c>
      <c r="AX226" s="14" t="s">
        <v>75</v>
      </c>
      <c r="AY226" s="242" t="s">
        <v>146</v>
      </c>
    </row>
    <row r="227" spans="1:65" s="13" customFormat="1">
      <c r="B227" s="222"/>
      <c r="C227" s="223"/>
      <c r="D227" s="218" t="s">
        <v>168</v>
      </c>
      <c r="E227" s="224" t="s">
        <v>1</v>
      </c>
      <c r="F227" s="225" t="s">
        <v>278</v>
      </c>
      <c r="G227" s="223"/>
      <c r="H227" s="224" t="s">
        <v>1</v>
      </c>
      <c r="I227" s="226"/>
      <c r="J227" s="223"/>
      <c r="K227" s="223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168</v>
      </c>
      <c r="AU227" s="231" t="s">
        <v>85</v>
      </c>
      <c r="AV227" s="13" t="s">
        <v>83</v>
      </c>
      <c r="AW227" s="13" t="s">
        <v>32</v>
      </c>
      <c r="AX227" s="13" t="s">
        <v>75</v>
      </c>
      <c r="AY227" s="231" t="s">
        <v>146</v>
      </c>
    </row>
    <row r="228" spans="1:65" s="14" customFormat="1">
      <c r="B228" s="232"/>
      <c r="C228" s="233"/>
      <c r="D228" s="218" t="s">
        <v>168</v>
      </c>
      <c r="E228" s="234" t="s">
        <v>1</v>
      </c>
      <c r="F228" s="235" t="s">
        <v>279</v>
      </c>
      <c r="G228" s="233"/>
      <c r="H228" s="236">
        <v>21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168</v>
      </c>
      <c r="AU228" s="242" t="s">
        <v>85</v>
      </c>
      <c r="AV228" s="14" t="s">
        <v>85</v>
      </c>
      <c r="AW228" s="14" t="s">
        <v>32</v>
      </c>
      <c r="AX228" s="14" t="s">
        <v>75</v>
      </c>
      <c r="AY228" s="242" t="s">
        <v>146</v>
      </c>
    </row>
    <row r="229" spans="1:65" s="16" customFormat="1">
      <c r="B229" s="254"/>
      <c r="C229" s="255"/>
      <c r="D229" s="218" t="s">
        <v>168</v>
      </c>
      <c r="E229" s="256" t="s">
        <v>280</v>
      </c>
      <c r="F229" s="257" t="s">
        <v>231</v>
      </c>
      <c r="G229" s="255"/>
      <c r="H229" s="258">
        <v>82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AT229" s="264" t="s">
        <v>168</v>
      </c>
      <c r="AU229" s="264" t="s">
        <v>85</v>
      </c>
      <c r="AV229" s="16" t="s">
        <v>97</v>
      </c>
      <c r="AW229" s="16" t="s">
        <v>32</v>
      </c>
      <c r="AX229" s="16" t="s">
        <v>75</v>
      </c>
      <c r="AY229" s="264" t="s">
        <v>146</v>
      </c>
    </row>
    <row r="230" spans="1:65" s="15" customFormat="1">
      <c r="B230" s="243"/>
      <c r="C230" s="244"/>
      <c r="D230" s="218" t="s">
        <v>168</v>
      </c>
      <c r="E230" s="245" t="s">
        <v>98</v>
      </c>
      <c r="F230" s="246" t="s">
        <v>173</v>
      </c>
      <c r="G230" s="244"/>
      <c r="H230" s="247">
        <v>117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AT230" s="253" t="s">
        <v>168</v>
      </c>
      <c r="AU230" s="253" t="s">
        <v>85</v>
      </c>
      <c r="AV230" s="15" t="s">
        <v>154</v>
      </c>
      <c r="AW230" s="15" t="s">
        <v>32</v>
      </c>
      <c r="AX230" s="15" t="s">
        <v>83</v>
      </c>
      <c r="AY230" s="253" t="s">
        <v>146</v>
      </c>
    </row>
    <row r="231" spans="1:65" s="16" customFormat="1">
      <c r="B231" s="254"/>
      <c r="C231" s="255"/>
      <c r="D231" s="218" t="s">
        <v>168</v>
      </c>
      <c r="E231" s="256" t="s">
        <v>1</v>
      </c>
      <c r="F231" s="257" t="s">
        <v>231</v>
      </c>
      <c r="G231" s="255"/>
      <c r="H231" s="258">
        <v>0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AT231" s="264" t="s">
        <v>168</v>
      </c>
      <c r="AU231" s="264" t="s">
        <v>85</v>
      </c>
      <c r="AV231" s="16" t="s">
        <v>97</v>
      </c>
      <c r="AW231" s="16" t="s">
        <v>32</v>
      </c>
      <c r="AX231" s="16" t="s">
        <v>75</v>
      </c>
      <c r="AY231" s="264" t="s">
        <v>146</v>
      </c>
    </row>
    <row r="232" spans="1:65" s="2" customFormat="1" ht="21.75" customHeight="1">
      <c r="A232" s="35"/>
      <c r="B232" s="36"/>
      <c r="C232" s="205" t="s">
        <v>281</v>
      </c>
      <c r="D232" s="205" t="s">
        <v>149</v>
      </c>
      <c r="E232" s="206" t="s">
        <v>282</v>
      </c>
      <c r="F232" s="207" t="s">
        <v>283</v>
      </c>
      <c r="G232" s="208" t="s">
        <v>247</v>
      </c>
      <c r="H232" s="209">
        <v>30</v>
      </c>
      <c r="I232" s="210"/>
      <c r="J232" s="211">
        <f>ROUND(I232*H232,2)</f>
        <v>0</v>
      </c>
      <c r="K232" s="207" t="s">
        <v>153</v>
      </c>
      <c r="L232" s="40"/>
      <c r="M232" s="212" t="s">
        <v>1</v>
      </c>
      <c r="N232" s="213" t="s">
        <v>40</v>
      </c>
      <c r="O232" s="72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6" t="s">
        <v>154</v>
      </c>
      <c r="AT232" s="216" t="s">
        <v>149</v>
      </c>
      <c r="AU232" s="216" t="s">
        <v>85</v>
      </c>
      <c r="AY232" s="18" t="s">
        <v>146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83</v>
      </c>
      <c r="BK232" s="217">
        <f>ROUND(I232*H232,2)</f>
        <v>0</v>
      </c>
      <c r="BL232" s="18" t="s">
        <v>154</v>
      </c>
      <c r="BM232" s="216" t="s">
        <v>284</v>
      </c>
    </row>
    <row r="233" spans="1:65" s="2" customFormat="1" ht="58.5">
      <c r="A233" s="35"/>
      <c r="B233" s="36"/>
      <c r="C233" s="37"/>
      <c r="D233" s="218" t="s">
        <v>156</v>
      </c>
      <c r="E233" s="37"/>
      <c r="F233" s="219" t="s">
        <v>285</v>
      </c>
      <c r="G233" s="37"/>
      <c r="H233" s="37"/>
      <c r="I233" s="117"/>
      <c r="J233" s="37"/>
      <c r="K233" s="37"/>
      <c r="L233" s="40"/>
      <c r="M233" s="220"/>
      <c r="N233" s="221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156</v>
      </c>
      <c r="AU233" s="18" t="s">
        <v>85</v>
      </c>
    </row>
    <row r="234" spans="1:65" s="2" customFormat="1" ht="21.75" customHeight="1">
      <c r="A234" s="35"/>
      <c r="B234" s="36"/>
      <c r="C234" s="205" t="s">
        <v>8</v>
      </c>
      <c r="D234" s="205" t="s">
        <v>149</v>
      </c>
      <c r="E234" s="206" t="s">
        <v>286</v>
      </c>
      <c r="F234" s="207" t="s">
        <v>287</v>
      </c>
      <c r="G234" s="208" t="s">
        <v>247</v>
      </c>
      <c r="H234" s="209">
        <v>6</v>
      </c>
      <c r="I234" s="210"/>
      <c r="J234" s="211">
        <f>ROUND(I234*H234,2)</f>
        <v>0</v>
      </c>
      <c r="K234" s="207" t="s">
        <v>153</v>
      </c>
      <c r="L234" s="40"/>
      <c r="M234" s="212" t="s">
        <v>1</v>
      </c>
      <c r="N234" s="213" t="s">
        <v>40</v>
      </c>
      <c r="O234" s="72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6" t="s">
        <v>154</v>
      </c>
      <c r="AT234" s="216" t="s">
        <v>149</v>
      </c>
      <c r="AU234" s="216" t="s">
        <v>85</v>
      </c>
      <c r="AY234" s="18" t="s">
        <v>146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83</v>
      </c>
      <c r="BK234" s="217">
        <f>ROUND(I234*H234,2)</f>
        <v>0</v>
      </c>
      <c r="BL234" s="18" t="s">
        <v>154</v>
      </c>
      <c r="BM234" s="216" t="s">
        <v>288</v>
      </c>
    </row>
    <row r="235" spans="1:65" s="2" customFormat="1" ht="29.25">
      <c r="A235" s="35"/>
      <c r="B235" s="36"/>
      <c r="C235" s="37"/>
      <c r="D235" s="218" t="s">
        <v>156</v>
      </c>
      <c r="E235" s="37"/>
      <c r="F235" s="219" t="s">
        <v>289</v>
      </c>
      <c r="G235" s="37"/>
      <c r="H235" s="37"/>
      <c r="I235" s="117"/>
      <c r="J235" s="37"/>
      <c r="K235" s="37"/>
      <c r="L235" s="40"/>
      <c r="M235" s="220"/>
      <c r="N235" s="221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156</v>
      </c>
      <c r="AU235" s="18" t="s">
        <v>85</v>
      </c>
    </row>
    <row r="236" spans="1:65" s="2" customFormat="1" ht="19.5">
      <c r="A236" s="35"/>
      <c r="B236" s="36"/>
      <c r="C236" s="37"/>
      <c r="D236" s="218" t="s">
        <v>240</v>
      </c>
      <c r="E236" s="37"/>
      <c r="F236" s="265" t="s">
        <v>290</v>
      </c>
      <c r="G236" s="37"/>
      <c r="H236" s="37"/>
      <c r="I236" s="117"/>
      <c r="J236" s="37"/>
      <c r="K236" s="37"/>
      <c r="L236" s="40"/>
      <c r="M236" s="220"/>
      <c r="N236" s="221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240</v>
      </c>
      <c r="AU236" s="18" t="s">
        <v>85</v>
      </c>
    </row>
    <row r="237" spans="1:65" s="13" customFormat="1">
      <c r="B237" s="222"/>
      <c r="C237" s="223"/>
      <c r="D237" s="218" t="s">
        <v>168</v>
      </c>
      <c r="E237" s="224" t="s">
        <v>1</v>
      </c>
      <c r="F237" s="225" t="s">
        <v>291</v>
      </c>
      <c r="G237" s="223"/>
      <c r="H237" s="224" t="s">
        <v>1</v>
      </c>
      <c r="I237" s="226"/>
      <c r="J237" s="223"/>
      <c r="K237" s="223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168</v>
      </c>
      <c r="AU237" s="231" t="s">
        <v>85</v>
      </c>
      <c r="AV237" s="13" t="s">
        <v>83</v>
      </c>
      <c r="AW237" s="13" t="s">
        <v>32</v>
      </c>
      <c r="AX237" s="13" t="s">
        <v>75</v>
      </c>
      <c r="AY237" s="231" t="s">
        <v>146</v>
      </c>
    </row>
    <row r="238" spans="1:65" s="14" customFormat="1">
      <c r="B238" s="232"/>
      <c r="C238" s="233"/>
      <c r="D238" s="218" t="s">
        <v>168</v>
      </c>
      <c r="E238" s="234" t="s">
        <v>1</v>
      </c>
      <c r="F238" s="235" t="s">
        <v>190</v>
      </c>
      <c r="G238" s="233"/>
      <c r="H238" s="236">
        <v>6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168</v>
      </c>
      <c r="AU238" s="242" t="s">
        <v>85</v>
      </c>
      <c r="AV238" s="14" t="s">
        <v>85</v>
      </c>
      <c r="AW238" s="14" t="s">
        <v>32</v>
      </c>
      <c r="AX238" s="14" t="s">
        <v>83</v>
      </c>
      <c r="AY238" s="242" t="s">
        <v>146</v>
      </c>
    </row>
    <row r="239" spans="1:65" s="2" customFormat="1" ht="21.75" customHeight="1">
      <c r="A239" s="35"/>
      <c r="B239" s="36"/>
      <c r="C239" s="205" t="s">
        <v>292</v>
      </c>
      <c r="D239" s="205" t="s">
        <v>149</v>
      </c>
      <c r="E239" s="206" t="s">
        <v>293</v>
      </c>
      <c r="F239" s="207" t="s">
        <v>294</v>
      </c>
      <c r="G239" s="208" t="s">
        <v>247</v>
      </c>
      <c r="H239" s="209">
        <v>234</v>
      </c>
      <c r="I239" s="210"/>
      <c r="J239" s="211">
        <f>ROUND(I239*H239,2)</f>
        <v>0</v>
      </c>
      <c r="K239" s="207" t="s">
        <v>153</v>
      </c>
      <c r="L239" s="40"/>
      <c r="M239" s="212" t="s">
        <v>1</v>
      </c>
      <c r="N239" s="213" t="s">
        <v>40</v>
      </c>
      <c r="O239" s="72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6" t="s">
        <v>154</v>
      </c>
      <c r="AT239" s="216" t="s">
        <v>149</v>
      </c>
      <c r="AU239" s="216" t="s">
        <v>85</v>
      </c>
      <c r="AY239" s="18" t="s">
        <v>146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83</v>
      </c>
      <c r="BK239" s="217">
        <f>ROUND(I239*H239,2)</f>
        <v>0</v>
      </c>
      <c r="BL239" s="18" t="s">
        <v>154</v>
      </c>
      <c r="BM239" s="216" t="s">
        <v>295</v>
      </c>
    </row>
    <row r="240" spans="1:65" s="2" customFormat="1" ht="58.5">
      <c r="A240" s="35"/>
      <c r="B240" s="36"/>
      <c r="C240" s="37"/>
      <c r="D240" s="218" t="s">
        <v>156</v>
      </c>
      <c r="E240" s="37"/>
      <c r="F240" s="219" t="s">
        <v>296</v>
      </c>
      <c r="G240" s="37"/>
      <c r="H240" s="37"/>
      <c r="I240" s="117"/>
      <c r="J240" s="37"/>
      <c r="K240" s="37"/>
      <c r="L240" s="40"/>
      <c r="M240" s="220"/>
      <c r="N240" s="221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156</v>
      </c>
      <c r="AU240" s="18" t="s">
        <v>85</v>
      </c>
    </row>
    <row r="241" spans="1:65" s="2" customFormat="1" ht="19.5">
      <c r="A241" s="35"/>
      <c r="B241" s="36"/>
      <c r="C241" s="37"/>
      <c r="D241" s="218" t="s">
        <v>240</v>
      </c>
      <c r="E241" s="37"/>
      <c r="F241" s="265" t="s">
        <v>297</v>
      </c>
      <c r="G241" s="37"/>
      <c r="H241" s="37"/>
      <c r="I241" s="117"/>
      <c r="J241" s="37"/>
      <c r="K241" s="37"/>
      <c r="L241" s="40"/>
      <c r="M241" s="220"/>
      <c r="N241" s="221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240</v>
      </c>
      <c r="AU241" s="18" t="s">
        <v>85</v>
      </c>
    </row>
    <row r="242" spans="1:65" s="14" customFormat="1">
      <c r="B242" s="232"/>
      <c r="C242" s="233"/>
      <c r="D242" s="218" t="s">
        <v>168</v>
      </c>
      <c r="E242" s="234" t="s">
        <v>1</v>
      </c>
      <c r="F242" s="235" t="s">
        <v>298</v>
      </c>
      <c r="G242" s="233"/>
      <c r="H242" s="236">
        <v>234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168</v>
      </c>
      <c r="AU242" s="242" t="s">
        <v>85</v>
      </c>
      <c r="AV242" s="14" t="s">
        <v>85</v>
      </c>
      <c r="AW242" s="14" t="s">
        <v>32</v>
      </c>
      <c r="AX242" s="14" t="s">
        <v>83</v>
      </c>
      <c r="AY242" s="242" t="s">
        <v>146</v>
      </c>
    </row>
    <row r="243" spans="1:65" s="2" customFormat="1" ht="21.75" customHeight="1">
      <c r="A243" s="35"/>
      <c r="B243" s="36"/>
      <c r="C243" s="205" t="s">
        <v>299</v>
      </c>
      <c r="D243" s="205" t="s">
        <v>149</v>
      </c>
      <c r="E243" s="206" t="s">
        <v>300</v>
      </c>
      <c r="F243" s="207" t="s">
        <v>301</v>
      </c>
      <c r="G243" s="208" t="s">
        <v>302</v>
      </c>
      <c r="H243" s="209">
        <v>1376</v>
      </c>
      <c r="I243" s="210"/>
      <c r="J243" s="211">
        <f>ROUND(I243*H243,2)</f>
        <v>0</v>
      </c>
      <c r="K243" s="207" t="s">
        <v>153</v>
      </c>
      <c r="L243" s="40"/>
      <c r="M243" s="212" t="s">
        <v>1</v>
      </c>
      <c r="N243" s="213" t="s">
        <v>40</v>
      </c>
      <c r="O243" s="72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6" t="s">
        <v>154</v>
      </c>
      <c r="AT243" s="216" t="s">
        <v>149</v>
      </c>
      <c r="AU243" s="216" t="s">
        <v>85</v>
      </c>
      <c r="AY243" s="18" t="s">
        <v>146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83</v>
      </c>
      <c r="BK243" s="217">
        <f>ROUND(I243*H243,2)</f>
        <v>0</v>
      </c>
      <c r="BL243" s="18" t="s">
        <v>154</v>
      </c>
      <c r="BM243" s="216" t="s">
        <v>303</v>
      </c>
    </row>
    <row r="244" spans="1:65" s="2" customFormat="1" ht="48.75">
      <c r="A244" s="35"/>
      <c r="B244" s="36"/>
      <c r="C244" s="37"/>
      <c r="D244" s="218" t="s">
        <v>156</v>
      </c>
      <c r="E244" s="37"/>
      <c r="F244" s="219" t="s">
        <v>304</v>
      </c>
      <c r="G244" s="37"/>
      <c r="H244" s="37"/>
      <c r="I244" s="117"/>
      <c r="J244" s="37"/>
      <c r="K244" s="37"/>
      <c r="L244" s="40"/>
      <c r="M244" s="220"/>
      <c r="N244" s="221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156</v>
      </c>
      <c r="AU244" s="18" t="s">
        <v>85</v>
      </c>
    </row>
    <row r="245" spans="1:65" s="13" customFormat="1">
      <c r="B245" s="222"/>
      <c r="C245" s="223"/>
      <c r="D245" s="218" t="s">
        <v>168</v>
      </c>
      <c r="E245" s="224" t="s">
        <v>1</v>
      </c>
      <c r="F245" s="225" t="s">
        <v>305</v>
      </c>
      <c r="G245" s="223"/>
      <c r="H245" s="224" t="s">
        <v>1</v>
      </c>
      <c r="I245" s="226"/>
      <c r="J245" s="223"/>
      <c r="K245" s="223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168</v>
      </c>
      <c r="AU245" s="231" t="s">
        <v>85</v>
      </c>
      <c r="AV245" s="13" t="s">
        <v>83</v>
      </c>
      <c r="AW245" s="13" t="s">
        <v>32</v>
      </c>
      <c r="AX245" s="13" t="s">
        <v>75</v>
      </c>
      <c r="AY245" s="231" t="s">
        <v>146</v>
      </c>
    </row>
    <row r="246" spans="1:65" s="14" customFormat="1">
      <c r="B246" s="232"/>
      <c r="C246" s="233"/>
      <c r="D246" s="218" t="s">
        <v>168</v>
      </c>
      <c r="E246" s="234" t="s">
        <v>115</v>
      </c>
      <c r="F246" s="235" t="s">
        <v>306</v>
      </c>
      <c r="G246" s="233"/>
      <c r="H246" s="236">
        <v>1376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168</v>
      </c>
      <c r="AU246" s="242" t="s">
        <v>85</v>
      </c>
      <c r="AV246" s="14" t="s">
        <v>85</v>
      </c>
      <c r="AW246" s="14" t="s">
        <v>32</v>
      </c>
      <c r="AX246" s="14" t="s">
        <v>83</v>
      </c>
      <c r="AY246" s="242" t="s">
        <v>146</v>
      </c>
    </row>
    <row r="247" spans="1:65" s="2" customFormat="1" ht="21.75" customHeight="1">
      <c r="A247" s="35"/>
      <c r="B247" s="36"/>
      <c r="C247" s="205" t="s">
        <v>307</v>
      </c>
      <c r="D247" s="205" t="s">
        <v>149</v>
      </c>
      <c r="E247" s="206" t="s">
        <v>308</v>
      </c>
      <c r="F247" s="207" t="s">
        <v>309</v>
      </c>
      <c r="G247" s="208" t="s">
        <v>203</v>
      </c>
      <c r="H247" s="209">
        <v>0.3</v>
      </c>
      <c r="I247" s="210"/>
      <c r="J247" s="211">
        <f>ROUND(I247*H247,2)</f>
        <v>0</v>
      </c>
      <c r="K247" s="207" t="s">
        <v>153</v>
      </c>
      <c r="L247" s="40"/>
      <c r="M247" s="212" t="s">
        <v>1</v>
      </c>
      <c r="N247" s="213" t="s">
        <v>40</v>
      </c>
      <c r="O247" s="72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6" t="s">
        <v>154</v>
      </c>
      <c r="AT247" s="216" t="s">
        <v>149</v>
      </c>
      <c r="AU247" s="216" t="s">
        <v>85</v>
      </c>
      <c r="AY247" s="18" t="s">
        <v>146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83</v>
      </c>
      <c r="BK247" s="217">
        <f>ROUND(I247*H247,2)</f>
        <v>0</v>
      </c>
      <c r="BL247" s="18" t="s">
        <v>154</v>
      </c>
      <c r="BM247" s="216" t="s">
        <v>310</v>
      </c>
    </row>
    <row r="248" spans="1:65" s="2" customFormat="1" ht="39">
      <c r="A248" s="35"/>
      <c r="B248" s="36"/>
      <c r="C248" s="37"/>
      <c r="D248" s="218" t="s">
        <v>156</v>
      </c>
      <c r="E248" s="37"/>
      <c r="F248" s="219" t="s">
        <v>311</v>
      </c>
      <c r="G248" s="37"/>
      <c r="H248" s="37"/>
      <c r="I248" s="117"/>
      <c r="J248" s="37"/>
      <c r="K248" s="37"/>
      <c r="L248" s="40"/>
      <c r="M248" s="220"/>
      <c r="N248" s="221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156</v>
      </c>
      <c r="AU248" s="18" t="s">
        <v>85</v>
      </c>
    </row>
    <row r="249" spans="1:65" s="2" customFormat="1" ht="21.75" customHeight="1">
      <c r="A249" s="35"/>
      <c r="B249" s="36"/>
      <c r="C249" s="205" t="s">
        <v>312</v>
      </c>
      <c r="D249" s="205" t="s">
        <v>149</v>
      </c>
      <c r="E249" s="206" t="s">
        <v>313</v>
      </c>
      <c r="F249" s="207" t="s">
        <v>314</v>
      </c>
      <c r="G249" s="208" t="s">
        <v>247</v>
      </c>
      <c r="H249" s="209">
        <v>10</v>
      </c>
      <c r="I249" s="210"/>
      <c r="J249" s="211">
        <f>ROUND(I249*H249,2)</f>
        <v>0</v>
      </c>
      <c r="K249" s="207" t="s">
        <v>153</v>
      </c>
      <c r="L249" s="40"/>
      <c r="M249" s="212" t="s">
        <v>1</v>
      </c>
      <c r="N249" s="213" t="s">
        <v>40</v>
      </c>
      <c r="O249" s="72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6" t="s">
        <v>154</v>
      </c>
      <c r="AT249" s="216" t="s">
        <v>149</v>
      </c>
      <c r="AU249" s="216" t="s">
        <v>85</v>
      </c>
      <c r="AY249" s="18" t="s">
        <v>146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83</v>
      </c>
      <c r="BK249" s="217">
        <f>ROUND(I249*H249,2)</f>
        <v>0</v>
      </c>
      <c r="BL249" s="18" t="s">
        <v>154</v>
      </c>
      <c r="BM249" s="216" t="s">
        <v>315</v>
      </c>
    </row>
    <row r="250" spans="1:65" s="2" customFormat="1" ht="48.75">
      <c r="A250" s="35"/>
      <c r="B250" s="36"/>
      <c r="C250" s="37"/>
      <c r="D250" s="218" t="s">
        <v>156</v>
      </c>
      <c r="E250" s="37"/>
      <c r="F250" s="219" t="s">
        <v>316</v>
      </c>
      <c r="G250" s="37"/>
      <c r="H250" s="37"/>
      <c r="I250" s="117"/>
      <c r="J250" s="37"/>
      <c r="K250" s="37"/>
      <c r="L250" s="40"/>
      <c r="M250" s="220"/>
      <c r="N250" s="221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156</v>
      </c>
      <c r="AU250" s="18" t="s">
        <v>85</v>
      </c>
    </row>
    <row r="251" spans="1:65" s="2" customFormat="1" ht="21.75" customHeight="1">
      <c r="A251" s="35"/>
      <c r="B251" s="36"/>
      <c r="C251" s="205" t="s">
        <v>317</v>
      </c>
      <c r="D251" s="205" t="s">
        <v>149</v>
      </c>
      <c r="E251" s="206" t="s">
        <v>318</v>
      </c>
      <c r="F251" s="207" t="s">
        <v>319</v>
      </c>
      <c r="G251" s="208" t="s">
        <v>247</v>
      </c>
      <c r="H251" s="209">
        <v>10</v>
      </c>
      <c r="I251" s="210"/>
      <c r="J251" s="211">
        <f>ROUND(I251*H251,2)</f>
        <v>0</v>
      </c>
      <c r="K251" s="207" t="s">
        <v>153</v>
      </c>
      <c r="L251" s="40"/>
      <c r="M251" s="212" t="s">
        <v>1</v>
      </c>
      <c r="N251" s="213" t="s">
        <v>40</v>
      </c>
      <c r="O251" s="72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6" t="s">
        <v>154</v>
      </c>
      <c r="AT251" s="216" t="s">
        <v>149</v>
      </c>
      <c r="AU251" s="216" t="s">
        <v>85</v>
      </c>
      <c r="AY251" s="18" t="s">
        <v>146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83</v>
      </c>
      <c r="BK251" s="217">
        <f>ROUND(I251*H251,2)</f>
        <v>0</v>
      </c>
      <c r="BL251" s="18" t="s">
        <v>154</v>
      </c>
      <c r="BM251" s="216" t="s">
        <v>320</v>
      </c>
    </row>
    <row r="252" spans="1:65" s="2" customFormat="1" ht="48.75">
      <c r="A252" s="35"/>
      <c r="B252" s="36"/>
      <c r="C252" s="37"/>
      <c r="D252" s="218" t="s">
        <v>156</v>
      </c>
      <c r="E252" s="37"/>
      <c r="F252" s="219" t="s">
        <v>321</v>
      </c>
      <c r="G252" s="37"/>
      <c r="H252" s="37"/>
      <c r="I252" s="117"/>
      <c r="J252" s="37"/>
      <c r="K252" s="37"/>
      <c r="L252" s="40"/>
      <c r="M252" s="220"/>
      <c r="N252" s="221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156</v>
      </c>
      <c r="AU252" s="18" t="s">
        <v>85</v>
      </c>
    </row>
    <row r="253" spans="1:65" s="2" customFormat="1" ht="21.75" customHeight="1">
      <c r="A253" s="35"/>
      <c r="B253" s="36"/>
      <c r="C253" s="205" t="s">
        <v>7</v>
      </c>
      <c r="D253" s="205" t="s">
        <v>149</v>
      </c>
      <c r="E253" s="206" t="s">
        <v>322</v>
      </c>
      <c r="F253" s="207" t="s">
        <v>323</v>
      </c>
      <c r="G253" s="208" t="s">
        <v>247</v>
      </c>
      <c r="H253" s="209">
        <v>10</v>
      </c>
      <c r="I253" s="210"/>
      <c r="J253" s="211">
        <f>ROUND(I253*H253,2)</f>
        <v>0</v>
      </c>
      <c r="K253" s="207" t="s">
        <v>153</v>
      </c>
      <c r="L253" s="40"/>
      <c r="M253" s="212" t="s">
        <v>1</v>
      </c>
      <c r="N253" s="213" t="s">
        <v>40</v>
      </c>
      <c r="O253" s="72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6" t="s">
        <v>154</v>
      </c>
      <c r="AT253" s="216" t="s">
        <v>149</v>
      </c>
      <c r="AU253" s="216" t="s">
        <v>85</v>
      </c>
      <c r="AY253" s="18" t="s">
        <v>146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83</v>
      </c>
      <c r="BK253" s="217">
        <f>ROUND(I253*H253,2)</f>
        <v>0</v>
      </c>
      <c r="BL253" s="18" t="s">
        <v>154</v>
      </c>
      <c r="BM253" s="216" t="s">
        <v>324</v>
      </c>
    </row>
    <row r="254" spans="1:65" s="2" customFormat="1" ht="48.75">
      <c r="A254" s="35"/>
      <c r="B254" s="36"/>
      <c r="C254" s="37"/>
      <c r="D254" s="218" t="s">
        <v>156</v>
      </c>
      <c r="E254" s="37"/>
      <c r="F254" s="219" t="s">
        <v>325</v>
      </c>
      <c r="G254" s="37"/>
      <c r="H254" s="37"/>
      <c r="I254" s="117"/>
      <c r="J254" s="37"/>
      <c r="K254" s="37"/>
      <c r="L254" s="40"/>
      <c r="M254" s="220"/>
      <c r="N254" s="221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156</v>
      </c>
      <c r="AU254" s="18" t="s">
        <v>85</v>
      </c>
    </row>
    <row r="255" spans="1:65" s="2" customFormat="1" ht="21.75" customHeight="1">
      <c r="A255" s="35"/>
      <c r="B255" s="36"/>
      <c r="C255" s="205" t="s">
        <v>326</v>
      </c>
      <c r="D255" s="205" t="s">
        <v>149</v>
      </c>
      <c r="E255" s="206" t="s">
        <v>327</v>
      </c>
      <c r="F255" s="207" t="s">
        <v>328</v>
      </c>
      <c r="G255" s="208" t="s">
        <v>247</v>
      </c>
      <c r="H255" s="209">
        <v>5</v>
      </c>
      <c r="I255" s="210"/>
      <c r="J255" s="211">
        <f>ROUND(I255*H255,2)</f>
        <v>0</v>
      </c>
      <c r="K255" s="207" t="s">
        <v>153</v>
      </c>
      <c r="L255" s="40"/>
      <c r="M255" s="212" t="s">
        <v>1</v>
      </c>
      <c r="N255" s="213" t="s">
        <v>40</v>
      </c>
      <c r="O255" s="72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6" t="s">
        <v>154</v>
      </c>
      <c r="AT255" s="216" t="s">
        <v>149</v>
      </c>
      <c r="AU255" s="216" t="s">
        <v>85</v>
      </c>
      <c r="AY255" s="18" t="s">
        <v>146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83</v>
      </c>
      <c r="BK255" s="217">
        <f>ROUND(I255*H255,2)</f>
        <v>0</v>
      </c>
      <c r="BL255" s="18" t="s">
        <v>154</v>
      </c>
      <c r="BM255" s="216" t="s">
        <v>329</v>
      </c>
    </row>
    <row r="256" spans="1:65" s="2" customFormat="1" ht="48.75">
      <c r="A256" s="35"/>
      <c r="B256" s="36"/>
      <c r="C256" s="37"/>
      <c r="D256" s="218" t="s">
        <v>156</v>
      </c>
      <c r="E256" s="37"/>
      <c r="F256" s="219" t="s">
        <v>330</v>
      </c>
      <c r="G256" s="37"/>
      <c r="H256" s="37"/>
      <c r="I256" s="117"/>
      <c r="J256" s="37"/>
      <c r="K256" s="37"/>
      <c r="L256" s="40"/>
      <c r="M256" s="220"/>
      <c r="N256" s="221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156</v>
      </c>
      <c r="AU256" s="18" t="s">
        <v>85</v>
      </c>
    </row>
    <row r="257" spans="1:65" s="2" customFormat="1" ht="21.75" customHeight="1">
      <c r="A257" s="35"/>
      <c r="B257" s="36"/>
      <c r="C257" s="205" t="s">
        <v>331</v>
      </c>
      <c r="D257" s="205" t="s">
        <v>149</v>
      </c>
      <c r="E257" s="206" t="s">
        <v>332</v>
      </c>
      <c r="F257" s="207" t="s">
        <v>333</v>
      </c>
      <c r="G257" s="208" t="s">
        <v>203</v>
      </c>
      <c r="H257" s="209">
        <v>0.34</v>
      </c>
      <c r="I257" s="210"/>
      <c r="J257" s="211">
        <f>ROUND(I257*H257,2)</f>
        <v>0</v>
      </c>
      <c r="K257" s="207" t="s">
        <v>153</v>
      </c>
      <c r="L257" s="40"/>
      <c r="M257" s="212" t="s">
        <v>1</v>
      </c>
      <c r="N257" s="213" t="s">
        <v>40</v>
      </c>
      <c r="O257" s="72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6" t="s">
        <v>154</v>
      </c>
      <c r="AT257" s="216" t="s">
        <v>149</v>
      </c>
      <c r="AU257" s="216" t="s">
        <v>85</v>
      </c>
      <c r="AY257" s="18" t="s">
        <v>146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83</v>
      </c>
      <c r="BK257" s="217">
        <f>ROUND(I257*H257,2)</f>
        <v>0</v>
      </c>
      <c r="BL257" s="18" t="s">
        <v>154</v>
      </c>
      <c r="BM257" s="216" t="s">
        <v>334</v>
      </c>
    </row>
    <row r="258" spans="1:65" s="2" customFormat="1" ht="87.75">
      <c r="A258" s="35"/>
      <c r="B258" s="36"/>
      <c r="C258" s="37"/>
      <c r="D258" s="218" t="s">
        <v>156</v>
      </c>
      <c r="E258" s="37"/>
      <c r="F258" s="219" t="s">
        <v>335</v>
      </c>
      <c r="G258" s="37"/>
      <c r="H258" s="37"/>
      <c r="I258" s="117"/>
      <c r="J258" s="37"/>
      <c r="K258" s="37"/>
      <c r="L258" s="40"/>
      <c r="M258" s="220"/>
      <c r="N258" s="221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156</v>
      </c>
      <c r="AU258" s="18" t="s">
        <v>85</v>
      </c>
    </row>
    <row r="259" spans="1:65" s="2" customFormat="1" ht="19.5">
      <c r="A259" s="35"/>
      <c r="B259" s="36"/>
      <c r="C259" s="37"/>
      <c r="D259" s="218" t="s">
        <v>240</v>
      </c>
      <c r="E259" s="37"/>
      <c r="F259" s="265" t="s">
        <v>241</v>
      </c>
      <c r="G259" s="37"/>
      <c r="H259" s="37"/>
      <c r="I259" s="117"/>
      <c r="J259" s="37"/>
      <c r="K259" s="37"/>
      <c r="L259" s="40"/>
      <c r="M259" s="220"/>
      <c r="N259" s="221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240</v>
      </c>
      <c r="AU259" s="18" t="s">
        <v>85</v>
      </c>
    </row>
    <row r="260" spans="1:65" s="13" customFormat="1">
      <c r="B260" s="222"/>
      <c r="C260" s="223"/>
      <c r="D260" s="218" t="s">
        <v>168</v>
      </c>
      <c r="E260" s="224" t="s">
        <v>1</v>
      </c>
      <c r="F260" s="225" t="s">
        <v>336</v>
      </c>
      <c r="G260" s="223"/>
      <c r="H260" s="224" t="s">
        <v>1</v>
      </c>
      <c r="I260" s="226"/>
      <c r="J260" s="223"/>
      <c r="K260" s="223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168</v>
      </c>
      <c r="AU260" s="231" t="s">
        <v>85</v>
      </c>
      <c r="AV260" s="13" t="s">
        <v>83</v>
      </c>
      <c r="AW260" s="13" t="s">
        <v>32</v>
      </c>
      <c r="AX260" s="13" t="s">
        <v>75</v>
      </c>
      <c r="AY260" s="231" t="s">
        <v>146</v>
      </c>
    </row>
    <row r="261" spans="1:65" s="14" customFormat="1">
      <c r="B261" s="232"/>
      <c r="C261" s="233"/>
      <c r="D261" s="218" t="s">
        <v>168</v>
      </c>
      <c r="E261" s="234" t="s">
        <v>1</v>
      </c>
      <c r="F261" s="235" t="s">
        <v>337</v>
      </c>
      <c r="G261" s="233"/>
      <c r="H261" s="236">
        <v>0.03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168</v>
      </c>
      <c r="AU261" s="242" t="s">
        <v>85</v>
      </c>
      <c r="AV261" s="14" t="s">
        <v>85</v>
      </c>
      <c r="AW261" s="14" t="s">
        <v>32</v>
      </c>
      <c r="AX261" s="14" t="s">
        <v>75</v>
      </c>
      <c r="AY261" s="242" t="s">
        <v>146</v>
      </c>
    </row>
    <row r="262" spans="1:65" s="13" customFormat="1">
      <c r="B262" s="222"/>
      <c r="C262" s="223"/>
      <c r="D262" s="218" t="s">
        <v>168</v>
      </c>
      <c r="E262" s="224" t="s">
        <v>1</v>
      </c>
      <c r="F262" s="225" t="s">
        <v>338</v>
      </c>
      <c r="G262" s="223"/>
      <c r="H262" s="224" t="s">
        <v>1</v>
      </c>
      <c r="I262" s="226"/>
      <c r="J262" s="223"/>
      <c r="K262" s="223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168</v>
      </c>
      <c r="AU262" s="231" t="s">
        <v>85</v>
      </c>
      <c r="AV262" s="13" t="s">
        <v>83</v>
      </c>
      <c r="AW262" s="13" t="s">
        <v>32</v>
      </c>
      <c r="AX262" s="13" t="s">
        <v>75</v>
      </c>
      <c r="AY262" s="231" t="s">
        <v>146</v>
      </c>
    </row>
    <row r="263" spans="1:65" s="14" customFormat="1">
      <c r="B263" s="232"/>
      <c r="C263" s="233"/>
      <c r="D263" s="218" t="s">
        <v>168</v>
      </c>
      <c r="E263" s="234" t="s">
        <v>1</v>
      </c>
      <c r="F263" s="235" t="s">
        <v>339</v>
      </c>
      <c r="G263" s="233"/>
      <c r="H263" s="236">
        <v>0.31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168</v>
      </c>
      <c r="AU263" s="242" t="s">
        <v>85</v>
      </c>
      <c r="AV263" s="14" t="s">
        <v>85</v>
      </c>
      <c r="AW263" s="14" t="s">
        <v>32</v>
      </c>
      <c r="AX263" s="14" t="s">
        <v>75</v>
      </c>
      <c r="AY263" s="242" t="s">
        <v>146</v>
      </c>
    </row>
    <row r="264" spans="1:65" s="15" customFormat="1">
      <c r="B264" s="243"/>
      <c r="C264" s="244"/>
      <c r="D264" s="218" t="s">
        <v>168</v>
      </c>
      <c r="E264" s="245" t="s">
        <v>103</v>
      </c>
      <c r="F264" s="246" t="s">
        <v>173</v>
      </c>
      <c r="G264" s="244"/>
      <c r="H264" s="247">
        <v>0.33999999999999997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AT264" s="253" t="s">
        <v>168</v>
      </c>
      <c r="AU264" s="253" t="s">
        <v>85</v>
      </c>
      <c r="AV264" s="15" t="s">
        <v>154</v>
      </c>
      <c r="AW264" s="15" t="s">
        <v>32</v>
      </c>
      <c r="AX264" s="15" t="s">
        <v>83</v>
      </c>
      <c r="AY264" s="253" t="s">
        <v>146</v>
      </c>
    </row>
    <row r="265" spans="1:65" s="2" customFormat="1" ht="21.75" customHeight="1">
      <c r="A265" s="35"/>
      <c r="B265" s="36"/>
      <c r="C265" s="205" t="s">
        <v>340</v>
      </c>
      <c r="D265" s="205" t="s">
        <v>149</v>
      </c>
      <c r="E265" s="206" t="s">
        <v>341</v>
      </c>
      <c r="F265" s="207" t="s">
        <v>342</v>
      </c>
      <c r="G265" s="208" t="s">
        <v>203</v>
      </c>
      <c r="H265" s="209">
        <v>1.6950000000000001</v>
      </c>
      <c r="I265" s="210"/>
      <c r="J265" s="211">
        <f>ROUND(I265*H265,2)</f>
        <v>0</v>
      </c>
      <c r="K265" s="207" t="s">
        <v>153</v>
      </c>
      <c r="L265" s="40"/>
      <c r="M265" s="212" t="s">
        <v>1</v>
      </c>
      <c r="N265" s="213" t="s">
        <v>40</v>
      </c>
      <c r="O265" s="72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6" t="s">
        <v>154</v>
      </c>
      <c r="AT265" s="216" t="s">
        <v>149</v>
      </c>
      <c r="AU265" s="216" t="s">
        <v>85</v>
      </c>
      <c r="AY265" s="18" t="s">
        <v>146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83</v>
      </c>
      <c r="BK265" s="217">
        <f>ROUND(I265*H265,2)</f>
        <v>0</v>
      </c>
      <c r="BL265" s="18" t="s">
        <v>154</v>
      </c>
      <c r="BM265" s="216" t="s">
        <v>343</v>
      </c>
    </row>
    <row r="266" spans="1:65" s="2" customFormat="1" ht="78">
      <c r="A266" s="35"/>
      <c r="B266" s="36"/>
      <c r="C266" s="37"/>
      <c r="D266" s="218" t="s">
        <v>156</v>
      </c>
      <c r="E266" s="37"/>
      <c r="F266" s="219" t="s">
        <v>344</v>
      </c>
      <c r="G266" s="37"/>
      <c r="H266" s="37"/>
      <c r="I266" s="117"/>
      <c r="J266" s="37"/>
      <c r="K266" s="37"/>
      <c r="L266" s="40"/>
      <c r="M266" s="220"/>
      <c r="N266" s="221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156</v>
      </c>
      <c r="AU266" s="18" t="s">
        <v>85</v>
      </c>
    </row>
    <row r="267" spans="1:65" s="2" customFormat="1" ht="19.5">
      <c r="A267" s="35"/>
      <c r="B267" s="36"/>
      <c r="C267" s="37"/>
      <c r="D267" s="218" t="s">
        <v>240</v>
      </c>
      <c r="E267" s="37"/>
      <c r="F267" s="265" t="s">
        <v>241</v>
      </c>
      <c r="G267" s="37"/>
      <c r="H267" s="37"/>
      <c r="I267" s="117"/>
      <c r="J267" s="37"/>
      <c r="K267" s="37"/>
      <c r="L267" s="40"/>
      <c r="M267" s="220"/>
      <c r="N267" s="221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240</v>
      </c>
      <c r="AU267" s="18" t="s">
        <v>85</v>
      </c>
    </row>
    <row r="268" spans="1:65" s="13" customFormat="1">
      <c r="B268" s="222"/>
      <c r="C268" s="223"/>
      <c r="D268" s="218" t="s">
        <v>168</v>
      </c>
      <c r="E268" s="224" t="s">
        <v>1</v>
      </c>
      <c r="F268" s="225" t="s">
        <v>345</v>
      </c>
      <c r="G268" s="223"/>
      <c r="H268" s="224" t="s">
        <v>1</v>
      </c>
      <c r="I268" s="226"/>
      <c r="J268" s="223"/>
      <c r="K268" s="223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168</v>
      </c>
      <c r="AU268" s="231" t="s">
        <v>85</v>
      </c>
      <c r="AV268" s="13" t="s">
        <v>83</v>
      </c>
      <c r="AW268" s="13" t="s">
        <v>32</v>
      </c>
      <c r="AX268" s="13" t="s">
        <v>75</v>
      </c>
      <c r="AY268" s="231" t="s">
        <v>146</v>
      </c>
    </row>
    <row r="269" spans="1:65" s="14" customFormat="1">
      <c r="B269" s="232"/>
      <c r="C269" s="233"/>
      <c r="D269" s="218" t="s">
        <v>168</v>
      </c>
      <c r="E269" s="234" t="s">
        <v>1</v>
      </c>
      <c r="F269" s="235" t="s">
        <v>92</v>
      </c>
      <c r="G269" s="233"/>
      <c r="H269" s="236">
        <v>1.6950000000000001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168</v>
      </c>
      <c r="AU269" s="242" t="s">
        <v>85</v>
      </c>
      <c r="AV269" s="14" t="s">
        <v>85</v>
      </c>
      <c r="AW269" s="14" t="s">
        <v>32</v>
      </c>
      <c r="AX269" s="14" t="s">
        <v>75</v>
      </c>
      <c r="AY269" s="242" t="s">
        <v>146</v>
      </c>
    </row>
    <row r="270" spans="1:65" s="15" customFormat="1">
      <c r="B270" s="243"/>
      <c r="C270" s="244"/>
      <c r="D270" s="218" t="s">
        <v>168</v>
      </c>
      <c r="E270" s="245" t="s">
        <v>91</v>
      </c>
      <c r="F270" s="246" t="s">
        <v>173</v>
      </c>
      <c r="G270" s="244"/>
      <c r="H270" s="247">
        <v>1.6950000000000001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AT270" s="253" t="s">
        <v>168</v>
      </c>
      <c r="AU270" s="253" t="s">
        <v>85</v>
      </c>
      <c r="AV270" s="15" t="s">
        <v>154</v>
      </c>
      <c r="AW270" s="15" t="s">
        <v>32</v>
      </c>
      <c r="AX270" s="15" t="s">
        <v>83</v>
      </c>
      <c r="AY270" s="253" t="s">
        <v>146</v>
      </c>
    </row>
    <row r="271" spans="1:65" s="2" customFormat="1" ht="21.75" customHeight="1">
      <c r="A271" s="35"/>
      <c r="B271" s="36"/>
      <c r="C271" s="205" t="s">
        <v>346</v>
      </c>
      <c r="D271" s="205" t="s">
        <v>149</v>
      </c>
      <c r="E271" s="206" t="s">
        <v>347</v>
      </c>
      <c r="F271" s="207" t="s">
        <v>348</v>
      </c>
      <c r="G271" s="208" t="s">
        <v>203</v>
      </c>
      <c r="H271" s="209">
        <v>0.08</v>
      </c>
      <c r="I271" s="210"/>
      <c r="J271" s="211">
        <f>ROUND(I271*H271,2)</f>
        <v>0</v>
      </c>
      <c r="K271" s="207" t="s">
        <v>153</v>
      </c>
      <c r="L271" s="40"/>
      <c r="M271" s="212" t="s">
        <v>1</v>
      </c>
      <c r="N271" s="213" t="s">
        <v>40</v>
      </c>
      <c r="O271" s="72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6" t="s">
        <v>154</v>
      </c>
      <c r="AT271" s="216" t="s">
        <v>149</v>
      </c>
      <c r="AU271" s="216" t="s">
        <v>85</v>
      </c>
      <c r="AY271" s="18" t="s">
        <v>146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83</v>
      </c>
      <c r="BK271" s="217">
        <f>ROUND(I271*H271,2)</f>
        <v>0</v>
      </c>
      <c r="BL271" s="18" t="s">
        <v>154</v>
      </c>
      <c r="BM271" s="216" t="s">
        <v>349</v>
      </c>
    </row>
    <row r="272" spans="1:65" s="2" customFormat="1" ht="78">
      <c r="A272" s="35"/>
      <c r="B272" s="36"/>
      <c r="C272" s="37"/>
      <c r="D272" s="218" t="s">
        <v>156</v>
      </c>
      <c r="E272" s="37"/>
      <c r="F272" s="219" t="s">
        <v>350</v>
      </c>
      <c r="G272" s="37"/>
      <c r="H272" s="37"/>
      <c r="I272" s="117"/>
      <c r="J272" s="37"/>
      <c r="K272" s="37"/>
      <c r="L272" s="40"/>
      <c r="M272" s="220"/>
      <c r="N272" s="221"/>
      <c r="O272" s="72"/>
      <c r="P272" s="72"/>
      <c r="Q272" s="72"/>
      <c r="R272" s="72"/>
      <c r="S272" s="72"/>
      <c r="T272" s="7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156</v>
      </c>
      <c r="AU272" s="18" t="s">
        <v>85</v>
      </c>
    </row>
    <row r="273" spans="1:65" s="2" customFormat="1" ht="19.5">
      <c r="A273" s="35"/>
      <c r="B273" s="36"/>
      <c r="C273" s="37"/>
      <c r="D273" s="218" t="s">
        <v>240</v>
      </c>
      <c r="E273" s="37"/>
      <c r="F273" s="265" t="s">
        <v>241</v>
      </c>
      <c r="G273" s="37"/>
      <c r="H273" s="37"/>
      <c r="I273" s="117"/>
      <c r="J273" s="37"/>
      <c r="K273" s="37"/>
      <c r="L273" s="40"/>
      <c r="M273" s="220"/>
      <c r="N273" s="221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240</v>
      </c>
      <c r="AU273" s="18" t="s">
        <v>85</v>
      </c>
    </row>
    <row r="274" spans="1:65" s="13" customFormat="1" ht="22.5">
      <c r="B274" s="222"/>
      <c r="C274" s="223"/>
      <c r="D274" s="218" t="s">
        <v>168</v>
      </c>
      <c r="E274" s="224" t="s">
        <v>1</v>
      </c>
      <c r="F274" s="225" t="s">
        <v>351</v>
      </c>
      <c r="G274" s="223"/>
      <c r="H274" s="224" t="s">
        <v>1</v>
      </c>
      <c r="I274" s="226"/>
      <c r="J274" s="223"/>
      <c r="K274" s="223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168</v>
      </c>
      <c r="AU274" s="231" t="s">
        <v>85</v>
      </c>
      <c r="AV274" s="13" t="s">
        <v>83</v>
      </c>
      <c r="AW274" s="13" t="s">
        <v>32</v>
      </c>
      <c r="AX274" s="13" t="s">
        <v>75</v>
      </c>
      <c r="AY274" s="231" t="s">
        <v>146</v>
      </c>
    </row>
    <row r="275" spans="1:65" s="14" customFormat="1">
      <c r="B275" s="232"/>
      <c r="C275" s="233"/>
      <c r="D275" s="218" t="s">
        <v>168</v>
      </c>
      <c r="E275" s="234" t="s">
        <v>1</v>
      </c>
      <c r="F275" s="235" t="s">
        <v>352</v>
      </c>
      <c r="G275" s="233"/>
      <c r="H275" s="236">
        <v>0.04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AT275" s="242" t="s">
        <v>168</v>
      </c>
      <c r="AU275" s="242" t="s">
        <v>85</v>
      </c>
      <c r="AV275" s="14" t="s">
        <v>85</v>
      </c>
      <c r="AW275" s="14" t="s">
        <v>32</v>
      </c>
      <c r="AX275" s="14" t="s">
        <v>75</v>
      </c>
      <c r="AY275" s="242" t="s">
        <v>146</v>
      </c>
    </row>
    <row r="276" spans="1:65" s="13" customFormat="1" ht="22.5">
      <c r="B276" s="222"/>
      <c r="C276" s="223"/>
      <c r="D276" s="218" t="s">
        <v>168</v>
      </c>
      <c r="E276" s="224" t="s">
        <v>1</v>
      </c>
      <c r="F276" s="225" t="s">
        <v>353</v>
      </c>
      <c r="G276" s="223"/>
      <c r="H276" s="224" t="s">
        <v>1</v>
      </c>
      <c r="I276" s="226"/>
      <c r="J276" s="223"/>
      <c r="K276" s="223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168</v>
      </c>
      <c r="AU276" s="231" t="s">
        <v>85</v>
      </c>
      <c r="AV276" s="13" t="s">
        <v>83</v>
      </c>
      <c r="AW276" s="13" t="s">
        <v>32</v>
      </c>
      <c r="AX276" s="13" t="s">
        <v>75</v>
      </c>
      <c r="AY276" s="231" t="s">
        <v>146</v>
      </c>
    </row>
    <row r="277" spans="1:65" s="14" customFormat="1">
      <c r="B277" s="232"/>
      <c r="C277" s="233"/>
      <c r="D277" s="218" t="s">
        <v>168</v>
      </c>
      <c r="E277" s="234" t="s">
        <v>1</v>
      </c>
      <c r="F277" s="235" t="s">
        <v>352</v>
      </c>
      <c r="G277" s="233"/>
      <c r="H277" s="236">
        <v>0.04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168</v>
      </c>
      <c r="AU277" s="242" t="s">
        <v>85</v>
      </c>
      <c r="AV277" s="14" t="s">
        <v>85</v>
      </c>
      <c r="AW277" s="14" t="s">
        <v>32</v>
      </c>
      <c r="AX277" s="14" t="s">
        <v>75</v>
      </c>
      <c r="AY277" s="242" t="s">
        <v>146</v>
      </c>
    </row>
    <row r="278" spans="1:65" s="15" customFormat="1">
      <c r="B278" s="243"/>
      <c r="C278" s="244"/>
      <c r="D278" s="218" t="s">
        <v>168</v>
      </c>
      <c r="E278" s="245" t="s">
        <v>1</v>
      </c>
      <c r="F278" s="246" t="s">
        <v>173</v>
      </c>
      <c r="G278" s="244"/>
      <c r="H278" s="247">
        <v>0.08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168</v>
      </c>
      <c r="AU278" s="253" t="s">
        <v>85</v>
      </c>
      <c r="AV278" s="15" t="s">
        <v>154</v>
      </c>
      <c r="AW278" s="15" t="s">
        <v>32</v>
      </c>
      <c r="AX278" s="15" t="s">
        <v>83</v>
      </c>
      <c r="AY278" s="253" t="s">
        <v>146</v>
      </c>
    </row>
    <row r="279" spans="1:65" s="2" customFormat="1" ht="21.75" customHeight="1">
      <c r="A279" s="35"/>
      <c r="B279" s="36"/>
      <c r="C279" s="205" t="s">
        <v>354</v>
      </c>
      <c r="D279" s="205" t="s">
        <v>149</v>
      </c>
      <c r="E279" s="206" t="s">
        <v>355</v>
      </c>
      <c r="F279" s="207" t="s">
        <v>356</v>
      </c>
      <c r="G279" s="208" t="s">
        <v>203</v>
      </c>
      <c r="H279" s="209">
        <v>0.1</v>
      </c>
      <c r="I279" s="210"/>
      <c r="J279" s="211">
        <f>ROUND(I279*H279,2)</f>
        <v>0</v>
      </c>
      <c r="K279" s="207" t="s">
        <v>153</v>
      </c>
      <c r="L279" s="40"/>
      <c r="M279" s="212" t="s">
        <v>1</v>
      </c>
      <c r="N279" s="213" t="s">
        <v>40</v>
      </c>
      <c r="O279" s="72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6" t="s">
        <v>154</v>
      </c>
      <c r="AT279" s="216" t="s">
        <v>149</v>
      </c>
      <c r="AU279" s="216" t="s">
        <v>85</v>
      </c>
      <c r="AY279" s="18" t="s">
        <v>146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83</v>
      </c>
      <c r="BK279" s="217">
        <f>ROUND(I279*H279,2)</f>
        <v>0</v>
      </c>
      <c r="BL279" s="18" t="s">
        <v>154</v>
      </c>
      <c r="BM279" s="216" t="s">
        <v>357</v>
      </c>
    </row>
    <row r="280" spans="1:65" s="2" customFormat="1" ht="78">
      <c r="A280" s="35"/>
      <c r="B280" s="36"/>
      <c r="C280" s="37"/>
      <c r="D280" s="218" t="s">
        <v>156</v>
      </c>
      <c r="E280" s="37"/>
      <c r="F280" s="219" t="s">
        <v>358</v>
      </c>
      <c r="G280" s="37"/>
      <c r="H280" s="37"/>
      <c r="I280" s="117"/>
      <c r="J280" s="37"/>
      <c r="K280" s="37"/>
      <c r="L280" s="40"/>
      <c r="M280" s="220"/>
      <c r="N280" s="221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156</v>
      </c>
      <c r="AU280" s="18" t="s">
        <v>85</v>
      </c>
    </row>
    <row r="281" spans="1:65" s="2" customFormat="1" ht="19.5">
      <c r="A281" s="35"/>
      <c r="B281" s="36"/>
      <c r="C281" s="37"/>
      <c r="D281" s="218" t="s">
        <v>240</v>
      </c>
      <c r="E281" s="37"/>
      <c r="F281" s="265" t="s">
        <v>241</v>
      </c>
      <c r="G281" s="37"/>
      <c r="H281" s="37"/>
      <c r="I281" s="117"/>
      <c r="J281" s="37"/>
      <c r="K281" s="37"/>
      <c r="L281" s="40"/>
      <c r="M281" s="220"/>
      <c r="N281" s="221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240</v>
      </c>
      <c r="AU281" s="18" t="s">
        <v>85</v>
      </c>
    </row>
    <row r="282" spans="1:65" s="13" customFormat="1" ht="22.5">
      <c r="B282" s="222"/>
      <c r="C282" s="223"/>
      <c r="D282" s="218" t="s">
        <v>168</v>
      </c>
      <c r="E282" s="224" t="s">
        <v>1</v>
      </c>
      <c r="F282" s="225" t="s">
        <v>359</v>
      </c>
      <c r="G282" s="223"/>
      <c r="H282" s="224" t="s">
        <v>1</v>
      </c>
      <c r="I282" s="226"/>
      <c r="J282" s="223"/>
      <c r="K282" s="223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168</v>
      </c>
      <c r="AU282" s="231" t="s">
        <v>85</v>
      </c>
      <c r="AV282" s="13" t="s">
        <v>83</v>
      </c>
      <c r="AW282" s="13" t="s">
        <v>32</v>
      </c>
      <c r="AX282" s="13" t="s">
        <v>75</v>
      </c>
      <c r="AY282" s="231" t="s">
        <v>146</v>
      </c>
    </row>
    <row r="283" spans="1:65" s="14" customFormat="1">
      <c r="B283" s="232"/>
      <c r="C283" s="233"/>
      <c r="D283" s="218" t="s">
        <v>168</v>
      </c>
      <c r="E283" s="234" t="s">
        <v>1</v>
      </c>
      <c r="F283" s="235" t="s">
        <v>360</v>
      </c>
      <c r="G283" s="233"/>
      <c r="H283" s="236">
        <v>0.05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AT283" s="242" t="s">
        <v>168</v>
      </c>
      <c r="AU283" s="242" t="s">
        <v>85</v>
      </c>
      <c r="AV283" s="14" t="s">
        <v>85</v>
      </c>
      <c r="AW283" s="14" t="s">
        <v>32</v>
      </c>
      <c r="AX283" s="14" t="s">
        <v>75</v>
      </c>
      <c r="AY283" s="242" t="s">
        <v>146</v>
      </c>
    </row>
    <row r="284" spans="1:65" s="13" customFormat="1" ht="22.5">
      <c r="B284" s="222"/>
      <c r="C284" s="223"/>
      <c r="D284" s="218" t="s">
        <v>168</v>
      </c>
      <c r="E284" s="224" t="s">
        <v>1</v>
      </c>
      <c r="F284" s="225" t="s">
        <v>361</v>
      </c>
      <c r="G284" s="223"/>
      <c r="H284" s="224" t="s">
        <v>1</v>
      </c>
      <c r="I284" s="226"/>
      <c r="J284" s="223"/>
      <c r="K284" s="223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168</v>
      </c>
      <c r="AU284" s="231" t="s">
        <v>85</v>
      </c>
      <c r="AV284" s="13" t="s">
        <v>83</v>
      </c>
      <c r="AW284" s="13" t="s">
        <v>32</v>
      </c>
      <c r="AX284" s="13" t="s">
        <v>75</v>
      </c>
      <c r="AY284" s="231" t="s">
        <v>146</v>
      </c>
    </row>
    <row r="285" spans="1:65" s="14" customFormat="1">
      <c r="B285" s="232"/>
      <c r="C285" s="233"/>
      <c r="D285" s="218" t="s">
        <v>168</v>
      </c>
      <c r="E285" s="234" t="s">
        <v>1</v>
      </c>
      <c r="F285" s="235" t="s">
        <v>360</v>
      </c>
      <c r="G285" s="233"/>
      <c r="H285" s="236">
        <v>0.05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168</v>
      </c>
      <c r="AU285" s="242" t="s">
        <v>85</v>
      </c>
      <c r="AV285" s="14" t="s">
        <v>85</v>
      </c>
      <c r="AW285" s="14" t="s">
        <v>32</v>
      </c>
      <c r="AX285" s="14" t="s">
        <v>75</v>
      </c>
      <c r="AY285" s="242" t="s">
        <v>146</v>
      </c>
    </row>
    <row r="286" spans="1:65" s="15" customFormat="1">
      <c r="B286" s="243"/>
      <c r="C286" s="244"/>
      <c r="D286" s="218" t="s">
        <v>168</v>
      </c>
      <c r="E286" s="245" t="s">
        <v>1</v>
      </c>
      <c r="F286" s="246" t="s">
        <v>173</v>
      </c>
      <c r="G286" s="244"/>
      <c r="H286" s="247">
        <v>0.1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AT286" s="253" t="s">
        <v>168</v>
      </c>
      <c r="AU286" s="253" t="s">
        <v>85</v>
      </c>
      <c r="AV286" s="15" t="s">
        <v>154</v>
      </c>
      <c r="AW286" s="15" t="s">
        <v>32</v>
      </c>
      <c r="AX286" s="15" t="s">
        <v>83</v>
      </c>
      <c r="AY286" s="253" t="s">
        <v>146</v>
      </c>
    </row>
    <row r="287" spans="1:65" s="2" customFormat="1" ht="21.75" customHeight="1">
      <c r="A287" s="35"/>
      <c r="B287" s="36"/>
      <c r="C287" s="205" t="s">
        <v>362</v>
      </c>
      <c r="D287" s="205" t="s">
        <v>149</v>
      </c>
      <c r="E287" s="206" t="s">
        <v>363</v>
      </c>
      <c r="F287" s="207" t="s">
        <v>364</v>
      </c>
      <c r="G287" s="208" t="s">
        <v>365</v>
      </c>
      <c r="H287" s="209">
        <v>6</v>
      </c>
      <c r="I287" s="210"/>
      <c r="J287" s="211">
        <f>ROUND(I287*H287,2)</f>
        <v>0</v>
      </c>
      <c r="K287" s="207" t="s">
        <v>153</v>
      </c>
      <c r="L287" s="40"/>
      <c r="M287" s="212" t="s">
        <v>1</v>
      </c>
      <c r="N287" s="213" t="s">
        <v>40</v>
      </c>
      <c r="O287" s="72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6" t="s">
        <v>154</v>
      </c>
      <c r="AT287" s="216" t="s">
        <v>149</v>
      </c>
      <c r="AU287" s="216" t="s">
        <v>85</v>
      </c>
      <c r="AY287" s="18" t="s">
        <v>146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83</v>
      </c>
      <c r="BK287" s="217">
        <f>ROUND(I287*H287,2)</f>
        <v>0</v>
      </c>
      <c r="BL287" s="18" t="s">
        <v>154</v>
      </c>
      <c r="BM287" s="216" t="s">
        <v>366</v>
      </c>
    </row>
    <row r="288" spans="1:65" s="2" customFormat="1" ht="68.25">
      <c r="A288" s="35"/>
      <c r="B288" s="36"/>
      <c r="C288" s="37"/>
      <c r="D288" s="218" t="s">
        <v>156</v>
      </c>
      <c r="E288" s="37"/>
      <c r="F288" s="219" t="s">
        <v>367</v>
      </c>
      <c r="G288" s="37"/>
      <c r="H288" s="37"/>
      <c r="I288" s="117"/>
      <c r="J288" s="37"/>
      <c r="K288" s="37"/>
      <c r="L288" s="40"/>
      <c r="M288" s="220"/>
      <c r="N288" s="221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156</v>
      </c>
      <c r="AU288" s="18" t="s">
        <v>85</v>
      </c>
    </row>
    <row r="289" spans="1:65" s="2" customFormat="1" ht="21.75" customHeight="1">
      <c r="A289" s="35"/>
      <c r="B289" s="36"/>
      <c r="C289" s="205" t="s">
        <v>368</v>
      </c>
      <c r="D289" s="205" t="s">
        <v>149</v>
      </c>
      <c r="E289" s="206" t="s">
        <v>369</v>
      </c>
      <c r="F289" s="207" t="s">
        <v>370</v>
      </c>
      <c r="G289" s="208" t="s">
        <v>181</v>
      </c>
      <c r="H289" s="209">
        <v>7.9</v>
      </c>
      <c r="I289" s="210"/>
      <c r="J289" s="211">
        <f>ROUND(I289*H289,2)</f>
        <v>0</v>
      </c>
      <c r="K289" s="207" t="s">
        <v>153</v>
      </c>
      <c r="L289" s="40"/>
      <c r="M289" s="212" t="s">
        <v>1</v>
      </c>
      <c r="N289" s="213" t="s">
        <v>40</v>
      </c>
      <c r="O289" s="72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6" t="s">
        <v>154</v>
      </c>
      <c r="AT289" s="216" t="s">
        <v>149</v>
      </c>
      <c r="AU289" s="216" t="s">
        <v>85</v>
      </c>
      <c r="AY289" s="18" t="s">
        <v>146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83</v>
      </c>
      <c r="BK289" s="217">
        <f>ROUND(I289*H289,2)</f>
        <v>0</v>
      </c>
      <c r="BL289" s="18" t="s">
        <v>154</v>
      </c>
      <c r="BM289" s="216" t="s">
        <v>371</v>
      </c>
    </row>
    <row r="290" spans="1:65" s="2" customFormat="1" ht="48.75">
      <c r="A290" s="35"/>
      <c r="B290" s="36"/>
      <c r="C290" s="37"/>
      <c r="D290" s="218" t="s">
        <v>156</v>
      </c>
      <c r="E290" s="37"/>
      <c r="F290" s="219" t="s">
        <v>372</v>
      </c>
      <c r="G290" s="37"/>
      <c r="H290" s="37"/>
      <c r="I290" s="117"/>
      <c r="J290" s="37"/>
      <c r="K290" s="37"/>
      <c r="L290" s="40"/>
      <c r="M290" s="220"/>
      <c r="N290" s="221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156</v>
      </c>
      <c r="AU290" s="18" t="s">
        <v>85</v>
      </c>
    </row>
    <row r="291" spans="1:65" s="13" customFormat="1">
      <c r="B291" s="222"/>
      <c r="C291" s="223"/>
      <c r="D291" s="218" t="s">
        <v>168</v>
      </c>
      <c r="E291" s="224" t="s">
        <v>1</v>
      </c>
      <c r="F291" s="225" t="s">
        <v>373</v>
      </c>
      <c r="G291" s="223"/>
      <c r="H291" s="224" t="s">
        <v>1</v>
      </c>
      <c r="I291" s="226"/>
      <c r="J291" s="223"/>
      <c r="K291" s="223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168</v>
      </c>
      <c r="AU291" s="231" t="s">
        <v>85</v>
      </c>
      <c r="AV291" s="13" t="s">
        <v>83</v>
      </c>
      <c r="AW291" s="13" t="s">
        <v>32</v>
      </c>
      <c r="AX291" s="13" t="s">
        <v>75</v>
      </c>
      <c r="AY291" s="231" t="s">
        <v>146</v>
      </c>
    </row>
    <row r="292" spans="1:65" s="14" customFormat="1">
      <c r="B292" s="232"/>
      <c r="C292" s="233"/>
      <c r="D292" s="218" t="s">
        <v>168</v>
      </c>
      <c r="E292" s="234" t="s">
        <v>109</v>
      </c>
      <c r="F292" s="235" t="s">
        <v>374</v>
      </c>
      <c r="G292" s="233"/>
      <c r="H292" s="236">
        <v>7.9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AT292" s="242" t="s">
        <v>168</v>
      </c>
      <c r="AU292" s="242" t="s">
        <v>85</v>
      </c>
      <c r="AV292" s="14" t="s">
        <v>85</v>
      </c>
      <c r="AW292" s="14" t="s">
        <v>32</v>
      </c>
      <c r="AX292" s="14" t="s">
        <v>83</v>
      </c>
      <c r="AY292" s="242" t="s">
        <v>146</v>
      </c>
    </row>
    <row r="293" spans="1:65" s="2" customFormat="1" ht="21.75" customHeight="1">
      <c r="A293" s="35"/>
      <c r="B293" s="36"/>
      <c r="C293" s="205" t="s">
        <v>375</v>
      </c>
      <c r="D293" s="205" t="s">
        <v>149</v>
      </c>
      <c r="E293" s="206" t="s">
        <v>376</v>
      </c>
      <c r="F293" s="207" t="s">
        <v>377</v>
      </c>
      <c r="G293" s="208" t="s">
        <v>181</v>
      </c>
      <c r="H293" s="209">
        <v>63</v>
      </c>
      <c r="I293" s="210"/>
      <c r="J293" s="211">
        <f>ROUND(I293*H293,2)</f>
        <v>0</v>
      </c>
      <c r="K293" s="207" t="s">
        <v>153</v>
      </c>
      <c r="L293" s="40"/>
      <c r="M293" s="212" t="s">
        <v>1</v>
      </c>
      <c r="N293" s="213" t="s">
        <v>40</v>
      </c>
      <c r="O293" s="72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6" t="s">
        <v>154</v>
      </c>
      <c r="AT293" s="216" t="s">
        <v>149</v>
      </c>
      <c r="AU293" s="216" t="s">
        <v>85</v>
      </c>
      <c r="AY293" s="18" t="s">
        <v>146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83</v>
      </c>
      <c r="BK293" s="217">
        <f>ROUND(I293*H293,2)</f>
        <v>0</v>
      </c>
      <c r="BL293" s="18" t="s">
        <v>154</v>
      </c>
      <c r="BM293" s="216" t="s">
        <v>378</v>
      </c>
    </row>
    <row r="294" spans="1:65" s="2" customFormat="1" ht="48.75">
      <c r="A294" s="35"/>
      <c r="B294" s="36"/>
      <c r="C294" s="37"/>
      <c r="D294" s="218" t="s">
        <v>156</v>
      </c>
      <c r="E294" s="37"/>
      <c r="F294" s="219" t="s">
        <v>379</v>
      </c>
      <c r="G294" s="37"/>
      <c r="H294" s="37"/>
      <c r="I294" s="117"/>
      <c r="J294" s="37"/>
      <c r="K294" s="37"/>
      <c r="L294" s="40"/>
      <c r="M294" s="220"/>
      <c r="N294" s="221"/>
      <c r="O294" s="72"/>
      <c r="P294" s="72"/>
      <c r="Q294" s="72"/>
      <c r="R294" s="72"/>
      <c r="S294" s="72"/>
      <c r="T294" s="7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156</v>
      </c>
      <c r="AU294" s="18" t="s">
        <v>85</v>
      </c>
    </row>
    <row r="295" spans="1:65" s="13" customFormat="1">
      <c r="B295" s="222"/>
      <c r="C295" s="223"/>
      <c r="D295" s="218" t="s">
        <v>168</v>
      </c>
      <c r="E295" s="224" t="s">
        <v>1</v>
      </c>
      <c r="F295" s="225" t="s">
        <v>380</v>
      </c>
      <c r="G295" s="223"/>
      <c r="H295" s="224" t="s">
        <v>1</v>
      </c>
      <c r="I295" s="226"/>
      <c r="J295" s="223"/>
      <c r="K295" s="223"/>
      <c r="L295" s="227"/>
      <c r="M295" s="228"/>
      <c r="N295" s="229"/>
      <c r="O295" s="229"/>
      <c r="P295" s="229"/>
      <c r="Q295" s="229"/>
      <c r="R295" s="229"/>
      <c r="S295" s="229"/>
      <c r="T295" s="230"/>
      <c r="AT295" s="231" t="s">
        <v>168</v>
      </c>
      <c r="AU295" s="231" t="s">
        <v>85</v>
      </c>
      <c r="AV295" s="13" t="s">
        <v>83</v>
      </c>
      <c r="AW295" s="13" t="s">
        <v>32</v>
      </c>
      <c r="AX295" s="13" t="s">
        <v>75</v>
      </c>
      <c r="AY295" s="231" t="s">
        <v>146</v>
      </c>
    </row>
    <row r="296" spans="1:65" s="14" customFormat="1">
      <c r="B296" s="232"/>
      <c r="C296" s="233"/>
      <c r="D296" s="218" t="s">
        <v>168</v>
      </c>
      <c r="E296" s="234" t="s">
        <v>1</v>
      </c>
      <c r="F296" s="235" t="s">
        <v>381</v>
      </c>
      <c r="G296" s="233"/>
      <c r="H296" s="236">
        <v>30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AT296" s="242" t="s">
        <v>168</v>
      </c>
      <c r="AU296" s="242" t="s">
        <v>85</v>
      </c>
      <c r="AV296" s="14" t="s">
        <v>85</v>
      </c>
      <c r="AW296" s="14" t="s">
        <v>32</v>
      </c>
      <c r="AX296" s="14" t="s">
        <v>75</v>
      </c>
      <c r="AY296" s="242" t="s">
        <v>146</v>
      </c>
    </row>
    <row r="297" spans="1:65" s="13" customFormat="1">
      <c r="B297" s="222"/>
      <c r="C297" s="223"/>
      <c r="D297" s="218" t="s">
        <v>168</v>
      </c>
      <c r="E297" s="224" t="s">
        <v>1</v>
      </c>
      <c r="F297" s="225" t="s">
        <v>382</v>
      </c>
      <c r="G297" s="223"/>
      <c r="H297" s="224" t="s">
        <v>1</v>
      </c>
      <c r="I297" s="226"/>
      <c r="J297" s="223"/>
      <c r="K297" s="223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168</v>
      </c>
      <c r="AU297" s="231" t="s">
        <v>85</v>
      </c>
      <c r="AV297" s="13" t="s">
        <v>83</v>
      </c>
      <c r="AW297" s="13" t="s">
        <v>32</v>
      </c>
      <c r="AX297" s="13" t="s">
        <v>75</v>
      </c>
      <c r="AY297" s="231" t="s">
        <v>146</v>
      </c>
    </row>
    <row r="298" spans="1:65" s="14" customFormat="1">
      <c r="B298" s="232"/>
      <c r="C298" s="233"/>
      <c r="D298" s="218" t="s">
        <v>168</v>
      </c>
      <c r="E298" s="234" t="s">
        <v>1</v>
      </c>
      <c r="F298" s="235" t="s">
        <v>383</v>
      </c>
      <c r="G298" s="233"/>
      <c r="H298" s="236">
        <v>33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AT298" s="242" t="s">
        <v>168</v>
      </c>
      <c r="AU298" s="242" t="s">
        <v>85</v>
      </c>
      <c r="AV298" s="14" t="s">
        <v>85</v>
      </c>
      <c r="AW298" s="14" t="s">
        <v>32</v>
      </c>
      <c r="AX298" s="14" t="s">
        <v>75</v>
      </c>
      <c r="AY298" s="242" t="s">
        <v>146</v>
      </c>
    </row>
    <row r="299" spans="1:65" s="15" customFormat="1">
      <c r="B299" s="243"/>
      <c r="C299" s="244"/>
      <c r="D299" s="218" t="s">
        <v>168</v>
      </c>
      <c r="E299" s="245" t="s">
        <v>111</v>
      </c>
      <c r="F299" s="246" t="s">
        <v>173</v>
      </c>
      <c r="G299" s="244"/>
      <c r="H299" s="247">
        <v>63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AT299" s="253" t="s">
        <v>168</v>
      </c>
      <c r="AU299" s="253" t="s">
        <v>85</v>
      </c>
      <c r="AV299" s="15" t="s">
        <v>154</v>
      </c>
      <c r="AW299" s="15" t="s">
        <v>32</v>
      </c>
      <c r="AX299" s="15" t="s">
        <v>83</v>
      </c>
      <c r="AY299" s="253" t="s">
        <v>146</v>
      </c>
    </row>
    <row r="300" spans="1:65" s="2" customFormat="1" ht="21.75" customHeight="1">
      <c r="A300" s="35"/>
      <c r="B300" s="36"/>
      <c r="C300" s="205" t="s">
        <v>384</v>
      </c>
      <c r="D300" s="205" t="s">
        <v>149</v>
      </c>
      <c r="E300" s="206" t="s">
        <v>385</v>
      </c>
      <c r="F300" s="207" t="s">
        <v>386</v>
      </c>
      <c r="G300" s="208" t="s">
        <v>181</v>
      </c>
      <c r="H300" s="209">
        <v>165</v>
      </c>
      <c r="I300" s="210"/>
      <c r="J300" s="211">
        <f>ROUND(I300*H300,2)</f>
        <v>0</v>
      </c>
      <c r="K300" s="207" t="s">
        <v>153</v>
      </c>
      <c r="L300" s="40"/>
      <c r="M300" s="212" t="s">
        <v>1</v>
      </c>
      <c r="N300" s="213" t="s">
        <v>40</v>
      </c>
      <c r="O300" s="72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6" t="s">
        <v>154</v>
      </c>
      <c r="AT300" s="216" t="s">
        <v>149</v>
      </c>
      <c r="AU300" s="216" t="s">
        <v>85</v>
      </c>
      <c r="AY300" s="18" t="s">
        <v>146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83</v>
      </c>
      <c r="BK300" s="217">
        <f>ROUND(I300*H300,2)</f>
        <v>0</v>
      </c>
      <c r="BL300" s="18" t="s">
        <v>154</v>
      </c>
      <c r="BM300" s="216" t="s">
        <v>387</v>
      </c>
    </row>
    <row r="301" spans="1:65" s="2" customFormat="1" ht="29.25">
      <c r="A301" s="35"/>
      <c r="B301" s="36"/>
      <c r="C301" s="37"/>
      <c r="D301" s="218" t="s">
        <v>156</v>
      </c>
      <c r="E301" s="37"/>
      <c r="F301" s="219" t="s">
        <v>388</v>
      </c>
      <c r="G301" s="37"/>
      <c r="H301" s="37"/>
      <c r="I301" s="117"/>
      <c r="J301" s="37"/>
      <c r="K301" s="37"/>
      <c r="L301" s="40"/>
      <c r="M301" s="220"/>
      <c r="N301" s="221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156</v>
      </c>
      <c r="AU301" s="18" t="s">
        <v>85</v>
      </c>
    </row>
    <row r="302" spans="1:65" s="13" customFormat="1" ht="22.5">
      <c r="B302" s="222"/>
      <c r="C302" s="223"/>
      <c r="D302" s="218" t="s">
        <v>168</v>
      </c>
      <c r="E302" s="224" t="s">
        <v>1</v>
      </c>
      <c r="F302" s="225" t="s">
        <v>389</v>
      </c>
      <c r="G302" s="223"/>
      <c r="H302" s="224" t="s">
        <v>1</v>
      </c>
      <c r="I302" s="226"/>
      <c r="J302" s="223"/>
      <c r="K302" s="223"/>
      <c r="L302" s="227"/>
      <c r="M302" s="228"/>
      <c r="N302" s="229"/>
      <c r="O302" s="229"/>
      <c r="P302" s="229"/>
      <c r="Q302" s="229"/>
      <c r="R302" s="229"/>
      <c r="S302" s="229"/>
      <c r="T302" s="230"/>
      <c r="AT302" s="231" t="s">
        <v>168</v>
      </c>
      <c r="AU302" s="231" t="s">
        <v>85</v>
      </c>
      <c r="AV302" s="13" t="s">
        <v>83</v>
      </c>
      <c r="AW302" s="13" t="s">
        <v>32</v>
      </c>
      <c r="AX302" s="13" t="s">
        <v>75</v>
      </c>
      <c r="AY302" s="231" t="s">
        <v>146</v>
      </c>
    </row>
    <row r="303" spans="1:65" s="14" customFormat="1">
      <c r="B303" s="232"/>
      <c r="C303" s="233"/>
      <c r="D303" s="218" t="s">
        <v>168</v>
      </c>
      <c r="E303" s="234" t="s">
        <v>1</v>
      </c>
      <c r="F303" s="235" t="s">
        <v>390</v>
      </c>
      <c r="G303" s="233"/>
      <c r="H303" s="236">
        <v>105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AT303" s="242" t="s">
        <v>168</v>
      </c>
      <c r="AU303" s="242" t="s">
        <v>85</v>
      </c>
      <c r="AV303" s="14" t="s">
        <v>85</v>
      </c>
      <c r="AW303" s="14" t="s">
        <v>32</v>
      </c>
      <c r="AX303" s="14" t="s">
        <v>75</v>
      </c>
      <c r="AY303" s="242" t="s">
        <v>146</v>
      </c>
    </row>
    <row r="304" spans="1:65" s="13" customFormat="1" ht="22.5">
      <c r="B304" s="222"/>
      <c r="C304" s="223"/>
      <c r="D304" s="218" t="s">
        <v>168</v>
      </c>
      <c r="E304" s="224" t="s">
        <v>1</v>
      </c>
      <c r="F304" s="225" t="s">
        <v>391</v>
      </c>
      <c r="G304" s="223"/>
      <c r="H304" s="224" t="s">
        <v>1</v>
      </c>
      <c r="I304" s="226"/>
      <c r="J304" s="223"/>
      <c r="K304" s="223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168</v>
      </c>
      <c r="AU304" s="231" t="s">
        <v>85</v>
      </c>
      <c r="AV304" s="13" t="s">
        <v>83</v>
      </c>
      <c r="AW304" s="13" t="s">
        <v>32</v>
      </c>
      <c r="AX304" s="13" t="s">
        <v>75</v>
      </c>
      <c r="AY304" s="231" t="s">
        <v>146</v>
      </c>
    </row>
    <row r="305" spans="1:65" s="14" customFormat="1">
      <c r="B305" s="232"/>
      <c r="C305" s="233"/>
      <c r="D305" s="218" t="s">
        <v>168</v>
      </c>
      <c r="E305" s="234" t="s">
        <v>1</v>
      </c>
      <c r="F305" s="235" t="s">
        <v>392</v>
      </c>
      <c r="G305" s="233"/>
      <c r="H305" s="236">
        <v>60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AT305" s="242" t="s">
        <v>168</v>
      </c>
      <c r="AU305" s="242" t="s">
        <v>85</v>
      </c>
      <c r="AV305" s="14" t="s">
        <v>85</v>
      </c>
      <c r="AW305" s="14" t="s">
        <v>32</v>
      </c>
      <c r="AX305" s="14" t="s">
        <v>75</v>
      </c>
      <c r="AY305" s="242" t="s">
        <v>146</v>
      </c>
    </row>
    <row r="306" spans="1:65" s="15" customFormat="1">
      <c r="B306" s="243"/>
      <c r="C306" s="244"/>
      <c r="D306" s="218" t="s">
        <v>168</v>
      </c>
      <c r="E306" s="245" t="s">
        <v>113</v>
      </c>
      <c r="F306" s="246" t="s">
        <v>173</v>
      </c>
      <c r="G306" s="244"/>
      <c r="H306" s="247">
        <v>165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AT306" s="253" t="s">
        <v>168</v>
      </c>
      <c r="AU306" s="253" t="s">
        <v>85</v>
      </c>
      <c r="AV306" s="15" t="s">
        <v>154</v>
      </c>
      <c r="AW306" s="15" t="s">
        <v>32</v>
      </c>
      <c r="AX306" s="15" t="s">
        <v>83</v>
      </c>
      <c r="AY306" s="253" t="s">
        <v>146</v>
      </c>
    </row>
    <row r="307" spans="1:65" s="2" customFormat="1" ht="21.75" customHeight="1">
      <c r="A307" s="35"/>
      <c r="B307" s="36"/>
      <c r="C307" s="205" t="s">
        <v>393</v>
      </c>
      <c r="D307" s="205" t="s">
        <v>149</v>
      </c>
      <c r="E307" s="206" t="s">
        <v>394</v>
      </c>
      <c r="F307" s="207" t="s">
        <v>395</v>
      </c>
      <c r="G307" s="208" t="s">
        <v>160</v>
      </c>
      <c r="H307" s="209">
        <v>1200</v>
      </c>
      <c r="I307" s="210"/>
      <c r="J307" s="211">
        <f>ROUND(I307*H307,2)</f>
        <v>0</v>
      </c>
      <c r="K307" s="207" t="s">
        <v>153</v>
      </c>
      <c r="L307" s="40"/>
      <c r="M307" s="212" t="s">
        <v>1</v>
      </c>
      <c r="N307" s="213" t="s">
        <v>40</v>
      </c>
      <c r="O307" s="72"/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6" t="s">
        <v>154</v>
      </c>
      <c r="AT307" s="216" t="s">
        <v>149</v>
      </c>
      <c r="AU307" s="216" t="s">
        <v>85</v>
      </c>
      <c r="AY307" s="18" t="s">
        <v>146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83</v>
      </c>
      <c r="BK307" s="217">
        <f>ROUND(I307*H307,2)</f>
        <v>0</v>
      </c>
      <c r="BL307" s="18" t="s">
        <v>154</v>
      </c>
      <c r="BM307" s="216" t="s">
        <v>396</v>
      </c>
    </row>
    <row r="308" spans="1:65" s="2" customFormat="1" ht="29.25">
      <c r="A308" s="35"/>
      <c r="B308" s="36"/>
      <c r="C308" s="37"/>
      <c r="D308" s="218" t="s">
        <v>156</v>
      </c>
      <c r="E308" s="37"/>
      <c r="F308" s="219" t="s">
        <v>397</v>
      </c>
      <c r="G308" s="37"/>
      <c r="H308" s="37"/>
      <c r="I308" s="117"/>
      <c r="J308" s="37"/>
      <c r="K308" s="37"/>
      <c r="L308" s="40"/>
      <c r="M308" s="220"/>
      <c r="N308" s="221"/>
      <c r="O308" s="72"/>
      <c r="P308" s="72"/>
      <c r="Q308" s="72"/>
      <c r="R308" s="72"/>
      <c r="S308" s="72"/>
      <c r="T308" s="73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156</v>
      </c>
      <c r="AU308" s="18" t="s">
        <v>85</v>
      </c>
    </row>
    <row r="309" spans="1:65" s="13" customFormat="1">
      <c r="B309" s="222"/>
      <c r="C309" s="223"/>
      <c r="D309" s="218" t="s">
        <v>168</v>
      </c>
      <c r="E309" s="224" t="s">
        <v>1</v>
      </c>
      <c r="F309" s="225" t="s">
        <v>398</v>
      </c>
      <c r="G309" s="223"/>
      <c r="H309" s="224" t="s">
        <v>1</v>
      </c>
      <c r="I309" s="226"/>
      <c r="J309" s="223"/>
      <c r="K309" s="223"/>
      <c r="L309" s="227"/>
      <c r="M309" s="228"/>
      <c r="N309" s="229"/>
      <c r="O309" s="229"/>
      <c r="P309" s="229"/>
      <c r="Q309" s="229"/>
      <c r="R309" s="229"/>
      <c r="S309" s="229"/>
      <c r="T309" s="230"/>
      <c r="AT309" s="231" t="s">
        <v>168</v>
      </c>
      <c r="AU309" s="231" t="s">
        <v>85</v>
      </c>
      <c r="AV309" s="13" t="s">
        <v>83</v>
      </c>
      <c r="AW309" s="13" t="s">
        <v>32</v>
      </c>
      <c r="AX309" s="13" t="s">
        <v>75</v>
      </c>
      <c r="AY309" s="231" t="s">
        <v>146</v>
      </c>
    </row>
    <row r="310" spans="1:65" s="14" customFormat="1">
      <c r="B310" s="232"/>
      <c r="C310" s="233"/>
      <c r="D310" s="218" t="s">
        <v>168</v>
      </c>
      <c r="E310" s="234" t="s">
        <v>1</v>
      </c>
      <c r="F310" s="235" t="s">
        <v>399</v>
      </c>
      <c r="G310" s="233"/>
      <c r="H310" s="236">
        <v>1200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AT310" s="242" t="s">
        <v>168</v>
      </c>
      <c r="AU310" s="242" t="s">
        <v>85</v>
      </c>
      <c r="AV310" s="14" t="s">
        <v>85</v>
      </c>
      <c r="AW310" s="14" t="s">
        <v>32</v>
      </c>
      <c r="AX310" s="14" t="s">
        <v>83</v>
      </c>
      <c r="AY310" s="242" t="s">
        <v>146</v>
      </c>
    </row>
    <row r="311" spans="1:65" s="12" customFormat="1" ht="25.9" customHeight="1">
      <c r="B311" s="189"/>
      <c r="C311" s="190"/>
      <c r="D311" s="191" t="s">
        <v>74</v>
      </c>
      <c r="E311" s="192" t="s">
        <v>400</v>
      </c>
      <c r="F311" s="192" t="s">
        <v>401</v>
      </c>
      <c r="G311" s="190"/>
      <c r="H311" s="190"/>
      <c r="I311" s="193"/>
      <c r="J311" s="194">
        <f>BK311</f>
        <v>0</v>
      </c>
      <c r="K311" s="190"/>
      <c r="L311" s="195"/>
      <c r="M311" s="196"/>
      <c r="N311" s="197"/>
      <c r="O311" s="197"/>
      <c r="P311" s="198">
        <f>SUM(P312:P325)</f>
        <v>0</v>
      </c>
      <c r="Q311" s="197"/>
      <c r="R311" s="198">
        <f>SUM(R312:R325)</f>
        <v>1687.8667400000002</v>
      </c>
      <c r="S311" s="197"/>
      <c r="T311" s="199">
        <f>SUM(T312:T325)</f>
        <v>0</v>
      </c>
      <c r="AR311" s="200" t="s">
        <v>97</v>
      </c>
      <c r="AT311" s="201" t="s">
        <v>74</v>
      </c>
      <c r="AU311" s="201" t="s">
        <v>75</v>
      </c>
      <c r="AY311" s="200" t="s">
        <v>146</v>
      </c>
      <c r="BK311" s="202">
        <f>SUM(BK312:BK325)</f>
        <v>0</v>
      </c>
    </row>
    <row r="312" spans="1:65" s="2" customFormat="1" ht="21.75" customHeight="1">
      <c r="A312" s="35"/>
      <c r="B312" s="36"/>
      <c r="C312" s="266" t="s">
        <v>402</v>
      </c>
      <c r="D312" s="266" t="s">
        <v>400</v>
      </c>
      <c r="E312" s="267" t="s">
        <v>403</v>
      </c>
      <c r="F312" s="268" t="s">
        <v>404</v>
      </c>
      <c r="G312" s="269" t="s">
        <v>405</v>
      </c>
      <c r="H312" s="270">
        <v>1684.43</v>
      </c>
      <c r="I312" s="271"/>
      <c r="J312" s="272">
        <f>ROUND(I312*H312,2)</f>
        <v>0</v>
      </c>
      <c r="K312" s="268" t="s">
        <v>153</v>
      </c>
      <c r="L312" s="273"/>
      <c r="M312" s="274" t="s">
        <v>1</v>
      </c>
      <c r="N312" s="275" t="s">
        <v>40</v>
      </c>
      <c r="O312" s="72"/>
      <c r="P312" s="214">
        <f>O312*H312</f>
        <v>0</v>
      </c>
      <c r="Q312" s="214">
        <v>1</v>
      </c>
      <c r="R312" s="214">
        <f>Q312*H312</f>
        <v>1684.43</v>
      </c>
      <c r="S312" s="214">
        <v>0</v>
      </c>
      <c r="T312" s="21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6" t="s">
        <v>209</v>
      </c>
      <c r="AT312" s="216" t="s">
        <v>400</v>
      </c>
      <c r="AU312" s="216" t="s">
        <v>83</v>
      </c>
      <c r="AY312" s="18" t="s">
        <v>146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83</v>
      </c>
      <c r="BK312" s="217">
        <f>ROUND(I312*H312,2)</f>
        <v>0</v>
      </c>
      <c r="BL312" s="18" t="s">
        <v>154</v>
      </c>
      <c r="BM312" s="216" t="s">
        <v>406</v>
      </c>
    </row>
    <row r="313" spans="1:65" s="2" customFormat="1">
      <c r="A313" s="35"/>
      <c r="B313" s="36"/>
      <c r="C313" s="37"/>
      <c r="D313" s="218" t="s">
        <v>156</v>
      </c>
      <c r="E313" s="37"/>
      <c r="F313" s="219" t="s">
        <v>404</v>
      </c>
      <c r="G313" s="37"/>
      <c r="H313" s="37"/>
      <c r="I313" s="117"/>
      <c r="J313" s="37"/>
      <c r="K313" s="37"/>
      <c r="L313" s="40"/>
      <c r="M313" s="220"/>
      <c r="N313" s="221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156</v>
      </c>
      <c r="AU313" s="18" t="s">
        <v>83</v>
      </c>
    </row>
    <row r="314" spans="1:65" s="14" customFormat="1">
      <c r="B314" s="232"/>
      <c r="C314" s="233"/>
      <c r="D314" s="218" t="s">
        <v>168</v>
      </c>
      <c r="E314" s="234" t="s">
        <v>100</v>
      </c>
      <c r="F314" s="235" t="s">
        <v>407</v>
      </c>
      <c r="G314" s="233"/>
      <c r="H314" s="236">
        <v>1684.43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AT314" s="242" t="s">
        <v>168</v>
      </c>
      <c r="AU314" s="242" t="s">
        <v>83</v>
      </c>
      <c r="AV314" s="14" t="s">
        <v>85</v>
      </c>
      <c r="AW314" s="14" t="s">
        <v>32</v>
      </c>
      <c r="AX314" s="14" t="s">
        <v>83</v>
      </c>
      <c r="AY314" s="242" t="s">
        <v>146</v>
      </c>
    </row>
    <row r="315" spans="1:65" s="2" customFormat="1" ht="21.75" customHeight="1">
      <c r="A315" s="35"/>
      <c r="B315" s="36"/>
      <c r="C315" s="266" t="s">
        <v>408</v>
      </c>
      <c r="D315" s="266" t="s">
        <v>400</v>
      </c>
      <c r="E315" s="267" t="s">
        <v>409</v>
      </c>
      <c r="F315" s="268" t="s">
        <v>410</v>
      </c>
      <c r="G315" s="269" t="s">
        <v>247</v>
      </c>
      <c r="H315" s="270">
        <v>2752</v>
      </c>
      <c r="I315" s="271"/>
      <c r="J315" s="272">
        <f>ROUND(I315*H315,2)</f>
        <v>0</v>
      </c>
      <c r="K315" s="268" t="s">
        <v>153</v>
      </c>
      <c r="L315" s="273"/>
      <c r="M315" s="274" t="s">
        <v>1</v>
      </c>
      <c r="N315" s="275" t="s">
        <v>40</v>
      </c>
      <c r="O315" s="72"/>
      <c r="P315" s="214">
        <f>O315*H315</f>
        <v>0</v>
      </c>
      <c r="Q315" s="214">
        <v>1.23E-3</v>
      </c>
      <c r="R315" s="214">
        <f>Q315*H315</f>
        <v>3.38496</v>
      </c>
      <c r="S315" s="214">
        <v>0</v>
      </c>
      <c r="T315" s="21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6" t="s">
        <v>209</v>
      </c>
      <c r="AT315" s="216" t="s">
        <v>400</v>
      </c>
      <c r="AU315" s="216" t="s">
        <v>83</v>
      </c>
      <c r="AY315" s="18" t="s">
        <v>146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83</v>
      </c>
      <c r="BK315" s="217">
        <f>ROUND(I315*H315,2)</f>
        <v>0</v>
      </c>
      <c r="BL315" s="18" t="s">
        <v>154</v>
      </c>
      <c r="BM315" s="216" t="s">
        <v>411</v>
      </c>
    </row>
    <row r="316" spans="1:65" s="2" customFormat="1" ht="19.5">
      <c r="A316" s="35"/>
      <c r="B316" s="36"/>
      <c r="C316" s="37"/>
      <c r="D316" s="218" t="s">
        <v>156</v>
      </c>
      <c r="E316" s="37"/>
      <c r="F316" s="219" t="s">
        <v>410</v>
      </c>
      <c r="G316" s="37"/>
      <c r="H316" s="37"/>
      <c r="I316" s="117"/>
      <c r="J316" s="37"/>
      <c r="K316" s="37"/>
      <c r="L316" s="40"/>
      <c r="M316" s="220"/>
      <c r="N316" s="221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156</v>
      </c>
      <c r="AU316" s="18" t="s">
        <v>83</v>
      </c>
    </row>
    <row r="317" spans="1:65" s="14" customFormat="1">
      <c r="B317" s="232"/>
      <c r="C317" s="233"/>
      <c r="D317" s="218" t="s">
        <v>168</v>
      </c>
      <c r="E317" s="234" t="s">
        <v>1</v>
      </c>
      <c r="F317" s="235" t="s">
        <v>412</v>
      </c>
      <c r="G317" s="233"/>
      <c r="H317" s="236">
        <v>2752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AT317" s="242" t="s">
        <v>168</v>
      </c>
      <c r="AU317" s="242" t="s">
        <v>83</v>
      </c>
      <c r="AV317" s="14" t="s">
        <v>85</v>
      </c>
      <c r="AW317" s="14" t="s">
        <v>32</v>
      </c>
      <c r="AX317" s="14" t="s">
        <v>83</v>
      </c>
      <c r="AY317" s="242" t="s">
        <v>146</v>
      </c>
    </row>
    <row r="318" spans="1:65" s="2" customFormat="1" ht="21.75" customHeight="1">
      <c r="A318" s="35"/>
      <c r="B318" s="36"/>
      <c r="C318" s="266" t="s">
        <v>413</v>
      </c>
      <c r="D318" s="266" t="s">
        <v>400</v>
      </c>
      <c r="E318" s="267" t="s">
        <v>414</v>
      </c>
      <c r="F318" s="268" t="s">
        <v>415</v>
      </c>
      <c r="G318" s="269" t="s">
        <v>247</v>
      </c>
      <c r="H318" s="270">
        <v>234</v>
      </c>
      <c r="I318" s="271"/>
      <c r="J318" s="272">
        <f>ROUND(I318*H318,2)</f>
        <v>0</v>
      </c>
      <c r="K318" s="268" t="s">
        <v>153</v>
      </c>
      <c r="L318" s="273"/>
      <c r="M318" s="274" t="s">
        <v>1</v>
      </c>
      <c r="N318" s="275" t="s">
        <v>40</v>
      </c>
      <c r="O318" s="72"/>
      <c r="P318" s="214">
        <f>O318*H318</f>
        <v>0</v>
      </c>
      <c r="Q318" s="214">
        <v>9.0000000000000006E-5</v>
      </c>
      <c r="R318" s="214">
        <f>Q318*H318</f>
        <v>2.1060000000000002E-2</v>
      </c>
      <c r="S318" s="214">
        <v>0</v>
      </c>
      <c r="T318" s="21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6" t="s">
        <v>209</v>
      </c>
      <c r="AT318" s="216" t="s">
        <v>400</v>
      </c>
      <c r="AU318" s="216" t="s">
        <v>83</v>
      </c>
      <c r="AY318" s="18" t="s">
        <v>146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83</v>
      </c>
      <c r="BK318" s="217">
        <f>ROUND(I318*H318,2)</f>
        <v>0</v>
      </c>
      <c r="BL318" s="18" t="s">
        <v>154</v>
      </c>
      <c r="BM318" s="216" t="s">
        <v>416</v>
      </c>
    </row>
    <row r="319" spans="1:65" s="2" customFormat="1">
      <c r="A319" s="35"/>
      <c r="B319" s="36"/>
      <c r="C319" s="37"/>
      <c r="D319" s="218" t="s">
        <v>156</v>
      </c>
      <c r="E319" s="37"/>
      <c r="F319" s="219" t="s">
        <v>415</v>
      </c>
      <c r="G319" s="37"/>
      <c r="H319" s="37"/>
      <c r="I319" s="117"/>
      <c r="J319" s="37"/>
      <c r="K319" s="37"/>
      <c r="L319" s="40"/>
      <c r="M319" s="220"/>
      <c r="N319" s="221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156</v>
      </c>
      <c r="AU319" s="18" t="s">
        <v>83</v>
      </c>
    </row>
    <row r="320" spans="1:65" s="14" customFormat="1">
      <c r="B320" s="232"/>
      <c r="C320" s="233"/>
      <c r="D320" s="218" t="s">
        <v>168</v>
      </c>
      <c r="E320" s="234" t="s">
        <v>1</v>
      </c>
      <c r="F320" s="235" t="s">
        <v>298</v>
      </c>
      <c r="G320" s="233"/>
      <c r="H320" s="236">
        <v>234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AT320" s="242" t="s">
        <v>168</v>
      </c>
      <c r="AU320" s="242" t="s">
        <v>83</v>
      </c>
      <c r="AV320" s="14" t="s">
        <v>85</v>
      </c>
      <c r="AW320" s="14" t="s">
        <v>32</v>
      </c>
      <c r="AX320" s="14" t="s">
        <v>83</v>
      </c>
      <c r="AY320" s="242" t="s">
        <v>146</v>
      </c>
    </row>
    <row r="321" spans="1:65" s="2" customFormat="1" ht="21.75" customHeight="1">
      <c r="A321" s="35"/>
      <c r="B321" s="36"/>
      <c r="C321" s="266" t="s">
        <v>417</v>
      </c>
      <c r="D321" s="266" t="s">
        <v>400</v>
      </c>
      <c r="E321" s="267" t="s">
        <v>418</v>
      </c>
      <c r="F321" s="268" t="s">
        <v>419</v>
      </c>
      <c r="G321" s="269" t="s">
        <v>247</v>
      </c>
      <c r="H321" s="270">
        <v>192</v>
      </c>
      <c r="I321" s="271"/>
      <c r="J321" s="272">
        <f>ROUND(I321*H321,2)</f>
        <v>0</v>
      </c>
      <c r="K321" s="268" t="s">
        <v>153</v>
      </c>
      <c r="L321" s="273"/>
      <c r="M321" s="274" t="s">
        <v>1</v>
      </c>
      <c r="N321" s="275" t="s">
        <v>40</v>
      </c>
      <c r="O321" s="72"/>
      <c r="P321" s="214">
        <f>O321*H321</f>
        <v>0</v>
      </c>
      <c r="Q321" s="214">
        <v>1.6000000000000001E-4</v>
      </c>
      <c r="R321" s="214">
        <f>Q321*H321</f>
        <v>3.0720000000000004E-2</v>
      </c>
      <c r="S321" s="214">
        <v>0</v>
      </c>
      <c r="T321" s="21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6" t="s">
        <v>209</v>
      </c>
      <c r="AT321" s="216" t="s">
        <v>400</v>
      </c>
      <c r="AU321" s="216" t="s">
        <v>83</v>
      </c>
      <c r="AY321" s="18" t="s">
        <v>146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83</v>
      </c>
      <c r="BK321" s="217">
        <f>ROUND(I321*H321,2)</f>
        <v>0</v>
      </c>
      <c r="BL321" s="18" t="s">
        <v>154</v>
      </c>
      <c r="BM321" s="216" t="s">
        <v>420</v>
      </c>
    </row>
    <row r="322" spans="1:65" s="2" customFormat="1">
      <c r="A322" s="35"/>
      <c r="B322" s="36"/>
      <c r="C322" s="37"/>
      <c r="D322" s="218" t="s">
        <v>156</v>
      </c>
      <c r="E322" s="37"/>
      <c r="F322" s="219" t="s">
        <v>419</v>
      </c>
      <c r="G322" s="37"/>
      <c r="H322" s="37"/>
      <c r="I322" s="117"/>
      <c r="J322" s="37"/>
      <c r="K322" s="37"/>
      <c r="L322" s="40"/>
      <c r="M322" s="220"/>
      <c r="N322" s="221"/>
      <c r="O322" s="72"/>
      <c r="P322" s="72"/>
      <c r="Q322" s="72"/>
      <c r="R322" s="72"/>
      <c r="S322" s="72"/>
      <c r="T322" s="73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156</v>
      </c>
      <c r="AU322" s="18" t="s">
        <v>83</v>
      </c>
    </row>
    <row r="323" spans="1:65" s="14" customFormat="1">
      <c r="B323" s="232"/>
      <c r="C323" s="233"/>
      <c r="D323" s="218" t="s">
        <v>168</v>
      </c>
      <c r="E323" s="234" t="s">
        <v>1</v>
      </c>
      <c r="F323" s="235" t="s">
        <v>421</v>
      </c>
      <c r="G323" s="233"/>
      <c r="H323" s="236">
        <v>192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AT323" s="242" t="s">
        <v>168</v>
      </c>
      <c r="AU323" s="242" t="s">
        <v>83</v>
      </c>
      <c r="AV323" s="14" t="s">
        <v>85</v>
      </c>
      <c r="AW323" s="14" t="s">
        <v>32</v>
      </c>
      <c r="AX323" s="14" t="s">
        <v>83</v>
      </c>
      <c r="AY323" s="242" t="s">
        <v>146</v>
      </c>
    </row>
    <row r="324" spans="1:65" s="2" customFormat="1" ht="21.75" customHeight="1">
      <c r="A324" s="35"/>
      <c r="B324" s="36"/>
      <c r="C324" s="266" t="s">
        <v>422</v>
      </c>
      <c r="D324" s="266" t="s">
        <v>400</v>
      </c>
      <c r="E324" s="267" t="s">
        <v>423</v>
      </c>
      <c r="F324" s="268" t="s">
        <v>424</v>
      </c>
      <c r="G324" s="269" t="s">
        <v>237</v>
      </c>
      <c r="H324" s="270">
        <v>15</v>
      </c>
      <c r="I324" s="271"/>
      <c r="J324" s="272">
        <f>ROUND(I324*H324,2)</f>
        <v>0</v>
      </c>
      <c r="K324" s="268" t="s">
        <v>153</v>
      </c>
      <c r="L324" s="273"/>
      <c r="M324" s="274" t="s">
        <v>1</v>
      </c>
      <c r="N324" s="275" t="s">
        <v>40</v>
      </c>
      <c r="O324" s="72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6" t="s">
        <v>209</v>
      </c>
      <c r="AT324" s="216" t="s">
        <v>400</v>
      </c>
      <c r="AU324" s="216" t="s">
        <v>83</v>
      </c>
      <c r="AY324" s="18" t="s">
        <v>146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83</v>
      </c>
      <c r="BK324" s="217">
        <f>ROUND(I324*H324,2)</f>
        <v>0</v>
      </c>
      <c r="BL324" s="18" t="s">
        <v>154</v>
      </c>
      <c r="BM324" s="216" t="s">
        <v>425</v>
      </c>
    </row>
    <row r="325" spans="1:65" s="2" customFormat="1" ht="19.5">
      <c r="A325" s="35"/>
      <c r="B325" s="36"/>
      <c r="C325" s="37"/>
      <c r="D325" s="218" t="s">
        <v>156</v>
      </c>
      <c r="E325" s="37"/>
      <c r="F325" s="219" t="s">
        <v>424</v>
      </c>
      <c r="G325" s="37"/>
      <c r="H325" s="37"/>
      <c r="I325" s="117"/>
      <c r="J325" s="37"/>
      <c r="K325" s="37"/>
      <c r="L325" s="40"/>
      <c r="M325" s="220"/>
      <c r="N325" s="221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156</v>
      </c>
      <c r="AU325" s="18" t="s">
        <v>83</v>
      </c>
    </row>
    <row r="326" spans="1:65" s="12" customFormat="1" ht="25.9" customHeight="1">
      <c r="B326" s="189"/>
      <c r="C326" s="190"/>
      <c r="D326" s="191" t="s">
        <v>74</v>
      </c>
      <c r="E326" s="192" t="s">
        <v>426</v>
      </c>
      <c r="F326" s="192" t="s">
        <v>427</v>
      </c>
      <c r="G326" s="190"/>
      <c r="H326" s="190"/>
      <c r="I326" s="193"/>
      <c r="J326" s="194">
        <f>BK326</f>
        <v>416361</v>
      </c>
      <c r="K326" s="190"/>
      <c r="L326" s="195"/>
      <c r="M326" s="196"/>
      <c r="N326" s="197"/>
      <c r="O326" s="197"/>
      <c r="P326" s="198">
        <f>SUM(P327:P342)</f>
        <v>0</v>
      </c>
      <c r="Q326" s="197"/>
      <c r="R326" s="198">
        <f>SUM(R327:R342)</f>
        <v>15.752809999999998</v>
      </c>
      <c r="S326" s="197"/>
      <c r="T326" s="199">
        <f>SUM(T327:T342)</f>
        <v>0</v>
      </c>
      <c r="AR326" s="200" t="s">
        <v>97</v>
      </c>
      <c r="AT326" s="201" t="s">
        <v>74</v>
      </c>
      <c r="AU326" s="201" t="s">
        <v>75</v>
      </c>
      <c r="AY326" s="200" t="s">
        <v>146</v>
      </c>
      <c r="BK326" s="202">
        <f>SUM(BK327:BK342)</f>
        <v>416361</v>
      </c>
    </row>
    <row r="327" spans="1:65" s="2" customFormat="1" ht="21.75" customHeight="1">
      <c r="A327" s="35"/>
      <c r="B327" s="36"/>
      <c r="C327" s="266" t="s">
        <v>428</v>
      </c>
      <c r="D327" s="266" t="s">
        <v>400</v>
      </c>
      <c r="E327" s="267" t="s">
        <v>429</v>
      </c>
      <c r="F327" s="268" t="s">
        <v>430</v>
      </c>
      <c r="G327" s="269" t="s">
        <v>247</v>
      </c>
      <c r="H327" s="270">
        <v>128</v>
      </c>
      <c r="I327" s="271">
        <v>2320</v>
      </c>
      <c r="J327" s="272">
        <f>ROUND(I327*H327,2)</f>
        <v>296960</v>
      </c>
      <c r="K327" s="268" t="s">
        <v>153</v>
      </c>
      <c r="L327" s="273"/>
      <c r="M327" s="274" t="s">
        <v>1</v>
      </c>
      <c r="N327" s="275" t="s">
        <v>40</v>
      </c>
      <c r="O327" s="72"/>
      <c r="P327" s="214">
        <f>O327*H327</f>
        <v>0</v>
      </c>
      <c r="Q327" s="214">
        <v>0.10299999999999999</v>
      </c>
      <c r="R327" s="214">
        <f>Q327*H327</f>
        <v>13.183999999999999</v>
      </c>
      <c r="S327" s="214">
        <v>0</v>
      </c>
      <c r="T327" s="21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6" t="s">
        <v>209</v>
      </c>
      <c r="AT327" s="216" t="s">
        <v>400</v>
      </c>
      <c r="AU327" s="216" t="s">
        <v>83</v>
      </c>
      <c r="AY327" s="18" t="s">
        <v>146</v>
      </c>
      <c r="BE327" s="217">
        <f>IF(N327="základní",J327,0)</f>
        <v>296960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83</v>
      </c>
      <c r="BK327" s="217">
        <f>ROUND(I327*H327,2)</f>
        <v>296960</v>
      </c>
      <c r="BL327" s="18" t="s">
        <v>154</v>
      </c>
      <c r="BM327" s="216" t="s">
        <v>431</v>
      </c>
    </row>
    <row r="328" spans="1:65" s="2" customFormat="1">
      <c r="A328" s="35"/>
      <c r="B328" s="36"/>
      <c r="C328" s="37"/>
      <c r="D328" s="218" t="s">
        <v>156</v>
      </c>
      <c r="E328" s="37"/>
      <c r="F328" s="219" t="s">
        <v>432</v>
      </c>
      <c r="G328" s="37"/>
      <c r="H328" s="37"/>
      <c r="I328" s="117"/>
      <c r="J328" s="37"/>
      <c r="K328" s="37"/>
      <c r="L328" s="40"/>
      <c r="M328" s="220"/>
      <c r="N328" s="221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156</v>
      </c>
      <c r="AU328" s="18" t="s">
        <v>83</v>
      </c>
    </row>
    <row r="329" spans="1:65" s="14" customFormat="1">
      <c r="B329" s="232"/>
      <c r="C329" s="233"/>
      <c r="D329" s="218" t="s">
        <v>168</v>
      </c>
      <c r="E329" s="234" t="s">
        <v>1</v>
      </c>
      <c r="F329" s="235" t="s">
        <v>119</v>
      </c>
      <c r="G329" s="233"/>
      <c r="H329" s="236">
        <v>128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AT329" s="242" t="s">
        <v>168</v>
      </c>
      <c r="AU329" s="242" t="s">
        <v>83</v>
      </c>
      <c r="AV329" s="14" t="s">
        <v>85</v>
      </c>
      <c r="AW329" s="14" t="s">
        <v>32</v>
      </c>
      <c r="AX329" s="14" t="s">
        <v>83</v>
      </c>
      <c r="AY329" s="242" t="s">
        <v>146</v>
      </c>
    </row>
    <row r="330" spans="1:65" s="2" customFormat="1" ht="21.75" customHeight="1">
      <c r="A330" s="35"/>
      <c r="B330" s="36"/>
      <c r="C330" s="266" t="s">
        <v>252</v>
      </c>
      <c r="D330" s="266" t="s">
        <v>400</v>
      </c>
      <c r="E330" s="267" t="s">
        <v>433</v>
      </c>
      <c r="F330" s="268" t="s">
        <v>434</v>
      </c>
      <c r="G330" s="269" t="s">
        <v>247</v>
      </c>
      <c r="H330" s="270">
        <v>1</v>
      </c>
      <c r="I330" s="271">
        <v>4671</v>
      </c>
      <c r="J330" s="272">
        <f>ROUND(I330*H330,2)</f>
        <v>4671</v>
      </c>
      <c r="K330" s="268" t="s">
        <v>153</v>
      </c>
      <c r="L330" s="273"/>
      <c r="M330" s="274" t="s">
        <v>1</v>
      </c>
      <c r="N330" s="275" t="s">
        <v>40</v>
      </c>
      <c r="O330" s="72"/>
      <c r="P330" s="214">
        <f>O330*H330</f>
        <v>0</v>
      </c>
      <c r="Q330" s="214">
        <v>0.17827000000000001</v>
      </c>
      <c r="R330" s="214">
        <f>Q330*H330</f>
        <v>0.17827000000000001</v>
      </c>
      <c r="S330" s="214">
        <v>0</v>
      </c>
      <c r="T330" s="21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16" t="s">
        <v>209</v>
      </c>
      <c r="AT330" s="216" t="s">
        <v>400</v>
      </c>
      <c r="AU330" s="216" t="s">
        <v>83</v>
      </c>
      <c r="AY330" s="18" t="s">
        <v>146</v>
      </c>
      <c r="BE330" s="217">
        <f>IF(N330="základní",J330,0)</f>
        <v>4671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83</v>
      </c>
      <c r="BK330" s="217">
        <f>ROUND(I330*H330,2)</f>
        <v>4671</v>
      </c>
      <c r="BL330" s="18" t="s">
        <v>154</v>
      </c>
      <c r="BM330" s="216" t="s">
        <v>435</v>
      </c>
    </row>
    <row r="331" spans="1:65" s="2" customFormat="1">
      <c r="A331" s="35"/>
      <c r="B331" s="36"/>
      <c r="C331" s="37"/>
      <c r="D331" s="218" t="s">
        <v>156</v>
      </c>
      <c r="E331" s="37"/>
      <c r="F331" s="219" t="s">
        <v>436</v>
      </c>
      <c r="G331" s="37"/>
      <c r="H331" s="37"/>
      <c r="I331" s="117"/>
      <c r="J331" s="37"/>
      <c r="K331" s="37"/>
      <c r="L331" s="40"/>
      <c r="M331" s="220"/>
      <c r="N331" s="221"/>
      <c r="O331" s="72"/>
      <c r="P331" s="72"/>
      <c r="Q331" s="72"/>
      <c r="R331" s="72"/>
      <c r="S331" s="72"/>
      <c r="T331" s="73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156</v>
      </c>
      <c r="AU331" s="18" t="s">
        <v>83</v>
      </c>
    </row>
    <row r="332" spans="1:65" s="2" customFormat="1" ht="21.75" customHeight="1">
      <c r="A332" s="35"/>
      <c r="B332" s="36"/>
      <c r="C332" s="266" t="s">
        <v>437</v>
      </c>
      <c r="D332" s="266" t="s">
        <v>400</v>
      </c>
      <c r="E332" s="267" t="s">
        <v>438</v>
      </c>
      <c r="F332" s="268" t="s">
        <v>439</v>
      </c>
      <c r="G332" s="269" t="s">
        <v>247</v>
      </c>
      <c r="H332" s="270">
        <v>2</v>
      </c>
      <c r="I332" s="271">
        <v>4775</v>
      </c>
      <c r="J332" s="272">
        <f>ROUND(I332*H332,2)</f>
        <v>9550</v>
      </c>
      <c r="K332" s="268" t="s">
        <v>153</v>
      </c>
      <c r="L332" s="273"/>
      <c r="M332" s="274" t="s">
        <v>1</v>
      </c>
      <c r="N332" s="275" t="s">
        <v>40</v>
      </c>
      <c r="O332" s="72"/>
      <c r="P332" s="214">
        <f>O332*H332</f>
        <v>0</v>
      </c>
      <c r="Q332" s="214">
        <v>0.18223</v>
      </c>
      <c r="R332" s="214">
        <f>Q332*H332</f>
        <v>0.36446000000000001</v>
      </c>
      <c r="S332" s="214">
        <v>0</v>
      </c>
      <c r="T332" s="215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6" t="s">
        <v>209</v>
      </c>
      <c r="AT332" s="216" t="s">
        <v>400</v>
      </c>
      <c r="AU332" s="216" t="s">
        <v>83</v>
      </c>
      <c r="AY332" s="18" t="s">
        <v>146</v>
      </c>
      <c r="BE332" s="217">
        <f>IF(N332="základní",J332,0)</f>
        <v>9550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83</v>
      </c>
      <c r="BK332" s="217">
        <f>ROUND(I332*H332,2)</f>
        <v>9550</v>
      </c>
      <c r="BL332" s="18" t="s">
        <v>154</v>
      </c>
      <c r="BM332" s="216" t="s">
        <v>440</v>
      </c>
    </row>
    <row r="333" spans="1:65" s="2" customFormat="1">
      <c r="A333" s="35"/>
      <c r="B333" s="36"/>
      <c r="C333" s="37"/>
      <c r="D333" s="218" t="s">
        <v>156</v>
      </c>
      <c r="E333" s="37"/>
      <c r="F333" s="219" t="s">
        <v>441</v>
      </c>
      <c r="G333" s="37"/>
      <c r="H333" s="37"/>
      <c r="I333" s="117"/>
      <c r="J333" s="37"/>
      <c r="K333" s="37"/>
      <c r="L333" s="40"/>
      <c r="M333" s="220"/>
      <c r="N333" s="221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156</v>
      </c>
      <c r="AU333" s="18" t="s">
        <v>83</v>
      </c>
    </row>
    <row r="334" spans="1:65" s="2" customFormat="1" ht="21.75" customHeight="1">
      <c r="A334" s="35"/>
      <c r="B334" s="36"/>
      <c r="C334" s="266" t="s">
        <v>442</v>
      </c>
      <c r="D334" s="266" t="s">
        <v>400</v>
      </c>
      <c r="E334" s="267" t="s">
        <v>443</v>
      </c>
      <c r="F334" s="268" t="s">
        <v>444</v>
      </c>
      <c r="G334" s="269" t="s">
        <v>247</v>
      </c>
      <c r="H334" s="270">
        <v>117</v>
      </c>
      <c r="I334" s="271">
        <v>100</v>
      </c>
      <c r="J334" s="272">
        <f>ROUND(I334*H334,2)</f>
        <v>11700</v>
      </c>
      <c r="K334" s="268" t="s">
        <v>153</v>
      </c>
      <c r="L334" s="273"/>
      <c r="M334" s="274" t="s">
        <v>1</v>
      </c>
      <c r="N334" s="275" t="s">
        <v>40</v>
      </c>
      <c r="O334" s="72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6" t="s">
        <v>209</v>
      </c>
      <c r="AT334" s="216" t="s">
        <v>400</v>
      </c>
      <c r="AU334" s="216" t="s">
        <v>83</v>
      </c>
      <c r="AY334" s="18" t="s">
        <v>146</v>
      </c>
      <c r="BE334" s="217">
        <f>IF(N334="základní",J334,0)</f>
        <v>11700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83</v>
      </c>
      <c r="BK334" s="217">
        <f>ROUND(I334*H334,2)</f>
        <v>11700</v>
      </c>
      <c r="BL334" s="18" t="s">
        <v>154</v>
      </c>
      <c r="BM334" s="216" t="s">
        <v>445</v>
      </c>
    </row>
    <row r="335" spans="1:65" s="2" customFormat="1">
      <c r="A335" s="35"/>
      <c r="B335" s="36"/>
      <c r="C335" s="37"/>
      <c r="D335" s="218" t="s">
        <v>156</v>
      </c>
      <c r="E335" s="37"/>
      <c r="F335" s="219" t="s">
        <v>446</v>
      </c>
      <c r="G335" s="37"/>
      <c r="H335" s="37"/>
      <c r="I335" s="117"/>
      <c r="J335" s="37"/>
      <c r="K335" s="37"/>
      <c r="L335" s="40"/>
      <c r="M335" s="220"/>
      <c r="N335" s="221"/>
      <c r="O335" s="72"/>
      <c r="P335" s="72"/>
      <c r="Q335" s="72"/>
      <c r="R335" s="72"/>
      <c r="S335" s="72"/>
      <c r="T335" s="73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156</v>
      </c>
      <c r="AU335" s="18" t="s">
        <v>83</v>
      </c>
    </row>
    <row r="336" spans="1:65" s="14" customFormat="1">
      <c r="B336" s="232"/>
      <c r="C336" s="233"/>
      <c r="D336" s="218" t="s">
        <v>168</v>
      </c>
      <c r="E336" s="234" t="s">
        <v>106</v>
      </c>
      <c r="F336" s="235" t="s">
        <v>98</v>
      </c>
      <c r="G336" s="233"/>
      <c r="H336" s="236">
        <v>117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AT336" s="242" t="s">
        <v>168</v>
      </c>
      <c r="AU336" s="242" t="s">
        <v>83</v>
      </c>
      <c r="AV336" s="14" t="s">
        <v>85</v>
      </c>
      <c r="AW336" s="14" t="s">
        <v>32</v>
      </c>
      <c r="AX336" s="14" t="s">
        <v>83</v>
      </c>
      <c r="AY336" s="242" t="s">
        <v>146</v>
      </c>
    </row>
    <row r="337" spans="1:65" s="2" customFormat="1" ht="21.75" customHeight="1">
      <c r="A337" s="35"/>
      <c r="B337" s="36"/>
      <c r="C337" s="266" t="s">
        <v>447</v>
      </c>
      <c r="D337" s="266" t="s">
        <v>400</v>
      </c>
      <c r="E337" s="267" t="s">
        <v>448</v>
      </c>
      <c r="F337" s="268" t="s">
        <v>449</v>
      </c>
      <c r="G337" s="269" t="s">
        <v>247</v>
      </c>
      <c r="H337" s="270">
        <v>234</v>
      </c>
      <c r="I337" s="271">
        <v>255</v>
      </c>
      <c r="J337" s="272">
        <f>ROUND(I337*H337,2)</f>
        <v>59670</v>
      </c>
      <c r="K337" s="268" t="s">
        <v>153</v>
      </c>
      <c r="L337" s="273"/>
      <c r="M337" s="274" t="s">
        <v>1</v>
      </c>
      <c r="N337" s="275" t="s">
        <v>40</v>
      </c>
      <c r="O337" s="72"/>
      <c r="P337" s="214">
        <f>O337*H337</f>
        <v>0</v>
      </c>
      <c r="Q337" s="214">
        <v>7.4200000000000004E-3</v>
      </c>
      <c r="R337" s="214">
        <f>Q337*H337</f>
        <v>1.73628</v>
      </c>
      <c r="S337" s="214">
        <v>0</v>
      </c>
      <c r="T337" s="21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6" t="s">
        <v>209</v>
      </c>
      <c r="AT337" s="216" t="s">
        <v>400</v>
      </c>
      <c r="AU337" s="216" t="s">
        <v>83</v>
      </c>
      <c r="AY337" s="18" t="s">
        <v>146</v>
      </c>
      <c r="BE337" s="217">
        <f>IF(N337="základní",J337,0)</f>
        <v>59670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83</v>
      </c>
      <c r="BK337" s="217">
        <f>ROUND(I337*H337,2)</f>
        <v>59670</v>
      </c>
      <c r="BL337" s="18" t="s">
        <v>154</v>
      </c>
      <c r="BM337" s="216" t="s">
        <v>450</v>
      </c>
    </row>
    <row r="338" spans="1:65" s="2" customFormat="1">
      <c r="A338" s="35"/>
      <c r="B338" s="36"/>
      <c r="C338" s="37"/>
      <c r="D338" s="218" t="s">
        <v>156</v>
      </c>
      <c r="E338" s="37"/>
      <c r="F338" s="219" t="s">
        <v>451</v>
      </c>
      <c r="G338" s="37"/>
      <c r="H338" s="37"/>
      <c r="I338" s="117"/>
      <c r="J338" s="37"/>
      <c r="K338" s="37"/>
      <c r="L338" s="40"/>
      <c r="M338" s="220"/>
      <c r="N338" s="221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156</v>
      </c>
      <c r="AU338" s="18" t="s">
        <v>83</v>
      </c>
    </row>
    <row r="339" spans="1:65" s="14" customFormat="1">
      <c r="B339" s="232"/>
      <c r="C339" s="233"/>
      <c r="D339" s="218" t="s">
        <v>168</v>
      </c>
      <c r="E339" s="234" t="s">
        <v>1</v>
      </c>
      <c r="F339" s="235" t="s">
        <v>298</v>
      </c>
      <c r="G339" s="233"/>
      <c r="H339" s="236">
        <v>234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AT339" s="242" t="s">
        <v>168</v>
      </c>
      <c r="AU339" s="242" t="s">
        <v>83</v>
      </c>
      <c r="AV339" s="14" t="s">
        <v>85</v>
      </c>
      <c r="AW339" s="14" t="s">
        <v>32</v>
      </c>
      <c r="AX339" s="14" t="s">
        <v>83</v>
      </c>
      <c r="AY339" s="242" t="s">
        <v>146</v>
      </c>
    </row>
    <row r="340" spans="1:65" s="2" customFormat="1" ht="21.75" customHeight="1">
      <c r="A340" s="35"/>
      <c r="B340" s="36"/>
      <c r="C340" s="266" t="s">
        <v>452</v>
      </c>
      <c r="D340" s="266" t="s">
        <v>400</v>
      </c>
      <c r="E340" s="267" t="s">
        <v>453</v>
      </c>
      <c r="F340" s="268" t="s">
        <v>454</v>
      </c>
      <c r="G340" s="269" t="s">
        <v>247</v>
      </c>
      <c r="H340" s="270">
        <v>1610</v>
      </c>
      <c r="I340" s="271">
        <v>21</v>
      </c>
      <c r="J340" s="272">
        <f>ROUND(I340*H340,2)</f>
        <v>33810</v>
      </c>
      <c r="K340" s="268" t="s">
        <v>153</v>
      </c>
      <c r="L340" s="273"/>
      <c r="M340" s="274" t="s">
        <v>1</v>
      </c>
      <c r="N340" s="275" t="s">
        <v>40</v>
      </c>
      <c r="O340" s="72"/>
      <c r="P340" s="214">
        <f>O340*H340</f>
        <v>0</v>
      </c>
      <c r="Q340" s="214">
        <v>1.8000000000000001E-4</v>
      </c>
      <c r="R340" s="214">
        <f>Q340*H340</f>
        <v>0.2898</v>
      </c>
      <c r="S340" s="214">
        <v>0</v>
      </c>
      <c r="T340" s="21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16" t="s">
        <v>209</v>
      </c>
      <c r="AT340" s="216" t="s">
        <v>400</v>
      </c>
      <c r="AU340" s="216" t="s">
        <v>83</v>
      </c>
      <c r="AY340" s="18" t="s">
        <v>146</v>
      </c>
      <c r="BE340" s="217">
        <f>IF(N340="základní",J340,0)</f>
        <v>33810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83</v>
      </c>
      <c r="BK340" s="217">
        <f>ROUND(I340*H340,2)</f>
        <v>33810</v>
      </c>
      <c r="BL340" s="18" t="s">
        <v>154</v>
      </c>
      <c r="BM340" s="216" t="s">
        <v>455</v>
      </c>
    </row>
    <row r="341" spans="1:65" s="2" customFormat="1">
      <c r="A341" s="35"/>
      <c r="B341" s="36"/>
      <c r="C341" s="37"/>
      <c r="D341" s="218" t="s">
        <v>156</v>
      </c>
      <c r="E341" s="37"/>
      <c r="F341" s="219" t="s">
        <v>456</v>
      </c>
      <c r="G341" s="37"/>
      <c r="H341" s="37"/>
      <c r="I341" s="117"/>
      <c r="J341" s="37"/>
      <c r="K341" s="37"/>
      <c r="L341" s="40"/>
      <c r="M341" s="220"/>
      <c r="N341" s="221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156</v>
      </c>
      <c r="AU341" s="18" t="s">
        <v>83</v>
      </c>
    </row>
    <row r="342" spans="1:65" s="14" customFormat="1">
      <c r="B342" s="232"/>
      <c r="C342" s="233"/>
      <c r="D342" s="218" t="s">
        <v>168</v>
      </c>
      <c r="E342" s="234" t="s">
        <v>1</v>
      </c>
      <c r="F342" s="235" t="s">
        <v>457</v>
      </c>
      <c r="G342" s="233"/>
      <c r="H342" s="236">
        <v>1610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AT342" s="242" t="s">
        <v>168</v>
      </c>
      <c r="AU342" s="242" t="s">
        <v>83</v>
      </c>
      <c r="AV342" s="14" t="s">
        <v>85</v>
      </c>
      <c r="AW342" s="14" t="s">
        <v>32</v>
      </c>
      <c r="AX342" s="14" t="s">
        <v>83</v>
      </c>
      <c r="AY342" s="242" t="s">
        <v>146</v>
      </c>
    </row>
    <row r="343" spans="1:65" s="12" customFormat="1" ht="25.9" customHeight="1">
      <c r="B343" s="189"/>
      <c r="C343" s="190"/>
      <c r="D343" s="191" t="s">
        <v>74</v>
      </c>
      <c r="E343" s="192" t="s">
        <v>458</v>
      </c>
      <c r="F343" s="192" t="s">
        <v>459</v>
      </c>
      <c r="G343" s="190"/>
      <c r="H343" s="190"/>
      <c r="I343" s="193"/>
      <c r="J343" s="194">
        <f>BK343</f>
        <v>0</v>
      </c>
      <c r="K343" s="190"/>
      <c r="L343" s="195"/>
      <c r="M343" s="196"/>
      <c r="N343" s="197"/>
      <c r="O343" s="197"/>
      <c r="P343" s="198">
        <f>SUM(P344:P405)</f>
        <v>0</v>
      </c>
      <c r="Q343" s="197"/>
      <c r="R343" s="198">
        <f>SUM(R344:R405)</f>
        <v>0</v>
      </c>
      <c r="S343" s="197"/>
      <c r="T343" s="199">
        <f>SUM(T344:T405)</f>
        <v>0</v>
      </c>
      <c r="AR343" s="200" t="s">
        <v>154</v>
      </c>
      <c r="AT343" s="201" t="s">
        <v>74</v>
      </c>
      <c r="AU343" s="201" t="s">
        <v>75</v>
      </c>
      <c r="AY343" s="200" t="s">
        <v>146</v>
      </c>
      <c r="BK343" s="202">
        <f>SUM(BK344:BK405)</f>
        <v>0</v>
      </c>
    </row>
    <row r="344" spans="1:65" s="2" customFormat="1" ht="21.75" customHeight="1">
      <c r="A344" s="35"/>
      <c r="B344" s="36"/>
      <c r="C344" s="205" t="s">
        <v>460</v>
      </c>
      <c r="D344" s="205" t="s">
        <v>149</v>
      </c>
      <c r="E344" s="206" t="s">
        <v>461</v>
      </c>
      <c r="F344" s="207" t="s">
        <v>462</v>
      </c>
      <c r="G344" s="208" t="s">
        <v>247</v>
      </c>
      <c r="H344" s="209">
        <v>68</v>
      </c>
      <c r="I344" s="210"/>
      <c r="J344" s="211">
        <f>ROUND(I344*H344,2)</f>
        <v>0</v>
      </c>
      <c r="K344" s="207" t="s">
        <v>153</v>
      </c>
      <c r="L344" s="40"/>
      <c r="M344" s="212" t="s">
        <v>1</v>
      </c>
      <c r="N344" s="213" t="s">
        <v>40</v>
      </c>
      <c r="O344" s="72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6" t="s">
        <v>463</v>
      </c>
      <c r="AT344" s="216" t="s">
        <v>149</v>
      </c>
      <c r="AU344" s="216" t="s">
        <v>83</v>
      </c>
      <c r="AY344" s="18" t="s">
        <v>146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83</v>
      </c>
      <c r="BK344" s="217">
        <f>ROUND(I344*H344,2)</f>
        <v>0</v>
      </c>
      <c r="BL344" s="18" t="s">
        <v>463</v>
      </c>
      <c r="BM344" s="216" t="s">
        <v>464</v>
      </c>
    </row>
    <row r="345" spans="1:65" s="2" customFormat="1" ht="19.5">
      <c r="A345" s="35"/>
      <c r="B345" s="36"/>
      <c r="C345" s="37"/>
      <c r="D345" s="218" t="s">
        <v>156</v>
      </c>
      <c r="E345" s="37"/>
      <c r="F345" s="219" t="s">
        <v>462</v>
      </c>
      <c r="G345" s="37"/>
      <c r="H345" s="37"/>
      <c r="I345" s="117"/>
      <c r="J345" s="37"/>
      <c r="K345" s="37"/>
      <c r="L345" s="40"/>
      <c r="M345" s="220"/>
      <c r="N345" s="221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156</v>
      </c>
      <c r="AU345" s="18" t="s">
        <v>83</v>
      </c>
    </row>
    <row r="346" spans="1:65" s="13" customFormat="1">
      <c r="B346" s="222"/>
      <c r="C346" s="223"/>
      <c r="D346" s="218" t="s">
        <v>168</v>
      </c>
      <c r="E346" s="224" t="s">
        <v>1</v>
      </c>
      <c r="F346" s="225" t="s">
        <v>465</v>
      </c>
      <c r="G346" s="223"/>
      <c r="H346" s="224" t="s">
        <v>1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AT346" s="231" t="s">
        <v>168</v>
      </c>
      <c r="AU346" s="231" t="s">
        <v>83</v>
      </c>
      <c r="AV346" s="13" t="s">
        <v>83</v>
      </c>
      <c r="AW346" s="13" t="s">
        <v>32</v>
      </c>
      <c r="AX346" s="13" t="s">
        <v>75</v>
      </c>
      <c r="AY346" s="231" t="s">
        <v>146</v>
      </c>
    </row>
    <row r="347" spans="1:65" s="14" customFormat="1">
      <c r="B347" s="232"/>
      <c r="C347" s="233"/>
      <c r="D347" s="218" t="s">
        <v>168</v>
      </c>
      <c r="E347" s="234" t="s">
        <v>1</v>
      </c>
      <c r="F347" s="235" t="s">
        <v>466</v>
      </c>
      <c r="G347" s="233"/>
      <c r="H347" s="236">
        <v>27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AT347" s="242" t="s">
        <v>168</v>
      </c>
      <c r="AU347" s="242" t="s">
        <v>83</v>
      </c>
      <c r="AV347" s="14" t="s">
        <v>85</v>
      </c>
      <c r="AW347" s="14" t="s">
        <v>32</v>
      </c>
      <c r="AX347" s="14" t="s">
        <v>75</v>
      </c>
      <c r="AY347" s="242" t="s">
        <v>146</v>
      </c>
    </row>
    <row r="348" spans="1:65" s="13" customFormat="1">
      <c r="B348" s="222"/>
      <c r="C348" s="223"/>
      <c r="D348" s="218" t="s">
        <v>168</v>
      </c>
      <c r="E348" s="224" t="s">
        <v>1</v>
      </c>
      <c r="F348" s="225" t="s">
        <v>467</v>
      </c>
      <c r="G348" s="223"/>
      <c r="H348" s="224" t="s">
        <v>1</v>
      </c>
      <c r="I348" s="226"/>
      <c r="J348" s="223"/>
      <c r="K348" s="223"/>
      <c r="L348" s="227"/>
      <c r="M348" s="228"/>
      <c r="N348" s="229"/>
      <c r="O348" s="229"/>
      <c r="P348" s="229"/>
      <c r="Q348" s="229"/>
      <c r="R348" s="229"/>
      <c r="S348" s="229"/>
      <c r="T348" s="230"/>
      <c r="AT348" s="231" t="s">
        <v>168</v>
      </c>
      <c r="AU348" s="231" t="s">
        <v>83</v>
      </c>
      <c r="AV348" s="13" t="s">
        <v>83</v>
      </c>
      <c r="AW348" s="13" t="s">
        <v>32</v>
      </c>
      <c r="AX348" s="13" t="s">
        <v>75</v>
      </c>
      <c r="AY348" s="231" t="s">
        <v>146</v>
      </c>
    </row>
    <row r="349" spans="1:65" s="14" customFormat="1">
      <c r="B349" s="232"/>
      <c r="C349" s="233"/>
      <c r="D349" s="218" t="s">
        <v>168</v>
      </c>
      <c r="E349" s="234" t="s">
        <v>1</v>
      </c>
      <c r="F349" s="235" t="s">
        <v>468</v>
      </c>
      <c r="G349" s="233"/>
      <c r="H349" s="236">
        <v>41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AT349" s="242" t="s">
        <v>168</v>
      </c>
      <c r="AU349" s="242" t="s">
        <v>83</v>
      </c>
      <c r="AV349" s="14" t="s">
        <v>85</v>
      </c>
      <c r="AW349" s="14" t="s">
        <v>32</v>
      </c>
      <c r="AX349" s="14" t="s">
        <v>75</v>
      </c>
      <c r="AY349" s="242" t="s">
        <v>146</v>
      </c>
    </row>
    <row r="350" spans="1:65" s="15" customFormat="1">
      <c r="B350" s="243"/>
      <c r="C350" s="244"/>
      <c r="D350" s="218" t="s">
        <v>168</v>
      </c>
      <c r="E350" s="245" t="s">
        <v>107</v>
      </c>
      <c r="F350" s="246" t="s">
        <v>173</v>
      </c>
      <c r="G350" s="244"/>
      <c r="H350" s="247">
        <v>68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AT350" s="253" t="s">
        <v>168</v>
      </c>
      <c r="AU350" s="253" t="s">
        <v>83</v>
      </c>
      <c r="AV350" s="15" t="s">
        <v>154</v>
      </c>
      <c r="AW350" s="15" t="s">
        <v>32</v>
      </c>
      <c r="AX350" s="15" t="s">
        <v>83</v>
      </c>
      <c r="AY350" s="253" t="s">
        <v>146</v>
      </c>
    </row>
    <row r="351" spans="1:65" s="2" customFormat="1" ht="33" customHeight="1">
      <c r="A351" s="35"/>
      <c r="B351" s="36"/>
      <c r="C351" s="205" t="s">
        <v>469</v>
      </c>
      <c r="D351" s="205" t="s">
        <v>149</v>
      </c>
      <c r="E351" s="206" t="s">
        <v>470</v>
      </c>
      <c r="F351" s="207" t="s">
        <v>471</v>
      </c>
      <c r="G351" s="208" t="s">
        <v>247</v>
      </c>
      <c r="H351" s="209">
        <v>68</v>
      </c>
      <c r="I351" s="210"/>
      <c r="J351" s="211">
        <f>ROUND(I351*H351,2)</f>
        <v>0</v>
      </c>
      <c r="K351" s="207" t="s">
        <v>153</v>
      </c>
      <c r="L351" s="40"/>
      <c r="M351" s="212" t="s">
        <v>1</v>
      </c>
      <c r="N351" s="213" t="s">
        <v>40</v>
      </c>
      <c r="O351" s="72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6" t="s">
        <v>463</v>
      </c>
      <c r="AT351" s="216" t="s">
        <v>149</v>
      </c>
      <c r="AU351" s="216" t="s">
        <v>83</v>
      </c>
      <c r="AY351" s="18" t="s">
        <v>146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83</v>
      </c>
      <c r="BK351" s="217">
        <f>ROUND(I351*H351,2)</f>
        <v>0</v>
      </c>
      <c r="BL351" s="18" t="s">
        <v>463</v>
      </c>
      <c r="BM351" s="216" t="s">
        <v>472</v>
      </c>
    </row>
    <row r="352" spans="1:65" s="2" customFormat="1" ht="39">
      <c r="A352" s="35"/>
      <c r="B352" s="36"/>
      <c r="C352" s="37"/>
      <c r="D352" s="218" t="s">
        <v>156</v>
      </c>
      <c r="E352" s="37"/>
      <c r="F352" s="219" t="s">
        <v>473</v>
      </c>
      <c r="G352" s="37"/>
      <c r="H352" s="37"/>
      <c r="I352" s="117"/>
      <c r="J352" s="37"/>
      <c r="K352" s="37"/>
      <c r="L352" s="40"/>
      <c r="M352" s="220"/>
      <c r="N352" s="221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156</v>
      </c>
      <c r="AU352" s="18" t="s">
        <v>83</v>
      </c>
    </row>
    <row r="353" spans="1:65" s="14" customFormat="1">
      <c r="B353" s="232"/>
      <c r="C353" s="233"/>
      <c r="D353" s="218" t="s">
        <v>168</v>
      </c>
      <c r="E353" s="234" t="s">
        <v>1</v>
      </c>
      <c r="F353" s="235" t="s">
        <v>107</v>
      </c>
      <c r="G353" s="233"/>
      <c r="H353" s="236">
        <v>68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AT353" s="242" t="s">
        <v>168</v>
      </c>
      <c r="AU353" s="242" t="s">
        <v>83</v>
      </c>
      <c r="AV353" s="14" t="s">
        <v>85</v>
      </c>
      <c r="AW353" s="14" t="s">
        <v>32</v>
      </c>
      <c r="AX353" s="14" t="s">
        <v>83</v>
      </c>
      <c r="AY353" s="242" t="s">
        <v>146</v>
      </c>
    </row>
    <row r="354" spans="1:65" s="2" customFormat="1" ht="21.75" customHeight="1">
      <c r="A354" s="35"/>
      <c r="B354" s="36"/>
      <c r="C354" s="205" t="s">
        <v>474</v>
      </c>
      <c r="D354" s="205" t="s">
        <v>149</v>
      </c>
      <c r="E354" s="206" t="s">
        <v>475</v>
      </c>
      <c r="F354" s="207" t="s">
        <v>476</v>
      </c>
      <c r="G354" s="208" t="s">
        <v>247</v>
      </c>
      <c r="H354" s="209">
        <v>6</v>
      </c>
      <c r="I354" s="210"/>
      <c r="J354" s="211">
        <f>ROUND(I354*H354,2)</f>
        <v>0</v>
      </c>
      <c r="K354" s="207" t="s">
        <v>153</v>
      </c>
      <c r="L354" s="40"/>
      <c r="M354" s="212" t="s">
        <v>1</v>
      </c>
      <c r="N354" s="213" t="s">
        <v>40</v>
      </c>
      <c r="O354" s="72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6" t="s">
        <v>463</v>
      </c>
      <c r="AT354" s="216" t="s">
        <v>149</v>
      </c>
      <c r="AU354" s="216" t="s">
        <v>83</v>
      </c>
      <c r="AY354" s="18" t="s">
        <v>146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83</v>
      </c>
      <c r="BK354" s="217">
        <f>ROUND(I354*H354,2)</f>
        <v>0</v>
      </c>
      <c r="BL354" s="18" t="s">
        <v>463</v>
      </c>
      <c r="BM354" s="216" t="s">
        <v>477</v>
      </c>
    </row>
    <row r="355" spans="1:65" s="2" customFormat="1" ht="29.25">
      <c r="A355" s="35"/>
      <c r="B355" s="36"/>
      <c r="C355" s="37"/>
      <c r="D355" s="218" t="s">
        <v>156</v>
      </c>
      <c r="E355" s="37"/>
      <c r="F355" s="219" t="s">
        <v>478</v>
      </c>
      <c r="G355" s="37"/>
      <c r="H355" s="37"/>
      <c r="I355" s="117"/>
      <c r="J355" s="37"/>
      <c r="K355" s="37"/>
      <c r="L355" s="40"/>
      <c r="M355" s="220"/>
      <c r="N355" s="221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156</v>
      </c>
      <c r="AU355" s="18" t="s">
        <v>83</v>
      </c>
    </row>
    <row r="356" spans="1:65" s="13" customFormat="1">
      <c r="B356" s="222"/>
      <c r="C356" s="223"/>
      <c r="D356" s="218" t="s">
        <v>168</v>
      </c>
      <c r="E356" s="224" t="s">
        <v>1</v>
      </c>
      <c r="F356" s="225" t="s">
        <v>465</v>
      </c>
      <c r="G356" s="223"/>
      <c r="H356" s="224" t="s">
        <v>1</v>
      </c>
      <c r="I356" s="226"/>
      <c r="J356" s="223"/>
      <c r="K356" s="223"/>
      <c r="L356" s="227"/>
      <c r="M356" s="228"/>
      <c r="N356" s="229"/>
      <c r="O356" s="229"/>
      <c r="P356" s="229"/>
      <c r="Q356" s="229"/>
      <c r="R356" s="229"/>
      <c r="S356" s="229"/>
      <c r="T356" s="230"/>
      <c r="AT356" s="231" t="s">
        <v>168</v>
      </c>
      <c r="AU356" s="231" t="s">
        <v>83</v>
      </c>
      <c r="AV356" s="13" t="s">
        <v>83</v>
      </c>
      <c r="AW356" s="13" t="s">
        <v>32</v>
      </c>
      <c r="AX356" s="13" t="s">
        <v>75</v>
      </c>
      <c r="AY356" s="231" t="s">
        <v>146</v>
      </c>
    </row>
    <row r="357" spans="1:65" s="13" customFormat="1">
      <c r="B357" s="222"/>
      <c r="C357" s="223"/>
      <c r="D357" s="218" t="s">
        <v>168</v>
      </c>
      <c r="E357" s="224" t="s">
        <v>1</v>
      </c>
      <c r="F357" s="225" t="s">
        <v>479</v>
      </c>
      <c r="G357" s="223"/>
      <c r="H357" s="224" t="s">
        <v>1</v>
      </c>
      <c r="I357" s="226"/>
      <c r="J357" s="223"/>
      <c r="K357" s="223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168</v>
      </c>
      <c r="AU357" s="231" t="s">
        <v>83</v>
      </c>
      <c r="AV357" s="13" t="s">
        <v>83</v>
      </c>
      <c r="AW357" s="13" t="s">
        <v>32</v>
      </c>
      <c r="AX357" s="13" t="s">
        <v>75</v>
      </c>
      <c r="AY357" s="231" t="s">
        <v>146</v>
      </c>
    </row>
    <row r="358" spans="1:65" s="14" customFormat="1">
      <c r="B358" s="232"/>
      <c r="C358" s="233"/>
      <c r="D358" s="218" t="s">
        <v>168</v>
      </c>
      <c r="E358" s="234" t="s">
        <v>1</v>
      </c>
      <c r="F358" s="235" t="s">
        <v>85</v>
      </c>
      <c r="G358" s="233"/>
      <c r="H358" s="236">
        <v>2</v>
      </c>
      <c r="I358" s="237"/>
      <c r="J358" s="233"/>
      <c r="K358" s="233"/>
      <c r="L358" s="238"/>
      <c r="M358" s="239"/>
      <c r="N358" s="240"/>
      <c r="O358" s="240"/>
      <c r="P358" s="240"/>
      <c r="Q358" s="240"/>
      <c r="R358" s="240"/>
      <c r="S358" s="240"/>
      <c r="T358" s="241"/>
      <c r="AT358" s="242" t="s">
        <v>168</v>
      </c>
      <c r="AU358" s="242" t="s">
        <v>83</v>
      </c>
      <c r="AV358" s="14" t="s">
        <v>85</v>
      </c>
      <c r="AW358" s="14" t="s">
        <v>32</v>
      </c>
      <c r="AX358" s="14" t="s">
        <v>75</v>
      </c>
      <c r="AY358" s="242" t="s">
        <v>146</v>
      </c>
    </row>
    <row r="359" spans="1:65" s="13" customFormat="1">
      <c r="B359" s="222"/>
      <c r="C359" s="223"/>
      <c r="D359" s="218" t="s">
        <v>168</v>
      </c>
      <c r="E359" s="224" t="s">
        <v>1</v>
      </c>
      <c r="F359" s="225" t="s">
        <v>480</v>
      </c>
      <c r="G359" s="223"/>
      <c r="H359" s="224" t="s">
        <v>1</v>
      </c>
      <c r="I359" s="226"/>
      <c r="J359" s="223"/>
      <c r="K359" s="223"/>
      <c r="L359" s="227"/>
      <c r="M359" s="228"/>
      <c r="N359" s="229"/>
      <c r="O359" s="229"/>
      <c r="P359" s="229"/>
      <c r="Q359" s="229"/>
      <c r="R359" s="229"/>
      <c r="S359" s="229"/>
      <c r="T359" s="230"/>
      <c r="AT359" s="231" t="s">
        <v>168</v>
      </c>
      <c r="AU359" s="231" t="s">
        <v>83</v>
      </c>
      <c r="AV359" s="13" t="s">
        <v>83</v>
      </c>
      <c r="AW359" s="13" t="s">
        <v>32</v>
      </c>
      <c r="AX359" s="13" t="s">
        <v>75</v>
      </c>
      <c r="AY359" s="231" t="s">
        <v>146</v>
      </c>
    </row>
    <row r="360" spans="1:65" s="14" customFormat="1">
      <c r="B360" s="232"/>
      <c r="C360" s="233"/>
      <c r="D360" s="218" t="s">
        <v>168</v>
      </c>
      <c r="E360" s="234" t="s">
        <v>1</v>
      </c>
      <c r="F360" s="235" t="s">
        <v>85</v>
      </c>
      <c r="G360" s="233"/>
      <c r="H360" s="236">
        <v>2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AT360" s="242" t="s">
        <v>168</v>
      </c>
      <c r="AU360" s="242" t="s">
        <v>83</v>
      </c>
      <c r="AV360" s="14" t="s">
        <v>85</v>
      </c>
      <c r="AW360" s="14" t="s">
        <v>32</v>
      </c>
      <c r="AX360" s="14" t="s">
        <v>75</v>
      </c>
      <c r="AY360" s="242" t="s">
        <v>146</v>
      </c>
    </row>
    <row r="361" spans="1:65" s="13" customFormat="1">
      <c r="B361" s="222"/>
      <c r="C361" s="223"/>
      <c r="D361" s="218" t="s">
        <v>168</v>
      </c>
      <c r="E361" s="224" t="s">
        <v>1</v>
      </c>
      <c r="F361" s="225" t="s">
        <v>481</v>
      </c>
      <c r="G361" s="223"/>
      <c r="H361" s="224" t="s">
        <v>1</v>
      </c>
      <c r="I361" s="226"/>
      <c r="J361" s="223"/>
      <c r="K361" s="223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168</v>
      </c>
      <c r="AU361" s="231" t="s">
        <v>83</v>
      </c>
      <c r="AV361" s="13" t="s">
        <v>83</v>
      </c>
      <c r="AW361" s="13" t="s">
        <v>32</v>
      </c>
      <c r="AX361" s="13" t="s">
        <v>75</v>
      </c>
      <c r="AY361" s="231" t="s">
        <v>146</v>
      </c>
    </row>
    <row r="362" spans="1:65" s="14" customFormat="1">
      <c r="B362" s="232"/>
      <c r="C362" s="233"/>
      <c r="D362" s="218" t="s">
        <v>168</v>
      </c>
      <c r="E362" s="234" t="s">
        <v>1</v>
      </c>
      <c r="F362" s="235" t="s">
        <v>85</v>
      </c>
      <c r="G362" s="233"/>
      <c r="H362" s="236">
        <v>2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AT362" s="242" t="s">
        <v>168</v>
      </c>
      <c r="AU362" s="242" t="s">
        <v>83</v>
      </c>
      <c r="AV362" s="14" t="s">
        <v>85</v>
      </c>
      <c r="AW362" s="14" t="s">
        <v>32</v>
      </c>
      <c r="AX362" s="14" t="s">
        <v>75</v>
      </c>
      <c r="AY362" s="242" t="s">
        <v>146</v>
      </c>
    </row>
    <row r="363" spans="1:65" s="15" customFormat="1">
      <c r="B363" s="243"/>
      <c r="C363" s="244"/>
      <c r="D363" s="218" t="s">
        <v>168</v>
      </c>
      <c r="E363" s="245" t="s">
        <v>1</v>
      </c>
      <c r="F363" s="246" t="s">
        <v>173</v>
      </c>
      <c r="G363" s="244"/>
      <c r="H363" s="247">
        <v>6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AT363" s="253" t="s">
        <v>168</v>
      </c>
      <c r="AU363" s="253" t="s">
        <v>83</v>
      </c>
      <c r="AV363" s="15" t="s">
        <v>154</v>
      </c>
      <c r="AW363" s="15" t="s">
        <v>32</v>
      </c>
      <c r="AX363" s="15" t="s">
        <v>83</v>
      </c>
      <c r="AY363" s="253" t="s">
        <v>146</v>
      </c>
    </row>
    <row r="364" spans="1:65" s="2" customFormat="1" ht="21.75" customHeight="1">
      <c r="A364" s="35"/>
      <c r="B364" s="36"/>
      <c r="C364" s="205" t="s">
        <v>482</v>
      </c>
      <c r="D364" s="205" t="s">
        <v>149</v>
      </c>
      <c r="E364" s="206" t="s">
        <v>483</v>
      </c>
      <c r="F364" s="207" t="s">
        <v>484</v>
      </c>
      <c r="G364" s="208" t="s">
        <v>247</v>
      </c>
      <c r="H364" s="209">
        <v>4</v>
      </c>
      <c r="I364" s="210"/>
      <c r="J364" s="211">
        <f>ROUND(I364*H364,2)</f>
        <v>0</v>
      </c>
      <c r="K364" s="207" t="s">
        <v>153</v>
      </c>
      <c r="L364" s="40"/>
      <c r="M364" s="212" t="s">
        <v>1</v>
      </c>
      <c r="N364" s="213" t="s">
        <v>40</v>
      </c>
      <c r="O364" s="72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6" t="s">
        <v>463</v>
      </c>
      <c r="AT364" s="216" t="s">
        <v>149</v>
      </c>
      <c r="AU364" s="216" t="s">
        <v>83</v>
      </c>
      <c r="AY364" s="18" t="s">
        <v>146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83</v>
      </c>
      <c r="BK364" s="217">
        <f>ROUND(I364*H364,2)</f>
        <v>0</v>
      </c>
      <c r="BL364" s="18" t="s">
        <v>463</v>
      </c>
      <c r="BM364" s="216" t="s">
        <v>485</v>
      </c>
    </row>
    <row r="365" spans="1:65" s="2" customFormat="1" ht="39">
      <c r="A365" s="35"/>
      <c r="B365" s="36"/>
      <c r="C365" s="37"/>
      <c r="D365" s="218" t="s">
        <v>156</v>
      </c>
      <c r="E365" s="37"/>
      <c r="F365" s="219" t="s">
        <v>486</v>
      </c>
      <c r="G365" s="37"/>
      <c r="H365" s="37"/>
      <c r="I365" s="117"/>
      <c r="J365" s="37"/>
      <c r="K365" s="37"/>
      <c r="L365" s="40"/>
      <c r="M365" s="220"/>
      <c r="N365" s="221"/>
      <c r="O365" s="72"/>
      <c r="P365" s="72"/>
      <c r="Q365" s="72"/>
      <c r="R365" s="72"/>
      <c r="S365" s="72"/>
      <c r="T365" s="73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156</v>
      </c>
      <c r="AU365" s="18" t="s">
        <v>83</v>
      </c>
    </row>
    <row r="366" spans="1:65" s="14" customFormat="1">
      <c r="B366" s="232"/>
      <c r="C366" s="233"/>
      <c r="D366" s="218" t="s">
        <v>168</v>
      </c>
      <c r="E366" s="234" t="s">
        <v>1</v>
      </c>
      <c r="F366" s="235" t="s">
        <v>83</v>
      </c>
      <c r="G366" s="233"/>
      <c r="H366" s="236">
        <v>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AT366" s="242" t="s">
        <v>168</v>
      </c>
      <c r="AU366" s="242" t="s">
        <v>83</v>
      </c>
      <c r="AV366" s="14" t="s">
        <v>85</v>
      </c>
      <c r="AW366" s="14" t="s">
        <v>32</v>
      </c>
      <c r="AX366" s="14" t="s">
        <v>75</v>
      </c>
      <c r="AY366" s="242" t="s">
        <v>146</v>
      </c>
    </row>
    <row r="367" spans="1:65" s="13" customFormat="1">
      <c r="B367" s="222"/>
      <c r="C367" s="223"/>
      <c r="D367" s="218" t="s">
        <v>168</v>
      </c>
      <c r="E367" s="224" t="s">
        <v>1</v>
      </c>
      <c r="F367" s="225" t="s">
        <v>479</v>
      </c>
      <c r="G367" s="223"/>
      <c r="H367" s="224" t="s">
        <v>1</v>
      </c>
      <c r="I367" s="226"/>
      <c r="J367" s="223"/>
      <c r="K367" s="223"/>
      <c r="L367" s="227"/>
      <c r="M367" s="228"/>
      <c r="N367" s="229"/>
      <c r="O367" s="229"/>
      <c r="P367" s="229"/>
      <c r="Q367" s="229"/>
      <c r="R367" s="229"/>
      <c r="S367" s="229"/>
      <c r="T367" s="230"/>
      <c r="AT367" s="231" t="s">
        <v>168</v>
      </c>
      <c r="AU367" s="231" t="s">
        <v>83</v>
      </c>
      <c r="AV367" s="13" t="s">
        <v>83</v>
      </c>
      <c r="AW367" s="13" t="s">
        <v>32</v>
      </c>
      <c r="AX367" s="13" t="s">
        <v>75</v>
      </c>
      <c r="AY367" s="231" t="s">
        <v>146</v>
      </c>
    </row>
    <row r="368" spans="1:65" s="14" customFormat="1">
      <c r="B368" s="232"/>
      <c r="C368" s="233"/>
      <c r="D368" s="218" t="s">
        <v>168</v>
      </c>
      <c r="E368" s="234" t="s">
        <v>1</v>
      </c>
      <c r="F368" s="235" t="s">
        <v>83</v>
      </c>
      <c r="G368" s="233"/>
      <c r="H368" s="236">
        <v>1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AT368" s="242" t="s">
        <v>168</v>
      </c>
      <c r="AU368" s="242" t="s">
        <v>83</v>
      </c>
      <c r="AV368" s="14" t="s">
        <v>85</v>
      </c>
      <c r="AW368" s="14" t="s">
        <v>32</v>
      </c>
      <c r="AX368" s="14" t="s">
        <v>75</v>
      </c>
      <c r="AY368" s="242" t="s">
        <v>146</v>
      </c>
    </row>
    <row r="369" spans="1:65" s="13" customFormat="1">
      <c r="B369" s="222"/>
      <c r="C369" s="223"/>
      <c r="D369" s="218" t="s">
        <v>168</v>
      </c>
      <c r="E369" s="224" t="s">
        <v>1</v>
      </c>
      <c r="F369" s="225" t="s">
        <v>480</v>
      </c>
      <c r="G369" s="223"/>
      <c r="H369" s="224" t="s">
        <v>1</v>
      </c>
      <c r="I369" s="226"/>
      <c r="J369" s="223"/>
      <c r="K369" s="223"/>
      <c r="L369" s="227"/>
      <c r="M369" s="228"/>
      <c r="N369" s="229"/>
      <c r="O369" s="229"/>
      <c r="P369" s="229"/>
      <c r="Q369" s="229"/>
      <c r="R369" s="229"/>
      <c r="S369" s="229"/>
      <c r="T369" s="230"/>
      <c r="AT369" s="231" t="s">
        <v>168</v>
      </c>
      <c r="AU369" s="231" t="s">
        <v>83</v>
      </c>
      <c r="AV369" s="13" t="s">
        <v>83</v>
      </c>
      <c r="AW369" s="13" t="s">
        <v>32</v>
      </c>
      <c r="AX369" s="13" t="s">
        <v>75</v>
      </c>
      <c r="AY369" s="231" t="s">
        <v>146</v>
      </c>
    </row>
    <row r="370" spans="1:65" s="14" customFormat="1">
      <c r="B370" s="232"/>
      <c r="C370" s="233"/>
      <c r="D370" s="218" t="s">
        <v>168</v>
      </c>
      <c r="E370" s="234" t="s">
        <v>1</v>
      </c>
      <c r="F370" s="235" t="s">
        <v>83</v>
      </c>
      <c r="G370" s="233"/>
      <c r="H370" s="236">
        <v>1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AT370" s="242" t="s">
        <v>168</v>
      </c>
      <c r="AU370" s="242" t="s">
        <v>83</v>
      </c>
      <c r="AV370" s="14" t="s">
        <v>85</v>
      </c>
      <c r="AW370" s="14" t="s">
        <v>32</v>
      </c>
      <c r="AX370" s="14" t="s">
        <v>75</v>
      </c>
      <c r="AY370" s="242" t="s">
        <v>146</v>
      </c>
    </row>
    <row r="371" spans="1:65" s="13" customFormat="1">
      <c r="B371" s="222"/>
      <c r="C371" s="223"/>
      <c r="D371" s="218" t="s">
        <v>168</v>
      </c>
      <c r="E371" s="224" t="s">
        <v>1</v>
      </c>
      <c r="F371" s="225" t="s">
        <v>481</v>
      </c>
      <c r="G371" s="223"/>
      <c r="H371" s="224" t="s">
        <v>1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168</v>
      </c>
      <c r="AU371" s="231" t="s">
        <v>83</v>
      </c>
      <c r="AV371" s="13" t="s">
        <v>83</v>
      </c>
      <c r="AW371" s="13" t="s">
        <v>32</v>
      </c>
      <c r="AX371" s="13" t="s">
        <v>75</v>
      </c>
      <c r="AY371" s="231" t="s">
        <v>146</v>
      </c>
    </row>
    <row r="372" spans="1:65" s="14" customFormat="1">
      <c r="B372" s="232"/>
      <c r="C372" s="233"/>
      <c r="D372" s="218" t="s">
        <v>168</v>
      </c>
      <c r="E372" s="234" t="s">
        <v>1</v>
      </c>
      <c r="F372" s="235" t="s">
        <v>83</v>
      </c>
      <c r="G372" s="233"/>
      <c r="H372" s="236">
        <v>1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AT372" s="242" t="s">
        <v>168</v>
      </c>
      <c r="AU372" s="242" t="s">
        <v>83</v>
      </c>
      <c r="AV372" s="14" t="s">
        <v>85</v>
      </c>
      <c r="AW372" s="14" t="s">
        <v>32</v>
      </c>
      <c r="AX372" s="14" t="s">
        <v>75</v>
      </c>
      <c r="AY372" s="242" t="s">
        <v>146</v>
      </c>
    </row>
    <row r="373" spans="1:65" s="15" customFormat="1">
      <c r="B373" s="243"/>
      <c r="C373" s="244"/>
      <c r="D373" s="218" t="s">
        <v>168</v>
      </c>
      <c r="E373" s="245" t="s">
        <v>1</v>
      </c>
      <c r="F373" s="246" t="s">
        <v>173</v>
      </c>
      <c r="G373" s="244"/>
      <c r="H373" s="247">
        <v>4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AT373" s="253" t="s">
        <v>168</v>
      </c>
      <c r="AU373" s="253" t="s">
        <v>83</v>
      </c>
      <c r="AV373" s="15" t="s">
        <v>154</v>
      </c>
      <c r="AW373" s="15" t="s">
        <v>32</v>
      </c>
      <c r="AX373" s="15" t="s">
        <v>83</v>
      </c>
      <c r="AY373" s="253" t="s">
        <v>146</v>
      </c>
    </row>
    <row r="374" spans="1:65" s="2" customFormat="1" ht="55.5" customHeight="1">
      <c r="A374" s="35"/>
      <c r="B374" s="36"/>
      <c r="C374" s="205" t="s">
        <v>487</v>
      </c>
      <c r="D374" s="205" t="s">
        <v>149</v>
      </c>
      <c r="E374" s="206" t="s">
        <v>488</v>
      </c>
      <c r="F374" s="207" t="s">
        <v>489</v>
      </c>
      <c r="G374" s="208" t="s">
        <v>405</v>
      </c>
      <c r="H374" s="209">
        <v>34.280999999999999</v>
      </c>
      <c r="I374" s="210"/>
      <c r="J374" s="211">
        <f>ROUND(I374*H374,2)</f>
        <v>0</v>
      </c>
      <c r="K374" s="207" t="s">
        <v>153</v>
      </c>
      <c r="L374" s="40"/>
      <c r="M374" s="212" t="s">
        <v>1</v>
      </c>
      <c r="N374" s="213" t="s">
        <v>40</v>
      </c>
      <c r="O374" s="72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6" t="s">
        <v>463</v>
      </c>
      <c r="AT374" s="216" t="s">
        <v>149</v>
      </c>
      <c r="AU374" s="216" t="s">
        <v>83</v>
      </c>
      <c r="AY374" s="18" t="s">
        <v>146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83</v>
      </c>
      <c r="BK374" s="217">
        <f>ROUND(I374*H374,2)</f>
        <v>0</v>
      </c>
      <c r="BL374" s="18" t="s">
        <v>463</v>
      </c>
      <c r="BM374" s="216" t="s">
        <v>490</v>
      </c>
    </row>
    <row r="375" spans="1:65" s="2" customFormat="1" ht="136.5">
      <c r="A375" s="35"/>
      <c r="B375" s="36"/>
      <c r="C375" s="37"/>
      <c r="D375" s="218" t="s">
        <v>156</v>
      </c>
      <c r="E375" s="37"/>
      <c r="F375" s="219" t="s">
        <v>491</v>
      </c>
      <c r="G375" s="37"/>
      <c r="H375" s="37"/>
      <c r="I375" s="117"/>
      <c r="J375" s="37"/>
      <c r="K375" s="37"/>
      <c r="L375" s="40"/>
      <c r="M375" s="220"/>
      <c r="N375" s="221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156</v>
      </c>
      <c r="AU375" s="18" t="s">
        <v>83</v>
      </c>
    </row>
    <row r="376" spans="1:65" s="2" customFormat="1" ht="19.5">
      <c r="A376" s="35"/>
      <c r="B376" s="36"/>
      <c r="C376" s="37"/>
      <c r="D376" s="218" t="s">
        <v>240</v>
      </c>
      <c r="E376" s="37"/>
      <c r="F376" s="265" t="s">
        <v>492</v>
      </c>
      <c r="G376" s="37"/>
      <c r="H376" s="37"/>
      <c r="I376" s="117"/>
      <c r="J376" s="37"/>
      <c r="K376" s="37"/>
      <c r="L376" s="40"/>
      <c r="M376" s="220"/>
      <c r="N376" s="221"/>
      <c r="O376" s="72"/>
      <c r="P376" s="72"/>
      <c r="Q376" s="72"/>
      <c r="R376" s="72"/>
      <c r="S376" s="72"/>
      <c r="T376" s="73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240</v>
      </c>
      <c r="AU376" s="18" t="s">
        <v>83</v>
      </c>
    </row>
    <row r="377" spans="1:65" s="13" customFormat="1">
      <c r="B377" s="222"/>
      <c r="C377" s="223"/>
      <c r="D377" s="218" t="s">
        <v>168</v>
      </c>
      <c r="E377" s="224" t="s">
        <v>1</v>
      </c>
      <c r="F377" s="225" t="s">
        <v>493</v>
      </c>
      <c r="G377" s="223"/>
      <c r="H377" s="224" t="s">
        <v>1</v>
      </c>
      <c r="I377" s="226"/>
      <c r="J377" s="223"/>
      <c r="K377" s="223"/>
      <c r="L377" s="227"/>
      <c r="M377" s="228"/>
      <c r="N377" s="229"/>
      <c r="O377" s="229"/>
      <c r="P377" s="229"/>
      <c r="Q377" s="229"/>
      <c r="R377" s="229"/>
      <c r="S377" s="229"/>
      <c r="T377" s="230"/>
      <c r="AT377" s="231" t="s">
        <v>168</v>
      </c>
      <c r="AU377" s="231" t="s">
        <v>83</v>
      </c>
      <c r="AV377" s="13" t="s">
        <v>83</v>
      </c>
      <c r="AW377" s="13" t="s">
        <v>32</v>
      </c>
      <c r="AX377" s="13" t="s">
        <v>75</v>
      </c>
      <c r="AY377" s="231" t="s">
        <v>146</v>
      </c>
    </row>
    <row r="378" spans="1:65" s="14" customFormat="1">
      <c r="B378" s="232"/>
      <c r="C378" s="233"/>
      <c r="D378" s="218" t="s">
        <v>168</v>
      </c>
      <c r="E378" s="234" t="s">
        <v>1</v>
      </c>
      <c r="F378" s="235" t="s">
        <v>494</v>
      </c>
      <c r="G378" s="233"/>
      <c r="H378" s="236">
        <v>34.280999999999999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AT378" s="242" t="s">
        <v>168</v>
      </c>
      <c r="AU378" s="242" t="s">
        <v>83</v>
      </c>
      <c r="AV378" s="14" t="s">
        <v>85</v>
      </c>
      <c r="AW378" s="14" t="s">
        <v>32</v>
      </c>
      <c r="AX378" s="14" t="s">
        <v>83</v>
      </c>
      <c r="AY378" s="242" t="s">
        <v>146</v>
      </c>
    </row>
    <row r="379" spans="1:65" s="2" customFormat="1" ht="44.25" customHeight="1">
      <c r="A379" s="35"/>
      <c r="B379" s="36"/>
      <c r="C379" s="205" t="s">
        <v>495</v>
      </c>
      <c r="D379" s="205" t="s">
        <v>149</v>
      </c>
      <c r="E379" s="206" t="s">
        <v>496</v>
      </c>
      <c r="F379" s="207" t="s">
        <v>497</v>
      </c>
      <c r="G379" s="208" t="s">
        <v>405</v>
      </c>
      <c r="H379" s="209">
        <v>1945.6590000000001</v>
      </c>
      <c r="I379" s="210"/>
      <c r="J379" s="211">
        <f>ROUND(I379*H379,2)</f>
        <v>0</v>
      </c>
      <c r="K379" s="207" t="s">
        <v>153</v>
      </c>
      <c r="L379" s="40"/>
      <c r="M379" s="212" t="s">
        <v>1</v>
      </c>
      <c r="N379" s="213" t="s">
        <v>40</v>
      </c>
      <c r="O379" s="72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16" t="s">
        <v>463</v>
      </c>
      <c r="AT379" s="216" t="s">
        <v>149</v>
      </c>
      <c r="AU379" s="216" t="s">
        <v>83</v>
      </c>
      <c r="AY379" s="18" t="s">
        <v>146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83</v>
      </c>
      <c r="BK379" s="217">
        <f>ROUND(I379*H379,2)</f>
        <v>0</v>
      </c>
      <c r="BL379" s="18" t="s">
        <v>463</v>
      </c>
      <c r="BM379" s="216" t="s">
        <v>498</v>
      </c>
    </row>
    <row r="380" spans="1:65" s="2" customFormat="1" ht="126.75">
      <c r="A380" s="35"/>
      <c r="B380" s="36"/>
      <c r="C380" s="37"/>
      <c r="D380" s="218" t="s">
        <v>156</v>
      </c>
      <c r="E380" s="37"/>
      <c r="F380" s="219" t="s">
        <v>499</v>
      </c>
      <c r="G380" s="37"/>
      <c r="H380" s="37"/>
      <c r="I380" s="117"/>
      <c r="J380" s="37"/>
      <c r="K380" s="37"/>
      <c r="L380" s="40"/>
      <c r="M380" s="220"/>
      <c r="N380" s="221"/>
      <c r="O380" s="72"/>
      <c r="P380" s="72"/>
      <c r="Q380" s="72"/>
      <c r="R380" s="72"/>
      <c r="S380" s="72"/>
      <c r="T380" s="73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156</v>
      </c>
      <c r="AU380" s="18" t="s">
        <v>83</v>
      </c>
    </row>
    <row r="381" spans="1:65" s="2" customFormat="1" ht="19.5">
      <c r="A381" s="35"/>
      <c r="B381" s="36"/>
      <c r="C381" s="37"/>
      <c r="D381" s="218" t="s">
        <v>240</v>
      </c>
      <c r="E381" s="37"/>
      <c r="F381" s="265" t="s">
        <v>492</v>
      </c>
      <c r="G381" s="37"/>
      <c r="H381" s="37"/>
      <c r="I381" s="117"/>
      <c r="J381" s="37"/>
      <c r="K381" s="37"/>
      <c r="L381" s="40"/>
      <c r="M381" s="220"/>
      <c r="N381" s="221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240</v>
      </c>
      <c r="AU381" s="18" t="s">
        <v>83</v>
      </c>
    </row>
    <row r="382" spans="1:65" s="13" customFormat="1">
      <c r="B382" s="222"/>
      <c r="C382" s="223"/>
      <c r="D382" s="218" t="s">
        <v>168</v>
      </c>
      <c r="E382" s="224" t="s">
        <v>1</v>
      </c>
      <c r="F382" s="225" t="s">
        <v>500</v>
      </c>
      <c r="G382" s="223"/>
      <c r="H382" s="224" t="s">
        <v>1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168</v>
      </c>
      <c r="AU382" s="231" t="s">
        <v>83</v>
      </c>
      <c r="AV382" s="13" t="s">
        <v>83</v>
      </c>
      <c r="AW382" s="13" t="s">
        <v>32</v>
      </c>
      <c r="AX382" s="13" t="s">
        <v>75</v>
      </c>
      <c r="AY382" s="231" t="s">
        <v>146</v>
      </c>
    </row>
    <row r="383" spans="1:65" s="14" customFormat="1" ht="22.5">
      <c r="B383" s="232"/>
      <c r="C383" s="233"/>
      <c r="D383" s="218" t="s">
        <v>168</v>
      </c>
      <c r="E383" s="234" t="s">
        <v>1</v>
      </c>
      <c r="F383" s="235" t="s">
        <v>501</v>
      </c>
      <c r="G383" s="233"/>
      <c r="H383" s="236">
        <v>1945.6590000000001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AT383" s="242" t="s">
        <v>168</v>
      </c>
      <c r="AU383" s="242" t="s">
        <v>83</v>
      </c>
      <c r="AV383" s="14" t="s">
        <v>85</v>
      </c>
      <c r="AW383" s="14" t="s">
        <v>32</v>
      </c>
      <c r="AX383" s="14" t="s">
        <v>83</v>
      </c>
      <c r="AY383" s="242" t="s">
        <v>146</v>
      </c>
    </row>
    <row r="384" spans="1:65" s="2" customFormat="1" ht="44.25" customHeight="1">
      <c r="A384" s="35"/>
      <c r="B384" s="36"/>
      <c r="C384" s="205" t="s">
        <v>502</v>
      </c>
      <c r="D384" s="205" t="s">
        <v>149</v>
      </c>
      <c r="E384" s="206" t="s">
        <v>503</v>
      </c>
      <c r="F384" s="207" t="s">
        <v>504</v>
      </c>
      <c r="G384" s="208" t="s">
        <v>405</v>
      </c>
      <c r="H384" s="209">
        <v>1684.43</v>
      </c>
      <c r="I384" s="210"/>
      <c r="J384" s="211">
        <f>ROUND(I384*H384,2)</f>
        <v>0</v>
      </c>
      <c r="K384" s="207" t="s">
        <v>153</v>
      </c>
      <c r="L384" s="40"/>
      <c r="M384" s="212" t="s">
        <v>1</v>
      </c>
      <c r="N384" s="213" t="s">
        <v>40</v>
      </c>
      <c r="O384" s="72"/>
      <c r="P384" s="214">
        <f>O384*H384</f>
        <v>0</v>
      </c>
      <c r="Q384" s="214">
        <v>0</v>
      </c>
      <c r="R384" s="214">
        <f>Q384*H384</f>
        <v>0</v>
      </c>
      <c r="S384" s="214">
        <v>0</v>
      </c>
      <c r="T384" s="215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16" t="s">
        <v>463</v>
      </c>
      <c r="AT384" s="216" t="s">
        <v>149</v>
      </c>
      <c r="AU384" s="216" t="s">
        <v>83</v>
      </c>
      <c r="AY384" s="18" t="s">
        <v>146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83</v>
      </c>
      <c r="BK384" s="217">
        <f>ROUND(I384*H384,2)</f>
        <v>0</v>
      </c>
      <c r="BL384" s="18" t="s">
        <v>463</v>
      </c>
      <c r="BM384" s="216" t="s">
        <v>505</v>
      </c>
    </row>
    <row r="385" spans="1:65" s="2" customFormat="1" ht="126.75">
      <c r="A385" s="35"/>
      <c r="B385" s="36"/>
      <c r="C385" s="37"/>
      <c r="D385" s="218" t="s">
        <v>156</v>
      </c>
      <c r="E385" s="37"/>
      <c r="F385" s="219" t="s">
        <v>506</v>
      </c>
      <c r="G385" s="37"/>
      <c r="H385" s="37"/>
      <c r="I385" s="117"/>
      <c r="J385" s="37"/>
      <c r="K385" s="37"/>
      <c r="L385" s="40"/>
      <c r="M385" s="220"/>
      <c r="N385" s="221"/>
      <c r="O385" s="72"/>
      <c r="P385" s="72"/>
      <c r="Q385" s="72"/>
      <c r="R385" s="72"/>
      <c r="S385" s="72"/>
      <c r="T385" s="73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156</v>
      </c>
      <c r="AU385" s="18" t="s">
        <v>83</v>
      </c>
    </row>
    <row r="386" spans="1:65" s="2" customFormat="1" ht="19.5">
      <c r="A386" s="35"/>
      <c r="B386" s="36"/>
      <c r="C386" s="37"/>
      <c r="D386" s="218" t="s">
        <v>240</v>
      </c>
      <c r="E386" s="37"/>
      <c r="F386" s="265" t="s">
        <v>492</v>
      </c>
      <c r="G386" s="37"/>
      <c r="H386" s="37"/>
      <c r="I386" s="117"/>
      <c r="J386" s="37"/>
      <c r="K386" s="37"/>
      <c r="L386" s="40"/>
      <c r="M386" s="220"/>
      <c r="N386" s="221"/>
      <c r="O386" s="72"/>
      <c r="P386" s="72"/>
      <c r="Q386" s="72"/>
      <c r="R386" s="72"/>
      <c r="S386" s="72"/>
      <c r="T386" s="73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240</v>
      </c>
      <c r="AU386" s="18" t="s">
        <v>83</v>
      </c>
    </row>
    <row r="387" spans="1:65" s="13" customFormat="1">
      <c r="B387" s="222"/>
      <c r="C387" s="223"/>
      <c r="D387" s="218" t="s">
        <v>168</v>
      </c>
      <c r="E387" s="224" t="s">
        <v>1</v>
      </c>
      <c r="F387" s="225" t="s">
        <v>507</v>
      </c>
      <c r="G387" s="223"/>
      <c r="H387" s="224" t="s">
        <v>1</v>
      </c>
      <c r="I387" s="226"/>
      <c r="J387" s="223"/>
      <c r="K387" s="223"/>
      <c r="L387" s="227"/>
      <c r="M387" s="228"/>
      <c r="N387" s="229"/>
      <c r="O387" s="229"/>
      <c r="P387" s="229"/>
      <c r="Q387" s="229"/>
      <c r="R387" s="229"/>
      <c r="S387" s="229"/>
      <c r="T387" s="230"/>
      <c r="AT387" s="231" t="s">
        <v>168</v>
      </c>
      <c r="AU387" s="231" t="s">
        <v>83</v>
      </c>
      <c r="AV387" s="13" t="s">
        <v>83</v>
      </c>
      <c r="AW387" s="13" t="s">
        <v>32</v>
      </c>
      <c r="AX387" s="13" t="s">
        <v>75</v>
      </c>
      <c r="AY387" s="231" t="s">
        <v>146</v>
      </c>
    </row>
    <row r="388" spans="1:65" s="14" customFormat="1">
      <c r="B388" s="232"/>
      <c r="C388" s="233"/>
      <c r="D388" s="218" t="s">
        <v>168</v>
      </c>
      <c r="E388" s="234" t="s">
        <v>1</v>
      </c>
      <c r="F388" s="235" t="s">
        <v>100</v>
      </c>
      <c r="G388" s="233"/>
      <c r="H388" s="236">
        <v>1684.43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AT388" s="242" t="s">
        <v>168</v>
      </c>
      <c r="AU388" s="242" t="s">
        <v>83</v>
      </c>
      <c r="AV388" s="14" t="s">
        <v>85</v>
      </c>
      <c r="AW388" s="14" t="s">
        <v>32</v>
      </c>
      <c r="AX388" s="14" t="s">
        <v>83</v>
      </c>
      <c r="AY388" s="242" t="s">
        <v>146</v>
      </c>
    </row>
    <row r="389" spans="1:65" s="2" customFormat="1" ht="21.75" customHeight="1">
      <c r="A389" s="35"/>
      <c r="B389" s="36"/>
      <c r="C389" s="205" t="s">
        <v>508</v>
      </c>
      <c r="D389" s="205" t="s">
        <v>149</v>
      </c>
      <c r="E389" s="206" t="s">
        <v>509</v>
      </c>
      <c r="F389" s="207" t="s">
        <v>510</v>
      </c>
      <c r="G389" s="208" t="s">
        <v>405</v>
      </c>
      <c r="H389" s="209">
        <v>34.280999999999999</v>
      </c>
      <c r="I389" s="210"/>
      <c r="J389" s="211">
        <f>ROUND(I389*H389,2)</f>
        <v>0</v>
      </c>
      <c r="K389" s="207" t="s">
        <v>153</v>
      </c>
      <c r="L389" s="40"/>
      <c r="M389" s="212" t="s">
        <v>1</v>
      </c>
      <c r="N389" s="213" t="s">
        <v>40</v>
      </c>
      <c r="O389" s="72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16" t="s">
        <v>463</v>
      </c>
      <c r="AT389" s="216" t="s">
        <v>149</v>
      </c>
      <c r="AU389" s="216" t="s">
        <v>83</v>
      </c>
      <c r="AY389" s="18" t="s">
        <v>146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83</v>
      </c>
      <c r="BK389" s="217">
        <f>ROUND(I389*H389,2)</f>
        <v>0</v>
      </c>
      <c r="BL389" s="18" t="s">
        <v>463</v>
      </c>
      <c r="BM389" s="216" t="s">
        <v>511</v>
      </c>
    </row>
    <row r="390" spans="1:65" s="2" customFormat="1" ht="48.75">
      <c r="A390" s="35"/>
      <c r="B390" s="36"/>
      <c r="C390" s="37"/>
      <c r="D390" s="218" t="s">
        <v>156</v>
      </c>
      <c r="E390" s="37"/>
      <c r="F390" s="219" t="s">
        <v>512</v>
      </c>
      <c r="G390" s="37"/>
      <c r="H390" s="37"/>
      <c r="I390" s="117"/>
      <c r="J390" s="37"/>
      <c r="K390" s="37"/>
      <c r="L390" s="40"/>
      <c r="M390" s="220"/>
      <c r="N390" s="221"/>
      <c r="O390" s="72"/>
      <c r="P390" s="72"/>
      <c r="Q390" s="72"/>
      <c r="R390" s="72"/>
      <c r="S390" s="72"/>
      <c r="T390" s="73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156</v>
      </c>
      <c r="AU390" s="18" t="s">
        <v>83</v>
      </c>
    </row>
    <row r="391" spans="1:65" s="13" customFormat="1">
      <c r="B391" s="222"/>
      <c r="C391" s="223"/>
      <c r="D391" s="218" t="s">
        <v>168</v>
      </c>
      <c r="E391" s="224" t="s">
        <v>1</v>
      </c>
      <c r="F391" s="225" t="s">
        <v>513</v>
      </c>
      <c r="G391" s="223"/>
      <c r="H391" s="224" t="s">
        <v>1</v>
      </c>
      <c r="I391" s="226"/>
      <c r="J391" s="223"/>
      <c r="K391" s="223"/>
      <c r="L391" s="227"/>
      <c r="M391" s="228"/>
      <c r="N391" s="229"/>
      <c r="O391" s="229"/>
      <c r="P391" s="229"/>
      <c r="Q391" s="229"/>
      <c r="R391" s="229"/>
      <c r="S391" s="229"/>
      <c r="T391" s="230"/>
      <c r="AT391" s="231" t="s">
        <v>168</v>
      </c>
      <c r="AU391" s="231" t="s">
        <v>83</v>
      </c>
      <c r="AV391" s="13" t="s">
        <v>83</v>
      </c>
      <c r="AW391" s="13" t="s">
        <v>32</v>
      </c>
      <c r="AX391" s="13" t="s">
        <v>75</v>
      </c>
      <c r="AY391" s="231" t="s">
        <v>146</v>
      </c>
    </row>
    <row r="392" spans="1:65" s="14" customFormat="1">
      <c r="B392" s="232"/>
      <c r="C392" s="233"/>
      <c r="D392" s="218" t="s">
        <v>168</v>
      </c>
      <c r="E392" s="234" t="s">
        <v>1</v>
      </c>
      <c r="F392" s="235" t="s">
        <v>494</v>
      </c>
      <c r="G392" s="233"/>
      <c r="H392" s="236">
        <v>34.280999999999999</v>
      </c>
      <c r="I392" s="237"/>
      <c r="J392" s="233"/>
      <c r="K392" s="233"/>
      <c r="L392" s="238"/>
      <c r="M392" s="239"/>
      <c r="N392" s="240"/>
      <c r="O392" s="240"/>
      <c r="P392" s="240"/>
      <c r="Q392" s="240"/>
      <c r="R392" s="240"/>
      <c r="S392" s="240"/>
      <c r="T392" s="241"/>
      <c r="AT392" s="242" t="s">
        <v>168</v>
      </c>
      <c r="AU392" s="242" t="s">
        <v>83</v>
      </c>
      <c r="AV392" s="14" t="s">
        <v>85</v>
      </c>
      <c r="AW392" s="14" t="s">
        <v>32</v>
      </c>
      <c r="AX392" s="14" t="s">
        <v>83</v>
      </c>
      <c r="AY392" s="242" t="s">
        <v>146</v>
      </c>
    </row>
    <row r="393" spans="1:65" s="2" customFormat="1" ht="21.75" customHeight="1">
      <c r="A393" s="35"/>
      <c r="B393" s="36"/>
      <c r="C393" s="205" t="s">
        <v>514</v>
      </c>
      <c r="D393" s="205" t="s">
        <v>149</v>
      </c>
      <c r="E393" s="206" t="s">
        <v>515</v>
      </c>
      <c r="F393" s="207" t="s">
        <v>516</v>
      </c>
      <c r="G393" s="208" t="s">
        <v>247</v>
      </c>
      <c r="H393" s="209">
        <v>6</v>
      </c>
      <c r="I393" s="210"/>
      <c r="J393" s="211">
        <f>ROUND(I393*H393,2)</f>
        <v>0</v>
      </c>
      <c r="K393" s="207" t="s">
        <v>153</v>
      </c>
      <c r="L393" s="40"/>
      <c r="M393" s="212" t="s">
        <v>1</v>
      </c>
      <c r="N393" s="213" t="s">
        <v>40</v>
      </c>
      <c r="O393" s="72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16" t="s">
        <v>463</v>
      </c>
      <c r="AT393" s="216" t="s">
        <v>149</v>
      </c>
      <c r="AU393" s="216" t="s">
        <v>83</v>
      </c>
      <c r="AY393" s="18" t="s">
        <v>146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83</v>
      </c>
      <c r="BK393" s="217">
        <f>ROUND(I393*H393,2)</f>
        <v>0</v>
      </c>
      <c r="BL393" s="18" t="s">
        <v>463</v>
      </c>
      <c r="BM393" s="216" t="s">
        <v>517</v>
      </c>
    </row>
    <row r="394" spans="1:65" s="2" customFormat="1" ht="58.5">
      <c r="A394" s="35"/>
      <c r="B394" s="36"/>
      <c r="C394" s="37"/>
      <c r="D394" s="218" t="s">
        <v>156</v>
      </c>
      <c r="E394" s="37"/>
      <c r="F394" s="219" t="s">
        <v>518</v>
      </c>
      <c r="G394" s="37"/>
      <c r="H394" s="37"/>
      <c r="I394" s="117"/>
      <c r="J394" s="37"/>
      <c r="K394" s="37"/>
      <c r="L394" s="40"/>
      <c r="M394" s="220"/>
      <c r="N394" s="221"/>
      <c r="O394" s="72"/>
      <c r="P394" s="72"/>
      <c r="Q394" s="72"/>
      <c r="R394" s="72"/>
      <c r="S394" s="72"/>
      <c r="T394" s="73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156</v>
      </c>
      <c r="AU394" s="18" t="s">
        <v>83</v>
      </c>
    </row>
    <row r="395" spans="1:65" s="13" customFormat="1">
      <c r="B395" s="222"/>
      <c r="C395" s="223"/>
      <c r="D395" s="218" t="s">
        <v>168</v>
      </c>
      <c r="E395" s="224" t="s">
        <v>1</v>
      </c>
      <c r="F395" s="225" t="s">
        <v>519</v>
      </c>
      <c r="G395" s="223"/>
      <c r="H395" s="224" t="s">
        <v>1</v>
      </c>
      <c r="I395" s="226"/>
      <c r="J395" s="223"/>
      <c r="K395" s="223"/>
      <c r="L395" s="227"/>
      <c r="M395" s="228"/>
      <c r="N395" s="229"/>
      <c r="O395" s="229"/>
      <c r="P395" s="229"/>
      <c r="Q395" s="229"/>
      <c r="R395" s="229"/>
      <c r="S395" s="229"/>
      <c r="T395" s="230"/>
      <c r="AT395" s="231" t="s">
        <v>168</v>
      </c>
      <c r="AU395" s="231" t="s">
        <v>83</v>
      </c>
      <c r="AV395" s="13" t="s">
        <v>83</v>
      </c>
      <c r="AW395" s="13" t="s">
        <v>32</v>
      </c>
      <c r="AX395" s="13" t="s">
        <v>75</v>
      </c>
      <c r="AY395" s="231" t="s">
        <v>146</v>
      </c>
    </row>
    <row r="396" spans="1:65" s="13" customFormat="1">
      <c r="B396" s="222"/>
      <c r="C396" s="223"/>
      <c r="D396" s="218" t="s">
        <v>168</v>
      </c>
      <c r="E396" s="224" t="s">
        <v>1</v>
      </c>
      <c r="F396" s="225" t="s">
        <v>520</v>
      </c>
      <c r="G396" s="223"/>
      <c r="H396" s="224" t="s">
        <v>1</v>
      </c>
      <c r="I396" s="226"/>
      <c r="J396" s="223"/>
      <c r="K396" s="223"/>
      <c r="L396" s="227"/>
      <c r="M396" s="228"/>
      <c r="N396" s="229"/>
      <c r="O396" s="229"/>
      <c r="P396" s="229"/>
      <c r="Q396" s="229"/>
      <c r="R396" s="229"/>
      <c r="S396" s="229"/>
      <c r="T396" s="230"/>
      <c r="AT396" s="231" t="s">
        <v>168</v>
      </c>
      <c r="AU396" s="231" t="s">
        <v>83</v>
      </c>
      <c r="AV396" s="13" t="s">
        <v>83</v>
      </c>
      <c r="AW396" s="13" t="s">
        <v>32</v>
      </c>
      <c r="AX396" s="13" t="s">
        <v>75</v>
      </c>
      <c r="AY396" s="231" t="s">
        <v>146</v>
      </c>
    </row>
    <row r="397" spans="1:65" s="14" customFormat="1">
      <c r="B397" s="232"/>
      <c r="C397" s="233"/>
      <c r="D397" s="218" t="s">
        <v>168</v>
      </c>
      <c r="E397" s="234" t="s">
        <v>1</v>
      </c>
      <c r="F397" s="235" t="s">
        <v>521</v>
      </c>
      <c r="G397" s="233"/>
      <c r="H397" s="236">
        <v>4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AT397" s="242" t="s">
        <v>168</v>
      </c>
      <c r="AU397" s="242" t="s">
        <v>83</v>
      </c>
      <c r="AV397" s="14" t="s">
        <v>85</v>
      </c>
      <c r="AW397" s="14" t="s">
        <v>32</v>
      </c>
      <c r="AX397" s="14" t="s">
        <v>75</v>
      </c>
      <c r="AY397" s="242" t="s">
        <v>146</v>
      </c>
    </row>
    <row r="398" spans="1:65" s="13" customFormat="1">
      <c r="B398" s="222"/>
      <c r="C398" s="223"/>
      <c r="D398" s="218" t="s">
        <v>168</v>
      </c>
      <c r="E398" s="224" t="s">
        <v>1</v>
      </c>
      <c r="F398" s="225" t="s">
        <v>522</v>
      </c>
      <c r="G398" s="223"/>
      <c r="H398" s="224" t="s">
        <v>1</v>
      </c>
      <c r="I398" s="226"/>
      <c r="J398" s="223"/>
      <c r="K398" s="223"/>
      <c r="L398" s="227"/>
      <c r="M398" s="228"/>
      <c r="N398" s="229"/>
      <c r="O398" s="229"/>
      <c r="P398" s="229"/>
      <c r="Q398" s="229"/>
      <c r="R398" s="229"/>
      <c r="S398" s="229"/>
      <c r="T398" s="230"/>
      <c r="AT398" s="231" t="s">
        <v>168</v>
      </c>
      <c r="AU398" s="231" t="s">
        <v>83</v>
      </c>
      <c r="AV398" s="13" t="s">
        <v>83</v>
      </c>
      <c r="AW398" s="13" t="s">
        <v>32</v>
      </c>
      <c r="AX398" s="13" t="s">
        <v>75</v>
      </c>
      <c r="AY398" s="231" t="s">
        <v>146</v>
      </c>
    </row>
    <row r="399" spans="1:65" s="13" customFormat="1">
      <c r="B399" s="222"/>
      <c r="C399" s="223"/>
      <c r="D399" s="218" t="s">
        <v>168</v>
      </c>
      <c r="E399" s="224" t="s">
        <v>1</v>
      </c>
      <c r="F399" s="225" t="s">
        <v>523</v>
      </c>
      <c r="G399" s="223"/>
      <c r="H399" s="224" t="s">
        <v>1</v>
      </c>
      <c r="I399" s="226"/>
      <c r="J399" s="223"/>
      <c r="K399" s="223"/>
      <c r="L399" s="227"/>
      <c r="M399" s="228"/>
      <c r="N399" s="229"/>
      <c r="O399" s="229"/>
      <c r="P399" s="229"/>
      <c r="Q399" s="229"/>
      <c r="R399" s="229"/>
      <c r="S399" s="229"/>
      <c r="T399" s="230"/>
      <c r="AT399" s="231" t="s">
        <v>168</v>
      </c>
      <c r="AU399" s="231" t="s">
        <v>83</v>
      </c>
      <c r="AV399" s="13" t="s">
        <v>83</v>
      </c>
      <c r="AW399" s="13" t="s">
        <v>32</v>
      </c>
      <c r="AX399" s="13" t="s">
        <v>75</v>
      </c>
      <c r="AY399" s="231" t="s">
        <v>146</v>
      </c>
    </row>
    <row r="400" spans="1:65" s="14" customFormat="1">
      <c r="B400" s="232"/>
      <c r="C400" s="233"/>
      <c r="D400" s="218" t="s">
        <v>168</v>
      </c>
      <c r="E400" s="234" t="s">
        <v>1</v>
      </c>
      <c r="F400" s="235" t="s">
        <v>524</v>
      </c>
      <c r="G400" s="233"/>
      <c r="H400" s="236">
        <v>2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AT400" s="242" t="s">
        <v>168</v>
      </c>
      <c r="AU400" s="242" t="s">
        <v>83</v>
      </c>
      <c r="AV400" s="14" t="s">
        <v>85</v>
      </c>
      <c r="AW400" s="14" t="s">
        <v>32</v>
      </c>
      <c r="AX400" s="14" t="s">
        <v>75</v>
      </c>
      <c r="AY400" s="242" t="s">
        <v>146</v>
      </c>
    </row>
    <row r="401" spans="1:65" s="15" customFormat="1">
      <c r="B401" s="243"/>
      <c r="C401" s="244"/>
      <c r="D401" s="218" t="s">
        <v>168</v>
      </c>
      <c r="E401" s="245" t="s">
        <v>1</v>
      </c>
      <c r="F401" s="246" t="s">
        <v>173</v>
      </c>
      <c r="G401" s="244"/>
      <c r="H401" s="247">
        <v>6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AT401" s="253" t="s">
        <v>168</v>
      </c>
      <c r="AU401" s="253" t="s">
        <v>83</v>
      </c>
      <c r="AV401" s="15" t="s">
        <v>154</v>
      </c>
      <c r="AW401" s="15" t="s">
        <v>32</v>
      </c>
      <c r="AX401" s="15" t="s">
        <v>83</v>
      </c>
      <c r="AY401" s="253" t="s">
        <v>146</v>
      </c>
    </row>
    <row r="402" spans="1:65" s="2" customFormat="1" ht="21.75" customHeight="1">
      <c r="A402" s="35"/>
      <c r="B402" s="36"/>
      <c r="C402" s="205" t="s">
        <v>525</v>
      </c>
      <c r="D402" s="205" t="s">
        <v>149</v>
      </c>
      <c r="E402" s="206" t="s">
        <v>526</v>
      </c>
      <c r="F402" s="207" t="s">
        <v>527</v>
      </c>
      <c r="G402" s="208" t="s">
        <v>247</v>
      </c>
      <c r="H402" s="209">
        <v>1</v>
      </c>
      <c r="I402" s="210"/>
      <c r="J402" s="211">
        <f>ROUND(I402*H402,2)</f>
        <v>0</v>
      </c>
      <c r="K402" s="207" t="s">
        <v>153</v>
      </c>
      <c r="L402" s="40"/>
      <c r="M402" s="212" t="s">
        <v>1</v>
      </c>
      <c r="N402" s="213" t="s">
        <v>40</v>
      </c>
      <c r="O402" s="72"/>
      <c r="P402" s="214">
        <f>O402*H402</f>
        <v>0</v>
      </c>
      <c r="Q402" s="214">
        <v>0</v>
      </c>
      <c r="R402" s="214">
        <f>Q402*H402</f>
        <v>0</v>
      </c>
      <c r="S402" s="214">
        <v>0</v>
      </c>
      <c r="T402" s="215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16" t="s">
        <v>463</v>
      </c>
      <c r="AT402" s="216" t="s">
        <v>149</v>
      </c>
      <c r="AU402" s="216" t="s">
        <v>83</v>
      </c>
      <c r="AY402" s="18" t="s">
        <v>146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83</v>
      </c>
      <c r="BK402" s="217">
        <f>ROUND(I402*H402,2)</f>
        <v>0</v>
      </c>
      <c r="BL402" s="18" t="s">
        <v>463</v>
      </c>
      <c r="BM402" s="216" t="s">
        <v>528</v>
      </c>
    </row>
    <row r="403" spans="1:65" s="2" customFormat="1" ht="48.75">
      <c r="A403" s="35"/>
      <c r="B403" s="36"/>
      <c r="C403" s="37"/>
      <c r="D403" s="218" t="s">
        <v>156</v>
      </c>
      <c r="E403" s="37"/>
      <c r="F403" s="219" t="s">
        <v>529</v>
      </c>
      <c r="G403" s="37"/>
      <c r="H403" s="37"/>
      <c r="I403" s="117"/>
      <c r="J403" s="37"/>
      <c r="K403" s="37"/>
      <c r="L403" s="40"/>
      <c r="M403" s="220"/>
      <c r="N403" s="221"/>
      <c r="O403" s="72"/>
      <c r="P403" s="72"/>
      <c r="Q403" s="72"/>
      <c r="R403" s="72"/>
      <c r="S403" s="72"/>
      <c r="T403" s="73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156</v>
      </c>
      <c r="AU403" s="18" t="s">
        <v>83</v>
      </c>
    </row>
    <row r="404" spans="1:65" s="13" customFormat="1">
      <c r="B404" s="222"/>
      <c r="C404" s="223"/>
      <c r="D404" s="218" t="s">
        <v>168</v>
      </c>
      <c r="E404" s="224" t="s">
        <v>1</v>
      </c>
      <c r="F404" s="225" t="s">
        <v>530</v>
      </c>
      <c r="G404" s="223"/>
      <c r="H404" s="224" t="s">
        <v>1</v>
      </c>
      <c r="I404" s="226"/>
      <c r="J404" s="223"/>
      <c r="K404" s="223"/>
      <c r="L404" s="227"/>
      <c r="M404" s="228"/>
      <c r="N404" s="229"/>
      <c r="O404" s="229"/>
      <c r="P404" s="229"/>
      <c r="Q404" s="229"/>
      <c r="R404" s="229"/>
      <c r="S404" s="229"/>
      <c r="T404" s="230"/>
      <c r="AT404" s="231" t="s">
        <v>168</v>
      </c>
      <c r="AU404" s="231" t="s">
        <v>83</v>
      </c>
      <c r="AV404" s="13" t="s">
        <v>83</v>
      </c>
      <c r="AW404" s="13" t="s">
        <v>32</v>
      </c>
      <c r="AX404" s="13" t="s">
        <v>75</v>
      </c>
      <c r="AY404" s="231" t="s">
        <v>146</v>
      </c>
    </row>
    <row r="405" spans="1:65" s="14" customFormat="1">
      <c r="B405" s="232"/>
      <c r="C405" s="233"/>
      <c r="D405" s="218" t="s">
        <v>168</v>
      </c>
      <c r="E405" s="234" t="s">
        <v>1</v>
      </c>
      <c r="F405" s="235" t="s">
        <v>83</v>
      </c>
      <c r="G405" s="233"/>
      <c r="H405" s="236">
        <v>1</v>
      </c>
      <c r="I405" s="237"/>
      <c r="J405" s="233"/>
      <c r="K405" s="233"/>
      <c r="L405" s="238"/>
      <c r="M405" s="276"/>
      <c r="N405" s="277"/>
      <c r="O405" s="277"/>
      <c r="P405" s="277"/>
      <c r="Q405" s="277"/>
      <c r="R405" s="277"/>
      <c r="S405" s="277"/>
      <c r="T405" s="278"/>
      <c r="AT405" s="242" t="s">
        <v>168</v>
      </c>
      <c r="AU405" s="242" t="s">
        <v>83</v>
      </c>
      <c r="AV405" s="14" t="s">
        <v>85</v>
      </c>
      <c r="AW405" s="14" t="s">
        <v>32</v>
      </c>
      <c r="AX405" s="14" t="s">
        <v>83</v>
      </c>
      <c r="AY405" s="242" t="s">
        <v>146</v>
      </c>
    </row>
    <row r="406" spans="1:65" s="2" customFormat="1" ht="6.95" customHeight="1">
      <c r="A406" s="35"/>
      <c r="B406" s="55"/>
      <c r="C406" s="56"/>
      <c r="D406" s="56"/>
      <c r="E406" s="56"/>
      <c r="F406" s="56"/>
      <c r="G406" s="56"/>
      <c r="H406" s="56"/>
      <c r="I406" s="154"/>
      <c r="J406" s="56"/>
      <c r="K406" s="56"/>
      <c r="L406" s="40"/>
      <c r="M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</row>
  </sheetData>
  <sheetProtection algorithmName="SHA-512" hashValue="Ld1GLUFHUCY8WWWxxV7zRL6vNyVw2ExDnKvEUibzj5v590Dg5WZl3VkMULr3MdI3tNVWO+vUYrHK6BaGQdWt8w==" saltValue="QzxBHCb0C9woRrBM/6OfG+kasGttYOVMQ0m47qsMfEkBBoy4NVoLh0xRLgLJx3lz4IR4IlRTKjnXaDp3/qRvFw==" spinCount="100000" sheet="1" objects="1" scenarios="1" formatColumns="0" formatRows="0" autoFilter="0"/>
  <autoFilter ref="C120:K40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88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1"/>
      <c r="AT3" s="18" t="s">
        <v>85</v>
      </c>
    </row>
    <row r="4" spans="1:46" s="1" customFormat="1" ht="24.95" customHeight="1">
      <c r="B4" s="21"/>
      <c r="D4" s="114" t="s">
        <v>93</v>
      </c>
      <c r="I4" s="109"/>
      <c r="L4" s="21"/>
      <c r="M4" s="115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6" t="s">
        <v>16</v>
      </c>
      <c r="I6" s="109"/>
      <c r="L6" s="21"/>
    </row>
    <row r="7" spans="1:46" s="1" customFormat="1" ht="16.5" customHeight="1">
      <c r="B7" s="21"/>
      <c r="E7" s="342" t="str">
        <f>'Rekapitulace stavby'!K6</f>
        <v>Oprava trati v úseku Vsetín - Valašská Polanka</v>
      </c>
      <c r="F7" s="343"/>
      <c r="G7" s="343"/>
      <c r="H7" s="343"/>
      <c r="I7" s="109"/>
      <c r="L7" s="21"/>
    </row>
    <row r="8" spans="1:46" s="2" customFormat="1" ht="12" customHeight="1">
      <c r="A8" s="35"/>
      <c r="B8" s="40"/>
      <c r="C8" s="35"/>
      <c r="D8" s="116" t="s">
        <v>102</v>
      </c>
      <c r="E8" s="35"/>
      <c r="F8" s="35"/>
      <c r="G8" s="35"/>
      <c r="H8" s="35"/>
      <c r="I8" s="117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44" t="s">
        <v>531</v>
      </c>
      <c r="F9" s="345"/>
      <c r="G9" s="345"/>
      <c r="H9" s="345"/>
      <c r="I9" s="117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7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6" t="s">
        <v>18</v>
      </c>
      <c r="E11" s="35"/>
      <c r="F11" s="118" t="s">
        <v>1</v>
      </c>
      <c r="G11" s="35"/>
      <c r="H11" s="35"/>
      <c r="I11" s="119" t="s">
        <v>19</v>
      </c>
      <c r="J11" s="118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6" t="s">
        <v>20</v>
      </c>
      <c r="E12" s="35"/>
      <c r="F12" s="118" t="s">
        <v>21</v>
      </c>
      <c r="G12" s="35"/>
      <c r="H12" s="35"/>
      <c r="I12" s="119" t="s">
        <v>22</v>
      </c>
      <c r="J12" s="120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7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6" t="s">
        <v>23</v>
      </c>
      <c r="E14" s="35"/>
      <c r="F14" s="35"/>
      <c r="G14" s="35"/>
      <c r="H14" s="35"/>
      <c r="I14" s="119" t="s">
        <v>24</v>
      </c>
      <c r="J14" s="118" t="s">
        <v>25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26</v>
      </c>
      <c r="F15" s="35"/>
      <c r="G15" s="35"/>
      <c r="H15" s="35"/>
      <c r="I15" s="119" t="s">
        <v>27</v>
      </c>
      <c r="J15" s="118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7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6" t="s">
        <v>28</v>
      </c>
      <c r="E17" s="35"/>
      <c r="F17" s="35"/>
      <c r="G17" s="35"/>
      <c r="H17" s="35"/>
      <c r="I17" s="119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46" t="str">
        <f>'Rekapitulace stavby'!E14</f>
        <v>Vyplň údaj</v>
      </c>
      <c r="F18" s="347"/>
      <c r="G18" s="347"/>
      <c r="H18" s="347"/>
      <c r="I18" s="119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7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6" t="s">
        <v>30</v>
      </c>
      <c r="E20" s="35"/>
      <c r="F20" s="35"/>
      <c r="G20" s="35"/>
      <c r="H20" s="35"/>
      <c r="I20" s="119" t="s">
        <v>24</v>
      </c>
      <c r="J20" s="118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tr">
        <f>IF('Rekapitulace stavby'!E17="","",'Rekapitulace stavby'!E17)</f>
        <v xml:space="preserve"> </v>
      </c>
      <c r="F21" s="35"/>
      <c r="G21" s="35"/>
      <c r="H21" s="35"/>
      <c r="I21" s="119" t="s">
        <v>27</v>
      </c>
      <c r="J21" s="118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7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6" t="s">
        <v>33</v>
      </c>
      <c r="E23" s="35"/>
      <c r="F23" s="35"/>
      <c r="G23" s="35"/>
      <c r="H23" s="35"/>
      <c r="I23" s="119" t="s">
        <v>24</v>
      </c>
      <c r="J23" s="118" t="s">
        <v>25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26</v>
      </c>
      <c r="F24" s="35"/>
      <c r="G24" s="35"/>
      <c r="H24" s="35"/>
      <c r="I24" s="119" t="s">
        <v>27</v>
      </c>
      <c r="J24" s="118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7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6" t="s">
        <v>34</v>
      </c>
      <c r="E26" s="35"/>
      <c r="F26" s="35"/>
      <c r="G26" s="35"/>
      <c r="H26" s="35"/>
      <c r="I26" s="117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1"/>
      <c r="B27" s="122"/>
      <c r="C27" s="121"/>
      <c r="D27" s="121"/>
      <c r="E27" s="348" t="s">
        <v>1</v>
      </c>
      <c r="F27" s="348"/>
      <c r="G27" s="348"/>
      <c r="H27" s="348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7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6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7" t="s">
        <v>35</v>
      </c>
      <c r="E30" s="35"/>
      <c r="F30" s="35"/>
      <c r="G30" s="35"/>
      <c r="H30" s="35"/>
      <c r="I30" s="117"/>
      <c r="J30" s="128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6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9" t="s">
        <v>37</v>
      </c>
      <c r="G32" s="35"/>
      <c r="H32" s="35"/>
      <c r="I32" s="130" t="s">
        <v>36</v>
      </c>
      <c r="J32" s="129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1" t="s">
        <v>39</v>
      </c>
      <c r="E33" s="116" t="s">
        <v>40</v>
      </c>
      <c r="F33" s="132">
        <f>ROUND((SUM(BE117:BE139)),  2)</f>
        <v>0</v>
      </c>
      <c r="G33" s="35"/>
      <c r="H33" s="35"/>
      <c r="I33" s="133">
        <v>0.21</v>
      </c>
      <c r="J33" s="132">
        <f>ROUND(((SUM(BE117:BE139))*I33),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6" t="s">
        <v>41</v>
      </c>
      <c r="F34" s="132">
        <f>ROUND((SUM(BF117:BF139)),  2)</f>
        <v>0</v>
      </c>
      <c r="G34" s="35"/>
      <c r="H34" s="35"/>
      <c r="I34" s="133">
        <v>0.15</v>
      </c>
      <c r="J34" s="132">
        <f>ROUND(((SUM(BF117:BF139))*I34),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6" t="s">
        <v>42</v>
      </c>
      <c r="F35" s="132">
        <f>ROUND((SUM(BG117:BG139)),  2)</f>
        <v>0</v>
      </c>
      <c r="G35" s="35"/>
      <c r="H35" s="35"/>
      <c r="I35" s="133">
        <v>0.21</v>
      </c>
      <c r="J35" s="132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6" t="s">
        <v>43</v>
      </c>
      <c r="F36" s="132">
        <f>ROUND((SUM(BH117:BH139)),  2)</f>
        <v>0</v>
      </c>
      <c r="G36" s="35"/>
      <c r="H36" s="35"/>
      <c r="I36" s="133">
        <v>0.15</v>
      </c>
      <c r="J36" s="132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6" t="s">
        <v>44</v>
      </c>
      <c r="F37" s="132">
        <f>ROUND((SUM(BI117:BI139)),  2)</f>
        <v>0</v>
      </c>
      <c r="G37" s="35"/>
      <c r="H37" s="35"/>
      <c r="I37" s="133">
        <v>0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7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45</v>
      </c>
      <c r="E39" s="136"/>
      <c r="F39" s="136"/>
      <c r="G39" s="137" t="s">
        <v>46</v>
      </c>
      <c r="H39" s="138" t="s">
        <v>47</v>
      </c>
      <c r="I39" s="139"/>
      <c r="J39" s="140">
        <f>SUM(J30:J37)</f>
        <v>0</v>
      </c>
      <c r="K39" s="14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7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2" t="s">
        <v>48</v>
      </c>
      <c r="E50" s="143"/>
      <c r="F50" s="143"/>
      <c r="G50" s="142" t="s">
        <v>49</v>
      </c>
      <c r="H50" s="143"/>
      <c r="I50" s="144"/>
      <c r="J50" s="143"/>
      <c r="K50" s="143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5" t="s">
        <v>50</v>
      </c>
      <c r="E61" s="146"/>
      <c r="F61" s="147" t="s">
        <v>51</v>
      </c>
      <c r="G61" s="145" t="s">
        <v>50</v>
      </c>
      <c r="H61" s="146"/>
      <c r="I61" s="148"/>
      <c r="J61" s="149" t="s">
        <v>51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2" t="s">
        <v>52</v>
      </c>
      <c r="E65" s="150"/>
      <c r="F65" s="150"/>
      <c r="G65" s="142" t="s">
        <v>53</v>
      </c>
      <c r="H65" s="150"/>
      <c r="I65" s="151"/>
      <c r="J65" s="150"/>
      <c r="K65" s="15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5" t="s">
        <v>50</v>
      </c>
      <c r="E76" s="146"/>
      <c r="F76" s="147" t="s">
        <v>51</v>
      </c>
      <c r="G76" s="145" t="s">
        <v>50</v>
      </c>
      <c r="H76" s="146"/>
      <c r="I76" s="148"/>
      <c r="J76" s="149" t="s">
        <v>51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2"/>
      <c r="C77" s="153"/>
      <c r="D77" s="153"/>
      <c r="E77" s="153"/>
      <c r="F77" s="153"/>
      <c r="G77" s="153"/>
      <c r="H77" s="153"/>
      <c r="I77" s="154"/>
      <c r="J77" s="153"/>
      <c r="K77" s="153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5"/>
      <c r="C81" s="156"/>
      <c r="D81" s="156"/>
      <c r="E81" s="156"/>
      <c r="F81" s="156"/>
      <c r="G81" s="156"/>
      <c r="H81" s="156"/>
      <c r="I81" s="157"/>
      <c r="J81" s="156"/>
      <c r="K81" s="156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121</v>
      </c>
      <c r="D82" s="37"/>
      <c r="E82" s="37"/>
      <c r="F82" s="37"/>
      <c r="G82" s="37"/>
      <c r="H82" s="37"/>
      <c r="I82" s="11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40" t="str">
        <f>E7</f>
        <v>Oprava trati v úseku Vsetín - Valašská Polanka</v>
      </c>
      <c r="F85" s="341"/>
      <c r="G85" s="341"/>
      <c r="H85" s="341"/>
      <c r="I85" s="11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11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9" t="str">
        <f>E9</f>
        <v>VON - Vedlejší a ostatní náklady</v>
      </c>
      <c r="F87" s="339"/>
      <c r="G87" s="339"/>
      <c r="H87" s="339"/>
      <c r="I87" s="11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TÚ Vsetín - Valašská Polanka</v>
      </c>
      <c r="G89" s="37"/>
      <c r="H89" s="37"/>
      <c r="I89" s="119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Správa železnic, státní organizace</v>
      </c>
      <c r="G91" s="37"/>
      <c r="H91" s="37"/>
      <c r="I91" s="119" t="s">
        <v>30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9" t="s">
        <v>33</v>
      </c>
      <c r="J92" s="33" t="str">
        <f>E24</f>
        <v>Správa železnic, státní organizace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8" t="s">
        <v>122</v>
      </c>
      <c r="D94" s="159"/>
      <c r="E94" s="159"/>
      <c r="F94" s="159"/>
      <c r="G94" s="159"/>
      <c r="H94" s="159"/>
      <c r="I94" s="160"/>
      <c r="J94" s="161" t="s">
        <v>123</v>
      </c>
      <c r="K94" s="159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2" t="s">
        <v>124</v>
      </c>
      <c r="D96" s="37"/>
      <c r="E96" s="37"/>
      <c r="F96" s="37"/>
      <c r="G96" s="37"/>
      <c r="H96" s="37"/>
      <c r="I96" s="117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125</v>
      </c>
    </row>
    <row r="97" spans="1:31" s="9" customFormat="1" ht="24.95" customHeight="1">
      <c r="B97" s="163"/>
      <c r="C97" s="164"/>
      <c r="D97" s="165" t="s">
        <v>532</v>
      </c>
      <c r="E97" s="166"/>
      <c r="F97" s="166"/>
      <c r="G97" s="166"/>
      <c r="H97" s="166"/>
      <c r="I97" s="167"/>
      <c r="J97" s="168">
        <f>J118</f>
        <v>0</v>
      </c>
      <c r="K97" s="164"/>
      <c r="L97" s="169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117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154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157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131</v>
      </c>
      <c r="D104" s="37"/>
      <c r="E104" s="37"/>
      <c r="F104" s="37"/>
      <c r="G104" s="37"/>
      <c r="H104" s="37"/>
      <c r="I104" s="11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11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11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40" t="str">
        <f>E7</f>
        <v>Oprava trati v úseku Vsetín - Valašská Polanka</v>
      </c>
      <c r="F107" s="341"/>
      <c r="G107" s="341"/>
      <c r="H107" s="341"/>
      <c r="I107" s="11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102</v>
      </c>
      <c r="D108" s="37"/>
      <c r="E108" s="37"/>
      <c r="F108" s="37"/>
      <c r="G108" s="37"/>
      <c r="H108" s="37"/>
      <c r="I108" s="11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09" t="str">
        <f>E9</f>
        <v>VON - Vedlejší a ostatní náklady</v>
      </c>
      <c r="F109" s="339"/>
      <c r="G109" s="339"/>
      <c r="H109" s="339"/>
      <c r="I109" s="11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20</v>
      </c>
      <c r="D111" s="37"/>
      <c r="E111" s="37"/>
      <c r="F111" s="28" t="str">
        <f>F12</f>
        <v>TÚ Vsetín - Valašská Polanka</v>
      </c>
      <c r="G111" s="37"/>
      <c r="H111" s="37"/>
      <c r="I111" s="119" t="s">
        <v>22</v>
      </c>
      <c r="J111" s="67">
        <f>IF(J12="","",J12)</f>
        <v>0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1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2" customHeight="1">
      <c r="A113" s="35"/>
      <c r="B113" s="36"/>
      <c r="C113" s="30" t="s">
        <v>23</v>
      </c>
      <c r="D113" s="37"/>
      <c r="E113" s="37"/>
      <c r="F113" s="28" t="str">
        <f>E15</f>
        <v>Správa železnic, státní organizace</v>
      </c>
      <c r="G113" s="37"/>
      <c r="H113" s="37"/>
      <c r="I113" s="119" t="s">
        <v>30</v>
      </c>
      <c r="J113" s="33" t="str">
        <f>E21</f>
        <v xml:space="preserve"> 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25.7" customHeight="1">
      <c r="A114" s="35"/>
      <c r="B114" s="36"/>
      <c r="C114" s="30" t="s">
        <v>28</v>
      </c>
      <c r="D114" s="37"/>
      <c r="E114" s="37"/>
      <c r="F114" s="28" t="str">
        <f>IF(E18="","",E18)</f>
        <v>Vyplň údaj</v>
      </c>
      <c r="G114" s="37"/>
      <c r="H114" s="37"/>
      <c r="I114" s="119" t="s">
        <v>33</v>
      </c>
      <c r="J114" s="33" t="str">
        <f>E24</f>
        <v>Správa železnic, státní organizace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11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77"/>
      <c r="B116" s="178"/>
      <c r="C116" s="179" t="s">
        <v>132</v>
      </c>
      <c r="D116" s="180" t="s">
        <v>60</v>
      </c>
      <c r="E116" s="180" t="s">
        <v>56</v>
      </c>
      <c r="F116" s="180" t="s">
        <v>57</v>
      </c>
      <c r="G116" s="180" t="s">
        <v>133</v>
      </c>
      <c r="H116" s="180" t="s">
        <v>134</v>
      </c>
      <c r="I116" s="181" t="s">
        <v>135</v>
      </c>
      <c r="J116" s="180" t="s">
        <v>123</v>
      </c>
      <c r="K116" s="182" t="s">
        <v>136</v>
      </c>
      <c r="L116" s="183"/>
      <c r="M116" s="76" t="s">
        <v>1</v>
      </c>
      <c r="N116" s="77" t="s">
        <v>39</v>
      </c>
      <c r="O116" s="77" t="s">
        <v>137</v>
      </c>
      <c r="P116" s="77" t="s">
        <v>138</v>
      </c>
      <c r="Q116" s="77" t="s">
        <v>139</v>
      </c>
      <c r="R116" s="77" t="s">
        <v>140</v>
      </c>
      <c r="S116" s="77" t="s">
        <v>141</v>
      </c>
      <c r="T116" s="78" t="s">
        <v>142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pans="1:65" s="2" customFormat="1" ht="22.9" customHeight="1">
      <c r="A117" s="35"/>
      <c r="B117" s="36"/>
      <c r="C117" s="83" t="s">
        <v>143</v>
      </c>
      <c r="D117" s="37"/>
      <c r="E117" s="37"/>
      <c r="F117" s="37"/>
      <c r="G117" s="37"/>
      <c r="H117" s="37"/>
      <c r="I117" s="117"/>
      <c r="J117" s="184">
        <f>BK117</f>
        <v>0</v>
      </c>
      <c r="K117" s="37"/>
      <c r="L117" s="40"/>
      <c r="M117" s="79"/>
      <c r="N117" s="185"/>
      <c r="O117" s="80"/>
      <c r="P117" s="186">
        <f>P118</f>
        <v>0</v>
      </c>
      <c r="Q117" s="80"/>
      <c r="R117" s="186">
        <f>R118</f>
        <v>0</v>
      </c>
      <c r="S117" s="80"/>
      <c r="T117" s="18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74</v>
      </c>
      <c r="AU117" s="18" t="s">
        <v>125</v>
      </c>
      <c r="BK117" s="188">
        <f>BK118</f>
        <v>0</v>
      </c>
    </row>
    <row r="118" spans="1:65" s="12" customFormat="1" ht="25.9" customHeight="1">
      <c r="B118" s="189"/>
      <c r="C118" s="190"/>
      <c r="D118" s="191" t="s">
        <v>74</v>
      </c>
      <c r="E118" s="192" t="s">
        <v>533</v>
      </c>
      <c r="F118" s="192" t="s">
        <v>534</v>
      </c>
      <c r="G118" s="190"/>
      <c r="H118" s="190"/>
      <c r="I118" s="193"/>
      <c r="J118" s="194">
        <f>BK118</f>
        <v>0</v>
      </c>
      <c r="K118" s="190"/>
      <c r="L118" s="195"/>
      <c r="M118" s="196"/>
      <c r="N118" s="197"/>
      <c r="O118" s="197"/>
      <c r="P118" s="198">
        <f>SUM(P119:P139)</f>
        <v>0</v>
      </c>
      <c r="Q118" s="197"/>
      <c r="R118" s="198">
        <f>SUM(R119:R139)</f>
        <v>0</v>
      </c>
      <c r="S118" s="197"/>
      <c r="T118" s="199">
        <f>SUM(T119:T139)</f>
        <v>0</v>
      </c>
      <c r="AR118" s="200" t="s">
        <v>147</v>
      </c>
      <c r="AT118" s="201" t="s">
        <v>74</v>
      </c>
      <c r="AU118" s="201" t="s">
        <v>75</v>
      </c>
      <c r="AY118" s="200" t="s">
        <v>146</v>
      </c>
      <c r="BK118" s="202">
        <f>SUM(BK119:BK139)</f>
        <v>0</v>
      </c>
    </row>
    <row r="119" spans="1:65" s="2" customFormat="1" ht="21.75" customHeight="1">
      <c r="A119" s="35"/>
      <c r="B119" s="36"/>
      <c r="C119" s="205" t="s">
        <v>83</v>
      </c>
      <c r="D119" s="205" t="s">
        <v>149</v>
      </c>
      <c r="E119" s="206" t="s">
        <v>535</v>
      </c>
      <c r="F119" s="207" t="s">
        <v>536</v>
      </c>
      <c r="G119" s="208" t="s">
        <v>537</v>
      </c>
      <c r="H119" s="279"/>
      <c r="I119" s="210"/>
      <c r="J119" s="211">
        <f>ROUND(I119*H119,2)</f>
        <v>0</v>
      </c>
      <c r="K119" s="207" t="s">
        <v>153</v>
      </c>
      <c r="L119" s="40"/>
      <c r="M119" s="212" t="s">
        <v>1</v>
      </c>
      <c r="N119" s="213" t="s">
        <v>40</v>
      </c>
      <c r="O119" s="72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6" t="s">
        <v>154</v>
      </c>
      <c r="AT119" s="216" t="s">
        <v>149</v>
      </c>
      <c r="AU119" s="216" t="s">
        <v>83</v>
      </c>
      <c r="AY119" s="18" t="s">
        <v>146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83</v>
      </c>
      <c r="BK119" s="217">
        <f>ROUND(I119*H119,2)</f>
        <v>0</v>
      </c>
      <c r="BL119" s="18" t="s">
        <v>154</v>
      </c>
      <c r="BM119" s="216" t="s">
        <v>538</v>
      </c>
    </row>
    <row r="120" spans="1:65" s="2" customFormat="1">
      <c r="A120" s="35"/>
      <c r="B120" s="36"/>
      <c r="C120" s="37"/>
      <c r="D120" s="218" t="s">
        <v>156</v>
      </c>
      <c r="E120" s="37"/>
      <c r="F120" s="219" t="s">
        <v>536</v>
      </c>
      <c r="G120" s="37"/>
      <c r="H120" s="37"/>
      <c r="I120" s="117"/>
      <c r="J120" s="37"/>
      <c r="K120" s="37"/>
      <c r="L120" s="40"/>
      <c r="M120" s="220"/>
      <c r="N120" s="221"/>
      <c r="O120" s="72"/>
      <c r="P120" s="72"/>
      <c r="Q120" s="72"/>
      <c r="R120" s="72"/>
      <c r="S120" s="72"/>
      <c r="T120" s="73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156</v>
      </c>
      <c r="AU120" s="18" t="s">
        <v>83</v>
      </c>
    </row>
    <row r="121" spans="1:65" s="2" customFormat="1" ht="21.75" customHeight="1">
      <c r="A121" s="35"/>
      <c r="B121" s="36"/>
      <c r="C121" s="205" t="s">
        <v>85</v>
      </c>
      <c r="D121" s="205" t="s">
        <v>149</v>
      </c>
      <c r="E121" s="206" t="s">
        <v>539</v>
      </c>
      <c r="F121" s="207" t="s">
        <v>540</v>
      </c>
      <c r="G121" s="208" t="s">
        <v>203</v>
      </c>
      <c r="H121" s="209">
        <v>3.57</v>
      </c>
      <c r="I121" s="210"/>
      <c r="J121" s="211">
        <f>ROUND(I121*H121,2)</f>
        <v>0</v>
      </c>
      <c r="K121" s="207" t="s">
        <v>153</v>
      </c>
      <c r="L121" s="40"/>
      <c r="M121" s="212" t="s">
        <v>1</v>
      </c>
      <c r="N121" s="213" t="s">
        <v>40</v>
      </c>
      <c r="O121" s="72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6" t="s">
        <v>154</v>
      </c>
      <c r="AT121" s="216" t="s">
        <v>149</v>
      </c>
      <c r="AU121" s="216" t="s">
        <v>83</v>
      </c>
      <c r="AY121" s="18" t="s">
        <v>146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83</v>
      </c>
      <c r="BK121" s="217">
        <f>ROUND(I121*H121,2)</f>
        <v>0</v>
      </c>
      <c r="BL121" s="18" t="s">
        <v>154</v>
      </c>
      <c r="BM121" s="216" t="s">
        <v>541</v>
      </c>
    </row>
    <row r="122" spans="1:65" s="2" customFormat="1" ht="68.25">
      <c r="A122" s="35"/>
      <c r="B122" s="36"/>
      <c r="C122" s="37"/>
      <c r="D122" s="218" t="s">
        <v>156</v>
      </c>
      <c r="E122" s="37"/>
      <c r="F122" s="219" t="s">
        <v>542</v>
      </c>
      <c r="G122" s="37"/>
      <c r="H122" s="37"/>
      <c r="I122" s="117"/>
      <c r="J122" s="37"/>
      <c r="K122" s="37"/>
      <c r="L122" s="40"/>
      <c r="M122" s="220"/>
      <c r="N122" s="221"/>
      <c r="O122" s="72"/>
      <c r="P122" s="72"/>
      <c r="Q122" s="72"/>
      <c r="R122" s="72"/>
      <c r="S122" s="72"/>
      <c r="T122" s="73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156</v>
      </c>
      <c r="AU122" s="18" t="s">
        <v>83</v>
      </c>
    </row>
    <row r="123" spans="1:65" s="13" customFormat="1">
      <c r="B123" s="222"/>
      <c r="C123" s="223"/>
      <c r="D123" s="218" t="s">
        <v>168</v>
      </c>
      <c r="E123" s="224" t="s">
        <v>1</v>
      </c>
      <c r="F123" s="225" t="s">
        <v>543</v>
      </c>
      <c r="G123" s="223"/>
      <c r="H123" s="224" t="s">
        <v>1</v>
      </c>
      <c r="I123" s="226"/>
      <c r="J123" s="223"/>
      <c r="K123" s="223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168</v>
      </c>
      <c r="AU123" s="231" t="s">
        <v>83</v>
      </c>
      <c r="AV123" s="13" t="s">
        <v>83</v>
      </c>
      <c r="AW123" s="13" t="s">
        <v>32</v>
      </c>
      <c r="AX123" s="13" t="s">
        <v>75</v>
      </c>
      <c r="AY123" s="231" t="s">
        <v>146</v>
      </c>
    </row>
    <row r="124" spans="1:65" s="14" customFormat="1">
      <c r="B124" s="232"/>
      <c r="C124" s="233"/>
      <c r="D124" s="218" t="s">
        <v>168</v>
      </c>
      <c r="E124" s="234" t="s">
        <v>1</v>
      </c>
      <c r="F124" s="235" t="s">
        <v>544</v>
      </c>
      <c r="G124" s="233"/>
      <c r="H124" s="236">
        <v>1.47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168</v>
      </c>
      <c r="AU124" s="242" t="s">
        <v>83</v>
      </c>
      <c r="AV124" s="14" t="s">
        <v>85</v>
      </c>
      <c r="AW124" s="14" t="s">
        <v>32</v>
      </c>
      <c r="AX124" s="14" t="s">
        <v>75</v>
      </c>
      <c r="AY124" s="242" t="s">
        <v>146</v>
      </c>
    </row>
    <row r="125" spans="1:65" s="13" customFormat="1">
      <c r="B125" s="222"/>
      <c r="C125" s="223"/>
      <c r="D125" s="218" t="s">
        <v>168</v>
      </c>
      <c r="E125" s="224" t="s">
        <v>1</v>
      </c>
      <c r="F125" s="225" t="s">
        <v>545</v>
      </c>
      <c r="G125" s="223"/>
      <c r="H125" s="224" t="s">
        <v>1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168</v>
      </c>
      <c r="AU125" s="231" t="s">
        <v>83</v>
      </c>
      <c r="AV125" s="13" t="s">
        <v>83</v>
      </c>
      <c r="AW125" s="13" t="s">
        <v>32</v>
      </c>
      <c r="AX125" s="13" t="s">
        <v>75</v>
      </c>
      <c r="AY125" s="231" t="s">
        <v>146</v>
      </c>
    </row>
    <row r="126" spans="1:65" s="14" customFormat="1">
      <c r="B126" s="232"/>
      <c r="C126" s="233"/>
      <c r="D126" s="218" t="s">
        <v>168</v>
      </c>
      <c r="E126" s="234" t="s">
        <v>1</v>
      </c>
      <c r="F126" s="235" t="s">
        <v>546</v>
      </c>
      <c r="G126" s="233"/>
      <c r="H126" s="236">
        <v>2.1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168</v>
      </c>
      <c r="AU126" s="242" t="s">
        <v>83</v>
      </c>
      <c r="AV126" s="14" t="s">
        <v>85</v>
      </c>
      <c r="AW126" s="14" t="s">
        <v>32</v>
      </c>
      <c r="AX126" s="14" t="s">
        <v>75</v>
      </c>
      <c r="AY126" s="242" t="s">
        <v>146</v>
      </c>
    </row>
    <row r="127" spans="1:65" s="15" customFormat="1">
      <c r="B127" s="243"/>
      <c r="C127" s="244"/>
      <c r="D127" s="218" t="s">
        <v>168</v>
      </c>
      <c r="E127" s="245" t="s">
        <v>1</v>
      </c>
      <c r="F127" s="246" t="s">
        <v>173</v>
      </c>
      <c r="G127" s="244"/>
      <c r="H127" s="247">
        <v>3.5700000000000003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168</v>
      </c>
      <c r="AU127" s="253" t="s">
        <v>83</v>
      </c>
      <c r="AV127" s="15" t="s">
        <v>154</v>
      </c>
      <c r="AW127" s="15" t="s">
        <v>32</v>
      </c>
      <c r="AX127" s="15" t="s">
        <v>83</v>
      </c>
      <c r="AY127" s="253" t="s">
        <v>146</v>
      </c>
    </row>
    <row r="128" spans="1:65" s="2" customFormat="1" ht="21.75" customHeight="1">
      <c r="A128" s="35"/>
      <c r="B128" s="36"/>
      <c r="C128" s="205" t="s">
        <v>97</v>
      </c>
      <c r="D128" s="205" t="s">
        <v>149</v>
      </c>
      <c r="E128" s="206" t="s">
        <v>547</v>
      </c>
      <c r="F128" s="207" t="s">
        <v>548</v>
      </c>
      <c r="G128" s="208" t="s">
        <v>537</v>
      </c>
      <c r="H128" s="279"/>
      <c r="I128" s="210"/>
      <c r="J128" s="211">
        <f>ROUND(I128*H128,2)</f>
        <v>0</v>
      </c>
      <c r="K128" s="207" t="s">
        <v>153</v>
      </c>
      <c r="L128" s="40"/>
      <c r="M128" s="212" t="s">
        <v>1</v>
      </c>
      <c r="N128" s="213" t="s">
        <v>40</v>
      </c>
      <c r="O128" s="72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154</v>
      </c>
      <c r="AT128" s="216" t="s">
        <v>149</v>
      </c>
      <c r="AU128" s="216" t="s">
        <v>83</v>
      </c>
      <c r="AY128" s="18" t="s">
        <v>146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83</v>
      </c>
      <c r="BK128" s="217">
        <f>ROUND(I128*H128,2)</f>
        <v>0</v>
      </c>
      <c r="BL128" s="18" t="s">
        <v>154</v>
      </c>
      <c r="BM128" s="216" t="s">
        <v>549</v>
      </c>
    </row>
    <row r="129" spans="1:65" s="2" customFormat="1" ht="48.75">
      <c r="A129" s="35"/>
      <c r="B129" s="36"/>
      <c r="C129" s="37"/>
      <c r="D129" s="218" t="s">
        <v>156</v>
      </c>
      <c r="E129" s="37"/>
      <c r="F129" s="219" t="s">
        <v>550</v>
      </c>
      <c r="G129" s="37"/>
      <c r="H129" s="37"/>
      <c r="I129" s="117"/>
      <c r="J129" s="37"/>
      <c r="K129" s="37"/>
      <c r="L129" s="40"/>
      <c r="M129" s="220"/>
      <c r="N129" s="221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156</v>
      </c>
      <c r="AU129" s="18" t="s">
        <v>83</v>
      </c>
    </row>
    <row r="130" spans="1:65" s="2" customFormat="1" ht="19.5">
      <c r="A130" s="35"/>
      <c r="B130" s="36"/>
      <c r="C130" s="37"/>
      <c r="D130" s="218" t="s">
        <v>240</v>
      </c>
      <c r="E130" s="37"/>
      <c r="F130" s="265" t="s">
        <v>551</v>
      </c>
      <c r="G130" s="37"/>
      <c r="H130" s="37"/>
      <c r="I130" s="117"/>
      <c r="J130" s="37"/>
      <c r="K130" s="37"/>
      <c r="L130" s="40"/>
      <c r="M130" s="220"/>
      <c r="N130" s="221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240</v>
      </c>
      <c r="AU130" s="18" t="s">
        <v>83</v>
      </c>
    </row>
    <row r="131" spans="1:65" s="2" customFormat="1" ht="21.75" customHeight="1">
      <c r="A131" s="35"/>
      <c r="B131" s="36"/>
      <c r="C131" s="205" t="s">
        <v>154</v>
      </c>
      <c r="D131" s="205" t="s">
        <v>149</v>
      </c>
      <c r="E131" s="206" t="s">
        <v>552</v>
      </c>
      <c r="F131" s="207" t="s">
        <v>553</v>
      </c>
      <c r="G131" s="208" t="s">
        <v>537</v>
      </c>
      <c r="H131" s="279"/>
      <c r="I131" s="210"/>
      <c r="J131" s="211">
        <f>ROUND(I131*H131,2)</f>
        <v>0</v>
      </c>
      <c r="K131" s="207" t="s">
        <v>153</v>
      </c>
      <c r="L131" s="40"/>
      <c r="M131" s="212" t="s">
        <v>1</v>
      </c>
      <c r="N131" s="213" t="s">
        <v>40</v>
      </c>
      <c r="O131" s="72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154</v>
      </c>
      <c r="AT131" s="216" t="s">
        <v>149</v>
      </c>
      <c r="AU131" s="216" t="s">
        <v>83</v>
      </c>
      <c r="AY131" s="18" t="s">
        <v>146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83</v>
      </c>
      <c r="BK131" s="217">
        <f>ROUND(I131*H131,2)</f>
        <v>0</v>
      </c>
      <c r="BL131" s="18" t="s">
        <v>154</v>
      </c>
      <c r="BM131" s="216" t="s">
        <v>554</v>
      </c>
    </row>
    <row r="132" spans="1:65" s="2" customFormat="1">
      <c r="A132" s="35"/>
      <c r="B132" s="36"/>
      <c r="C132" s="37"/>
      <c r="D132" s="218" t="s">
        <v>156</v>
      </c>
      <c r="E132" s="37"/>
      <c r="F132" s="219" t="s">
        <v>553</v>
      </c>
      <c r="G132" s="37"/>
      <c r="H132" s="37"/>
      <c r="I132" s="117"/>
      <c r="J132" s="37"/>
      <c r="K132" s="37"/>
      <c r="L132" s="40"/>
      <c r="M132" s="220"/>
      <c r="N132" s="221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156</v>
      </c>
      <c r="AU132" s="18" t="s">
        <v>83</v>
      </c>
    </row>
    <row r="133" spans="1:65" s="2" customFormat="1" ht="19.5">
      <c r="A133" s="35"/>
      <c r="B133" s="36"/>
      <c r="C133" s="37"/>
      <c r="D133" s="218" t="s">
        <v>240</v>
      </c>
      <c r="E133" s="37"/>
      <c r="F133" s="265" t="s">
        <v>551</v>
      </c>
      <c r="G133" s="37"/>
      <c r="H133" s="37"/>
      <c r="I133" s="117"/>
      <c r="J133" s="37"/>
      <c r="K133" s="37"/>
      <c r="L133" s="40"/>
      <c r="M133" s="220"/>
      <c r="N133" s="221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240</v>
      </c>
      <c r="AU133" s="18" t="s">
        <v>83</v>
      </c>
    </row>
    <row r="134" spans="1:65" s="2" customFormat="1" ht="33" customHeight="1">
      <c r="A134" s="35"/>
      <c r="B134" s="36"/>
      <c r="C134" s="205" t="s">
        <v>147</v>
      </c>
      <c r="D134" s="205" t="s">
        <v>149</v>
      </c>
      <c r="E134" s="206" t="s">
        <v>555</v>
      </c>
      <c r="F134" s="207" t="s">
        <v>556</v>
      </c>
      <c r="G134" s="208" t="s">
        <v>537</v>
      </c>
      <c r="H134" s="279"/>
      <c r="I134" s="210"/>
      <c r="J134" s="211">
        <f>ROUND(I134*H134,2)</f>
        <v>0</v>
      </c>
      <c r="K134" s="207" t="s">
        <v>153</v>
      </c>
      <c r="L134" s="40"/>
      <c r="M134" s="212" t="s">
        <v>1</v>
      </c>
      <c r="N134" s="213" t="s">
        <v>40</v>
      </c>
      <c r="O134" s="72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154</v>
      </c>
      <c r="AT134" s="216" t="s">
        <v>149</v>
      </c>
      <c r="AU134" s="216" t="s">
        <v>83</v>
      </c>
      <c r="AY134" s="18" t="s">
        <v>146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83</v>
      </c>
      <c r="BK134" s="217">
        <f>ROUND(I134*H134,2)</f>
        <v>0</v>
      </c>
      <c r="BL134" s="18" t="s">
        <v>154</v>
      </c>
      <c r="BM134" s="216" t="s">
        <v>557</v>
      </c>
    </row>
    <row r="135" spans="1:65" s="2" customFormat="1" ht="29.25">
      <c r="A135" s="35"/>
      <c r="B135" s="36"/>
      <c r="C135" s="37"/>
      <c r="D135" s="218" t="s">
        <v>156</v>
      </c>
      <c r="E135" s="37"/>
      <c r="F135" s="219" t="s">
        <v>556</v>
      </c>
      <c r="G135" s="37"/>
      <c r="H135" s="37"/>
      <c r="I135" s="117"/>
      <c r="J135" s="37"/>
      <c r="K135" s="37"/>
      <c r="L135" s="40"/>
      <c r="M135" s="220"/>
      <c r="N135" s="221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156</v>
      </c>
      <c r="AU135" s="18" t="s">
        <v>83</v>
      </c>
    </row>
    <row r="136" spans="1:65" s="2" customFormat="1" ht="19.5">
      <c r="A136" s="35"/>
      <c r="B136" s="36"/>
      <c r="C136" s="37"/>
      <c r="D136" s="218" t="s">
        <v>240</v>
      </c>
      <c r="E136" s="37"/>
      <c r="F136" s="265" t="s">
        <v>551</v>
      </c>
      <c r="G136" s="37"/>
      <c r="H136" s="37"/>
      <c r="I136" s="117"/>
      <c r="J136" s="37"/>
      <c r="K136" s="37"/>
      <c r="L136" s="40"/>
      <c r="M136" s="220"/>
      <c r="N136" s="221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240</v>
      </c>
      <c r="AU136" s="18" t="s">
        <v>83</v>
      </c>
    </row>
    <row r="137" spans="1:65" s="2" customFormat="1" ht="33" customHeight="1">
      <c r="A137" s="35"/>
      <c r="B137" s="36"/>
      <c r="C137" s="205" t="s">
        <v>190</v>
      </c>
      <c r="D137" s="205" t="s">
        <v>149</v>
      </c>
      <c r="E137" s="206" t="s">
        <v>558</v>
      </c>
      <c r="F137" s="207" t="s">
        <v>559</v>
      </c>
      <c r="G137" s="208" t="s">
        <v>560</v>
      </c>
      <c r="H137" s="209">
        <v>150</v>
      </c>
      <c r="I137" s="210"/>
      <c r="J137" s="211">
        <f>ROUND(I137*H137,2)</f>
        <v>0</v>
      </c>
      <c r="K137" s="207" t="s">
        <v>153</v>
      </c>
      <c r="L137" s="40"/>
      <c r="M137" s="212" t="s">
        <v>1</v>
      </c>
      <c r="N137" s="213" t="s">
        <v>40</v>
      </c>
      <c r="O137" s="72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154</v>
      </c>
      <c r="AT137" s="216" t="s">
        <v>149</v>
      </c>
      <c r="AU137" s="216" t="s">
        <v>83</v>
      </c>
      <c r="AY137" s="18" t="s">
        <v>146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83</v>
      </c>
      <c r="BK137" s="217">
        <f>ROUND(I137*H137,2)</f>
        <v>0</v>
      </c>
      <c r="BL137" s="18" t="s">
        <v>154</v>
      </c>
      <c r="BM137" s="216" t="s">
        <v>561</v>
      </c>
    </row>
    <row r="138" spans="1:65" s="2" customFormat="1" ht="19.5">
      <c r="A138" s="35"/>
      <c r="B138" s="36"/>
      <c r="C138" s="37"/>
      <c r="D138" s="218" t="s">
        <v>156</v>
      </c>
      <c r="E138" s="37"/>
      <c r="F138" s="219" t="s">
        <v>559</v>
      </c>
      <c r="G138" s="37"/>
      <c r="H138" s="37"/>
      <c r="I138" s="117"/>
      <c r="J138" s="37"/>
      <c r="K138" s="37"/>
      <c r="L138" s="40"/>
      <c r="M138" s="220"/>
      <c r="N138" s="221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156</v>
      </c>
      <c r="AU138" s="18" t="s">
        <v>83</v>
      </c>
    </row>
    <row r="139" spans="1:65" s="2" customFormat="1" ht="19.5">
      <c r="A139" s="35"/>
      <c r="B139" s="36"/>
      <c r="C139" s="37"/>
      <c r="D139" s="218" t="s">
        <v>240</v>
      </c>
      <c r="E139" s="37"/>
      <c r="F139" s="265" t="s">
        <v>562</v>
      </c>
      <c r="G139" s="37"/>
      <c r="H139" s="37"/>
      <c r="I139" s="117"/>
      <c r="J139" s="37"/>
      <c r="K139" s="37"/>
      <c r="L139" s="40"/>
      <c r="M139" s="280"/>
      <c r="N139" s="281"/>
      <c r="O139" s="282"/>
      <c r="P139" s="282"/>
      <c r="Q139" s="282"/>
      <c r="R139" s="282"/>
      <c r="S139" s="282"/>
      <c r="T139" s="28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240</v>
      </c>
      <c r="AU139" s="18" t="s">
        <v>83</v>
      </c>
    </row>
    <row r="140" spans="1:65" s="2" customFormat="1" ht="6.95" customHeight="1">
      <c r="A140" s="35"/>
      <c r="B140" s="55"/>
      <c r="C140" s="56"/>
      <c r="D140" s="56"/>
      <c r="E140" s="56"/>
      <c r="F140" s="56"/>
      <c r="G140" s="56"/>
      <c r="H140" s="56"/>
      <c r="I140" s="154"/>
      <c r="J140" s="56"/>
      <c r="K140" s="56"/>
      <c r="L140" s="40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algorithmName="SHA-512" hashValue="efgMYDYESFHXo0wcWHKWB8S/ZWeyUZj4xXd4pyaZSVmLgO73C06hkk6YNXv3Tqe1DDvPUSKbfOjxYwELCluxjw==" saltValue="Qe92UEhnjqspaCeY48kQ2iNVlMJnBjTLR/WXf/7YZ7zI+9aU1WqNaw9B9CvSz4SG51gT0PGhgV+Sr5UkFguf1g==" spinCount="100000" sheet="1" objects="1" scenarios="1" formatColumns="0" formatRows="0" autoFilter="0"/>
  <autoFilter ref="C116:K13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1"/>
      <c r="C3" s="112"/>
      <c r="D3" s="112"/>
      <c r="E3" s="112"/>
      <c r="F3" s="112"/>
      <c r="G3" s="112"/>
      <c r="H3" s="21"/>
    </row>
    <row r="4" spans="1:8" s="1" customFormat="1" ht="24.95" customHeight="1">
      <c r="B4" s="21"/>
      <c r="C4" s="114" t="s">
        <v>563</v>
      </c>
      <c r="H4" s="21"/>
    </row>
    <row r="5" spans="1:8" s="1" customFormat="1" ht="12" customHeight="1">
      <c r="B5" s="21"/>
      <c r="C5" s="284" t="s">
        <v>13</v>
      </c>
      <c r="D5" s="348" t="s">
        <v>14</v>
      </c>
      <c r="E5" s="298"/>
      <c r="F5" s="298"/>
      <c r="H5" s="21"/>
    </row>
    <row r="6" spans="1:8" s="1" customFormat="1" ht="36.950000000000003" customHeight="1">
      <c r="B6" s="21"/>
      <c r="C6" s="285" t="s">
        <v>16</v>
      </c>
      <c r="D6" s="349" t="s">
        <v>17</v>
      </c>
      <c r="E6" s="298"/>
      <c r="F6" s="298"/>
      <c r="H6" s="21"/>
    </row>
    <row r="7" spans="1:8" s="1" customFormat="1" ht="16.5" customHeight="1">
      <c r="B7" s="21"/>
      <c r="C7" s="116" t="s">
        <v>22</v>
      </c>
      <c r="D7" s="120">
        <f>'Rekapitulace stavby'!AN8</f>
        <v>0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77"/>
      <c r="B9" s="286"/>
      <c r="C9" s="287" t="s">
        <v>56</v>
      </c>
      <c r="D9" s="288" t="s">
        <v>57</v>
      </c>
      <c r="E9" s="288" t="s">
        <v>133</v>
      </c>
      <c r="F9" s="289" t="s">
        <v>564</v>
      </c>
      <c r="G9" s="177"/>
      <c r="H9" s="286"/>
    </row>
    <row r="10" spans="1:8" s="2" customFormat="1" ht="26.45" customHeight="1">
      <c r="A10" s="35"/>
      <c r="B10" s="40"/>
      <c r="C10" s="290" t="s">
        <v>14</v>
      </c>
      <c r="D10" s="290" t="s">
        <v>17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91" t="s">
        <v>565</v>
      </c>
      <c r="D11" s="292" t="s">
        <v>1</v>
      </c>
      <c r="E11" s="293" t="s">
        <v>1</v>
      </c>
      <c r="F11" s="294">
        <v>1048.55</v>
      </c>
      <c r="G11" s="35"/>
      <c r="H11" s="40"/>
    </row>
    <row r="12" spans="1:8" s="2" customFormat="1" ht="16.899999999999999" customHeight="1">
      <c r="A12" s="35"/>
      <c r="B12" s="40"/>
      <c r="C12" s="295" t="s">
        <v>1</v>
      </c>
      <c r="D12" s="295" t="s">
        <v>566</v>
      </c>
      <c r="E12" s="18" t="s">
        <v>1</v>
      </c>
      <c r="F12" s="296">
        <v>0</v>
      </c>
      <c r="G12" s="35"/>
      <c r="H12" s="40"/>
    </row>
    <row r="13" spans="1:8" s="2" customFormat="1" ht="16.899999999999999" customHeight="1">
      <c r="A13" s="35"/>
      <c r="B13" s="40"/>
      <c r="C13" s="295" t="s">
        <v>1</v>
      </c>
      <c r="D13" s="295" t="s">
        <v>567</v>
      </c>
      <c r="E13" s="18" t="s">
        <v>1</v>
      </c>
      <c r="F13" s="296">
        <v>32</v>
      </c>
      <c r="G13" s="35"/>
      <c r="H13" s="40"/>
    </row>
    <row r="14" spans="1:8" s="2" customFormat="1" ht="22.5">
      <c r="A14" s="35"/>
      <c r="B14" s="40"/>
      <c r="C14" s="295" t="s">
        <v>1</v>
      </c>
      <c r="D14" s="295" t="s">
        <v>568</v>
      </c>
      <c r="E14" s="18" t="s">
        <v>1</v>
      </c>
      <c r="F14" s="296">
        <v>0</v>
      </c>
      <c r="G14" s="35"/>
      <c r="H14" s="40"/>
    </row>
    <row r="15" spans="1:8" s="2" customFormat="1" ht="16.899999999999999" customHeight="1">
      <c r="A15" s="35"/>
      <c r="B15" s="40"/>
      <c r="C15" s="295" t="s">
        <v>1</v>
      </c>
      <c r="D15" s="295" t="s">
        <v>569</v>
      </c>
      <c r="E15" s="18" t="s">
        <v>1</v>
      </c>
      <c r="F15" s="296">
        <v>256.53300000000002</v>
      </c>
      <c r="G15" s="35"/>
      <c r="H15" s="40"/>
    </row>
    <row r="16" spans="1:8" s="2" customFormat="1" ht="22.5">
      <c r="A16" s="35"/>
      <c r="B16" s="40"/>
      <c r="C16" s="295" t="s">
        <v>1</v>
      </c>
      <c r="D16" s="295" t="s">
        <v>570</v>
      </c>
      <c r="E16" s="18" t="s">
        <v>1</v>
      </c>
      <c r="F16" s="296">
        <v>0</v>
      </c>
      <c r="G16" s="35"/>
      <c r="H16" s="40"/>
    </row>
    <row r="17" spans="1:8" s="2" customFormat="1" ht="16.899999999999999" customHeight="1">
      <c r="A17" s="35"/>
      <c r="B17" s="40"/>
      <c r="C17" s="295" t="s">
        <v>1</v>
      </c>
      <c r="D17" s="295" t="s">
        <v>571</v>
      </c>
      <c r="E17" s="18" t="s">
        <v>1</v>
      </c>
      <c r="F17" s="296">
        <v>601.48</v>
      </c>
      <c r="G17" s="35"/>
      <c r="H17" s="40"/>
    </row>
    <row r="18" spans="1:8" s="2" customFormat="1" ht="16.899999999999999" customHeight="1">
      <c r="A18" s="35"/>
      <c r="B18" s="40"/>
      <c r="C18" s="295" t="s">
        <v>1</v>
      </c>
      <c r="D18" s="295" t="s">
        <v>572</v>
      </c>
      <c r="E18" s="18" t="s">
        <v>1</v>
      </c>
      <c r="F18" s="296">
        <v>0</v>
      </c>
      <c r="G18" s="35"/>
      <c r="H18" s="40"/>
    </row>
    <row r="19" spans="1:8" s="2" customFormat="1" ht="16.899999999999999" customHeight="1">
      <c r="A19" s="35"/>
      <c r="B19" s="40"/>
      <c r="C19" s="295" t="s">
        <v>1</v>
      </c>
      <c r="D19" s="295" t="s">
        <v>573</v>
      </c>
      <c r="E19" s="18" t="s">
        <v>1</v>
      </c>
      <c r="F19" s="296">
        <v>158.53700000000001</v>
      </c>
      <c r="G19" s="35"/>
      <c r="H19" s="40"/>
    </row>
    <row r="20" spans="1:8" s="2" customFormat="1" ht="16.899999999999999" customHeight="1">
      <c r="A20" s="35"/>
      <c r="B20" s="40"/>
      <c r="C20" s="295" t="s">
        <v>565</v>
      </c>
      <c r="D20" s="295" t="s">
        <v>173</v>
      </c>
      <c r="E20" s="18" t="s">
        <v>1</v>
      </c>
      <c r="F20" s="296">
        <v>1048.55</v>
      </c>
      <c r="G20" s="35"/>
      <c r="H20" s="40"/>
    </row>
    <row r="21" spans="1:8" s="2" customFormat="1" ht="16.899999999999999" customHeight="1">
      <c r="A21" s="35"/>
      <c r="B21" s="40"/>
      <c r="C21" s="291" t="s">
        <v>574</v>
      </c>
      <c r="D21" s="292" t="s">
        <v>1</v>
      </c>
      <c r="E21" s="293" t="s">
        <v>1</v>
      </c>
      <c r="F21" s="294">
        <v>890.01300000000003</v>
      </c>
      <c r="G21" s="35"/>
      <c r="H21" s="40"/>
    </row>
    <row r="22" spans="1:8" s="2" customFormat="1" ht="16.899999999999999" customHeight="1">
      <c r="A22" s="35"/>
      <c r="B22" s="40"/>
      <c r="C22" s="295" t="s">
        <v>1</v>
      </c>
      <c r="D22" s="295" t="s">
        <v>566</v>
      </c>
      <c r="E22" s="18" t="s">
        <v>1</v>
      </c>
      <c r="F22" s="296">
        <v>0</v>
      </c>
      <c r="G22" s="35"/>
      <c r="H22" s="40"/>
    </row>
    <row r="23" spans="1:8" s="2" customFormat="1" ht="16.899999999999999" customHeight="1">
      <c r="A23" s="35"/>
      <c r="B23" s="40"/>
      <c r="C23" s="295" t="s">
        <v>1</v>
      </c>
      <c r="D23" s="295" t="s">
        <v>567</v>
      </c>
      <c r="E23" s="18" t="s">
        <v>1</v>
      </c>
      <c r="F23" s="296">
        <v>32</v>
      </c>
      <c r="G23" s="35"/>
      <c r="H23" s="40"/>
    </row>
    <row r="24" spans="1:8" s="2" customFormat="1" ht="22.5">
      <c r="A24" s="35"/>
      <c r="B24" s="40"/>
      <c r="C24" s="295" t="s">
        <v>1</v>
      </c>
      <c r="D24" s="295" t="s">
        <v>568</v>
      </c>
      <c r="E24" s="18" t="s">
        <v>1</v>
      </c>
      <c r="F24" s="296">
        <v>0</v>
      </c>
      <c r="G24" s="35"/>
      <c r="H24" s="40"/>
    </row>
    <row r="25" spans="1:8" s="2" customFormat="1" ht="16.899999999999999" customHeight="1">
      <c r="A25" s="35"/>
      <c r="B25" s="40"/>
      <c r="C25" s="295" t="s">
        <v>1</v>
      </c>
      <c r="D25" s="295" t="s">
        <v>569</v>
      </c>
      <c r="E25" s="18" t="s">
        <v>1</v>
      </c>
      <c r="F25" s="296">
        <v>256.53300000000002</v>
      </c>
      <c r="G25" s="35"/>
      <c r="H25" s="40"/>
    </row>
    <row r="26" spans="1:8" s="2" customFormat="1" ht="22.5">
      <c r="A26" s="35"/>
      <c r="B26" s="40"/>
      <c r="C26" s="295" t="s">
        <v>1</v>
      </c>
      <c r="D26" s="295" t="s">
        <v>570</v>
      </c>
      <c r="E26" s="18" t="s">
        <v>1</v>
      </c>
      <c r="F26" s="296">
        <v>0</v>
      </c>
      <c r="G26" s="35"/>
      <c r="H26" s="40"/>
    </row>
    <row r="27" spans="1:8" s="2" customFormat="1" ht="16.899999999999999" customHeight="1">
      <c r="A27" s="35"/>
      <c r="B27" s="40"/>
      <c r="C27" s="295" t="s">
        <v>1</v>
      </c>
      <c r="D27" s="295" t="s">
        <v>571</v>
      </c>
      <c r="E27" s="18" t="s">
        <v>1</v>
      </c>
      <c r="F27" s="296">
        <v>601.48</v>
      </c>
      <c r="G27" s="35"/>
      <c r="H27" s="40"/>
    </row>
    <row r="28" spans="1:8" s="2" customFormat="1" ht="16.899999999999999" customHeight="1">
      <c r="A28" s="35"/>
      <c r="B28" s="40"/>
      <c r="C28" s="295" t="s">
        <v>574</v>
      </c>
      <c r="D28" s="295" t="s">
        <v>231</v>
      </c>
      <c r="E28" s="18" t="s">
        <v>1</v>
      </c>
      <c r="F28" s="296">
        <v>890.01300000000003</v>
      </c>
      <c r="G28" s="35"/>
      <c r="H28" s="40"/>
    </row>
    <row r="29" spans="1:8" s="2" customFormat="1" ht="16.899999999999999" customHeight="1">
      <c r="A29" s="35"/>
      <c r="B29" s="40"/>
      <c r="C29" s="291" t="s">
        <v>575</v>
      </c>
      <c r="D29" s="292" t="s">
        <v>1</v>
      </c>
      <c r="E29" s="293" t="s">
        <v>1</v>
      </c>
      <c r="F29" s="294">
        <v>1.552</v>
      </c>
      <c r="G29" s="35"/>
      <c r="H29" s="40"/>
    </row>
    <row r="30" spans="1:8" s="2" customFormat="1" ht="16.899999999999999" customHeight="1">
      <c r="A30" s="35"/>
      <c r="B30" s="40"/>
      <c r="C30" s="295" t="s">
        <v>1</v>
      </c>
      <c r="D30" s="295" t="s">
        <v>576</v>
      </c>
      <c r="E30" s="18" t="s">
        <v>1</v>
      </c>
      <c r="F30" s="296">
        <v>0</v>
      </c>
      <c r="G30" s="35"/>
      <c r="H30" s="40"/>
    </row>
    <row r="31" spans="1:8" s="2" customFormat="1" ht="16.899999999999999" customHeight="1">
      <c r="A31" s="35"/>
      <c r="B31" s="40"/>
      <c r="C31" s="295" t="s">
        <v>1</v>
      </c>
      <c r="D31" s="295" t="s">
        <v>577</v>
      </c>
      <c r="E31" s="18" t="s">
        <v>1</v>
      </c>
      <c r="F31" s="296">
        <v>0.217</v>
      </c>
      <c r="G31" s="35"/>
      <c r="H31" s="40"/>
    </row>
    <row r="32" spans="1:8" s="2" customFormat="1" ht="16.899999999999999" customHeight="1">
      <c r="A32" s="35"/>
      <c r="B32" s="40"/>
      <c r="C32" s="295" t="s">
        <v>1</v>
      </c>
      <c r="D32" s="295" t="s">
        <v>578</v>
      </c>
      <c r="E32" s="18" t="s">
        <v>1</v>
      </c>
      <c r="F32" s="296">
        <v>0</v>
      </c>
      <c r="G32" s="35"/>
      <c r="H32" s="40"/>
    </row>
    <row r="33" spans="1:8" s="2" customFormat="1" ht="16.899999999999999" customHeight="1">
      <c r="A33" s="35"/>
      <c r="B33" s="40"/>
      <c r="C33" s="295" t="s">
        <v>1</v>
      </c>
      <c r="D33" s="295" t="s">
        <v>579</v>
      </c>
      <c r="E33" s="18" t="s">
        <v>1</v>
      </c>
      <c r="F33" s="296">
        <v>0.63500000000000001</v>
      </c>
      <c r="G33" s="35"/>
      <c r="H33" s="40"/>
    </row>
    <row r="34" spans="1:8" s="2" customFormat="1" ht="16.899999999999999" customHeight="1">
      <c r="A34" s="35"/>
      <c r="B34" s="40"/>
      <c r="C34" s="295" t="s">
        <v>1</v>
      </c>
      <c r="D34" s="295" t="s">
        <v>580</v>
      </c>
      <c r="E34" s="18" t="s">
        <v>1</v>
      </c>
      <c r="F34" s="296">
        <v>0</v>
      </c>
      <c r="G34" s="35"/>
      <c r="H34" s="40"/>
    </row>
    <row r="35" spans="1:8" s="2" customFormat="1" ht="16.899999999999999" customHeight="1">
      <c r="A35" s="35"/>
      <c r="B35" s="40"/>
      <c r="C35" s="295" t="s">
        <v>1</v>
      </c>
      <c r="D35" s="295" t="s">
        <v>581</v>
      </c>
      <c r="E35" s="18" t="s">
        <v>1</v>
      </c>
      <c r="F35" s="296">
        <v>0.7</v>
      </c>
      <c r="G35" s="35"/>
      <c r="H35" s="40"/>
    </row>
    <row r="36" spans="1:8" s="2" customFormat="1" ht="16.899999999999999" customHeight="1">
      <c r="A36" s="35"/>
      <c r="B36" s="40"/>
      <c r="C36" s="295" t="s">
        <v>575</v>
      </c>
      <c r="D36" s="295" t="s">
        <v>173</v>
      </c>
      <c r="E36" s="18" t="s">
        <v>1</v>
      </c>
      <c r="F36" s="296">
        <v>1.552</v>
      </c>
      <c r="G36" s="35"/>
      <c r="H36" s="40"/>
    </row>
    <row r="37" spans="1:8" s="2" customFormat="1" ht="16.899999999999999" customHeight="1">
      <c r="A37" s="35"/>
      <c r="B37" s="40"/>
      <c r="C37" s="291" t="s">
        <v>582</v>
      </c>
      <c r="D37" s="292" t="s">
        <v>1</v>
      </c>
      <c r="E37" s="293" t="s">
        <v>1</v>
      </c>
      <c r="F37" s="294">
        <v>118.85</v>
      </c>
      <c r="G37" s="35"/>
      <c r="H37" s="40"/>
    </row>
    <row r="38" spans="1:8" s="2" customFormat="1" ht="16.899999999999999" customHeight="1">
      <c r="A38" s="35"/>
      <c r="B38" s="40"/>
      <c r="C38" s="295" t="s">
        <v>1</v>
      </c>
      <c r="D38" s="295" t="s">
        <v>583</v>
      </c>
      <c r="E38" s="18" t="s">
        <v>1</v>
      </c>
      <c r="F38" s="296">
        <v>0</v>
      </c>
      <c r="G38" s="35"/>
      <c r="H38" s="40"/>
    </row>
    <row r="39" spans="1:8" s="2" customFormat="1" ht="16.899999999999999" customHeight="1">
      <c r="A39" s="35"/>
      <c r="B39" s="40"/>
      <c r="C39" s="295" t="s">
        <v>1</v>
      </c>
      <c r="D39" s="295" t="s">
        <v>584</v>
      </c>
      <c r="E39" s="18" t="s">
        <v>1</v>
      </c>
      <c r="F39" s="296">
        <v>118.85</v>
      </c>
      <c r="G39" s="35"/>
      <c r="H39" s="40"/>
    </row>
    <row r="40" spans="1:8" s="2" customFormat="1" ht="16.899999999999999" customHeight="1">
      <c r="A40" s="35"/>
      <c r="B40" s="40"/>
      <c r="C40" s="295" t="s">
        <v>582</v>
      </c>
      <c r="D40" s="295" t="s">
        <v>173</v>
      </c>
      <c r="E40" s="18" t="s">
        <v>1</v>
      </c>
      <c r="F40" s="296">
        <v>118.85</v>
      </c>
      <c r="G40" s="35"/>
      <c r="H40" s="40"/>
    </row>
    <row r="41" spans="1:8" s="2" customFormat="1" ht="16.899999999999999" customHeight="1">
      <c r="A41" s="35"/>
      <c r="B41" s="40"/>
      <c r="C41" s="291" t="s">
        <v>585</v>
      </c>
      <c r="D41" s="292" t="s">
        <v>1</v>
      </c>
      <c r="E41" s="293" t="s">
        <v>1</v>
      </c>
      <c r="F41" s="294">
        <v>1908.3610000000001</v>
      </c>
      <c r="G41" s="35"/>
      <c r="H41" s="40"/>
    </row>
    <row r="42" spans="1:8" s="2" customFormat="1" ht="16.899999999999999" customHeight="1">
      <c r="A42" s="35"/>
      <c r="B42" s="40"/>
      <c r="C42" s="295" t="s">
        <v>585</v>
      </c>
      <c r="D42" s="295" t="s">
        <v>586</v>
      </c>
      <c r="E42" s="18" t="s">
        <v>1</v>
      </c>
      <c r="F42" s="296">
        <v>1908.3610000000001</v>
      </c>
      <c r="G42" s="35"/>
      <c r="H42" s="40"/>
    </row>
    <row r="43" spans="1:8" s="2" customFormat="1" ht="16.899999999999999" customHeight="1">
      <c r="A43" s="35"/>
      <c r="B43" s="40"/>
      <c r="C43" s="291" t="s">
        <v>587</v>
      </c>
      <c r="D43" s="292" t="s">
        <v>1</v>
      </c>
      <c r="E43" s="293" t="s">
        <v>1</v>
      </c>
      <c r="F43" s="294">
        <v>32</v>
      </c>
      <c r="G43" s="35"/>
      <c r="H43" s="40"/>
    </row>
    <row r="44" spans="1:8" s="2" customFormat="1" ht="16.899999999999999" customHeight="1">
      <c r="A44" s="35"/>
      <c r="B44" s="40"/>
      <c r="C44" s="295" t="s">
        <v>587</v>
      </c>
      <c r="D44" s="295" t="s">
        <v>588</v>
      </c>
      <c r="E44" s="18" t="s">
        <v>1</v>
      </c>
      <c r="F44" s="296">
        <v>32</v>
      </c>
      <c r="G44" s="35"/>
      <c r="H44" s="40"/>
    </row>
    <row r="45" spans="1:8" s="2" customFormat="1" ht="16.899999999999999" customHeight="1">
      <c r="A45" s="35"/>
      <c r="B45" s="40"/>
      <c r="C45" s="291" t="s">
        <v>589</v>
      </c>
      <c r="D45" s="292" t="s">
        <v>1</v>
      </c>
      <c r="E45" s="293" t="s">
        <v>1</v>
      </c>
      <c r="F45" s="294">
        <v>1.123</v>
      </c>
      <c r="G45" s="35"/>
      <c r="H45" s="40"/>
    </row>
    <row r="46" spans="1:8" s="2" customFormat="1" ht="16.899999999999999" customHeight="1">
      <c r="A46" s="35"/>
      <c r="B46" s="40"/>
      <c r="C46" s="295" t="s">
        <v>1</v>
      </c>
      <c r="D46" s="295" t="s">
        <v>590</v>
      </c>
      <c r="E46" s="18" t="s">
        <v>1</v>
      </c>
      <c r="F46" s="296">
        <v>0</v>
      </c>
      <c r="G46" s="35"/>
      <c r="H46" s="40"/>
    </row>
    <row r="47" spans="1:8" s="2" customFormat="1" ht="16.899999999999999" customHeight="1">
      <c r="A47" s="35"/>
      <c r="B47" s="40"/>
      <c r="C47" s="295" t="s">
        <v>1</v>
      </c>
      <c r="D47" s="295" t="s">
        <v>591</v>
      </c>
      <c r="E47" s="18" t="s">
        <v>1</v>
      </c>
      <c r="F47" s="296">
        <v>0.42299999999999999</v>
      </c>
      <c r="G47" s="35"/>
      <c r="H47" s="40"/>
    </row>
    <row r="48" spans="1:8" s="2" customFormat="1" ht="16.899999999999999" customHeight="1">
      <c r="A48" s="35"/>
      <c r="B48" s="40"/>
      <c r="C48" s="295" t="s">
        <v>1</v>
      </c>
      <c r="D48" s="295" t="s">
        <v>592</v>
      </c>
      <c r="E48" s="18" t="s">
        <v>1</v>
      </c>
      <c r="F48" s="296">
        <v>0</v>
      </c>
      <c r="G48" s="35"/>
      <c r="H48" s="40"/>
    </row>
    <row r="49" spans="1:8" s="2" customFormat="1" ht="16.899999999999999" customHeight="1">
      <c r="A49" s="35"/>
      <c r="B49" s="40"/>
      <c r="C49" s="295" t="s">
        <v>1</v>
      </c>
      <c r="D49" s="295" t="s">
        <v>581</v>
      </c>
      <c r="E49" s="18" t="s">
        <v>1</v>
      </c>
      <c r="F49" s="296">
        <v>0.7</v>
      </c>
      <c r="G49" s="35"/>
      <c r="H49" s="40"/>
    </row>
    <row r="50" spans="1:8" s="2" customFormat="1" ht="16.899999999999999" customHeight="1">
      <c r="A50" s="35"/>
      <c r="B50" s="40"/>
      <c r="C50" s="295" t="s">
        <v>589</v>
      </c>
      <c r="D50" s="295" t="s">
        <v>173</v>
      </c>
      <c r="E50" s="18" t="s">
        <v>1</v>
      </c>
      <c r="F50" s="296">
        <v>1.123</v>
      </c>
      <c r="G50" s="35"/>
      <c r="H50" s="40"/>
    </row>
    <row r="51" spans="1:8" s="2" customFormat="1" ht="16.899999999999999" customHeight="1">
      <c r="A51" s="35"/>
      <c r="B51" s="40"/>
      <c r="C51" s="291" t="s">
        <v>593</v>
      </c>
      <c r="D51" s="292" t="s">
        <v>1</v>
      </c>
      <c r="E51" s="293" t="s">
        <v>1</v>
      </c>
      <c r="F51" s="294">
        <v>6</v>
      </c>
      <c r="G51" s="35"/>
      <c r="H51" s="40"/>
    </row>
    <row r="52" spans="1:8" s="2" customFormat="1" ht="16.899999999999999" customHeight="1">
      <c r="A52" s="35"/>
      <c r="B52" s="40"/>
      <c r="C52" s="295" t="s">
        <v>1</v>
      </c>
      <c r="D52" s="295" t="s">
        <v>594</v>
      </c>
      <c r="E52" s="18" t="s">
        <v>1</v>
      </c>
      <c r="F52" s="296">
        <v>0</v>
      </c>
      <c r="G52" s="35"/>
      <c r="H52" s="40"/>
    </row>
    <row r="53" spans="1:8" s="2" customFormat="1" ht="16.899999999999999" customHeight="1">
      <c r="A53" s="35"/>
      <c r="B53" s="40"/>
      <c r="C53" s="295" t="s">
        <v>593</v>
      </c>
      <c r="D53" s="295" t="s">
        <v>190</v>
      </c>
      <c r="E53" s="18" t="s">
        <v>1</v>
      </c>
      <c r="F53" s="296">
        <v>6</v>
      </c>
      <c r="G53" s="35"/>
      <c r="H53" s="40"/>
    </row>
    <row r="54" spans="1:8" s="2" customFormat="1" ht="16.899999999999999" customHeight="1">
      <c r="A54" s="35"/>
      <c r="B54" s="40"/>
      <c r="C54" s="291" t="s">
        <v>595</v>
      </c>
      <c r="D54" s="292" t="s">
        <v>1</v>
      </c>
      <c r="E54" s="293" t="s">
        <v>1</v>
      </c>
      <c r="F54" s="294">
        <v>60</v>
      </c>
      <c r="G54" s="35"/>
      <c r="H54" s="40"/>
    </row>
    <row r="55" spans="1:8" s="2" customFormat="1" ht="16.899999999999999" customHeight="1">
      <c r="A55" s="35"/>
      <c r="B55" s="40"/>
      <c r="C55" s="295" t="s">
        <v>1</v>
      </c>
      <c r="D55" s="295" t="s">
        <v>268</v>
      </c>
      <c r="E55" s="18" t="s">
        <v>1</v>
      </c>
      <c r="F55" s="296">
        <v>0</v>
      </c>
      <c r="G55" s="35"/>
      <c r="H55" s="40"/>
    </row>
    <row r="56" spans="1:8" s="2" customFormat="1" ht="16.899999999999999" customHeight="1">
      <c r="A56" s="35"/>
      <c r="B56" s="40"/>
      <c r="C56" s="295" t="s">
        <v>1</v>
      </c>
      <c r="D56" s="295" t="s">
        <v>596</v>
      </c>
      <c r="E56" s="18" t="s">
        <v>1</v>
      </c>
      <c r="F56" s="296">
        <v>0</v>
      </c>
      <c r="G56" s="35"/>
      <c r="H56" s="40"/>
    </row>
    <row r="57" spans="1:8" s="2" customFormat="1" ht="16.899999999999999" customHeight="1">
      <c r="A57" s="35"/>
      <c r="B57" s="40"/>
      <c r="C57" s="295" t="s">
        <v>1</v>
      </c>
      <c r="D57" s="295" t="s">
        <v>97</v>
      </c>
      <c r="E57" s="18" t="s">
        <v>1</v>
      </c>
      <c r="F57" s="296">
        <v>3</v>
      </c>
      <c r="G57" s="35"/>
      <c r="H57" s="40"/>
    </row>
    <row r="58" spans="1:8" s="2" customFormat="1" ht="16.899999999999999" customHeight="1">
      <c r="A58" s="35"/>
      <c r="B58" s="40"/>
      <c r="C58" s="295" t="s">
        <v>1</v>
      </c>
      <c r="D58" s="295" t="s">
        <v>597</v>
      </c>
      <c r="E58" s="18" t="s">
        <v>1</v>
      </c>
      <c r="F58" s="296">
        <v>0</v>
      </c>
      <c r="G58" s="35"/>
      <c r="H58" s="40"/>
    </row>
    <row r="59" spans="1:8" s="2" customFormat="1" ht="16.899999999999999" customHeight="1">
      <c r="A59" s="35"/>
      <c r="B59" s="40"/>
      <c r="C59" s="295" t="s">
        <v>1</v>
      </c>
      <c r="D59" s="295" t="s">
        <v>83</v>
      </c>
      <c r="E59" s="18" t="s">
        <v>1</v>
      </c>
      <c r="F59" s="296">
        <v>1</v>
      </c>
      <c r="G59" s="35"/>
      <c r="H59" s="40"/>
    </row>
    <row r="60" spans="1:8" s="2" customFormat="1" ht="16.899999999999999" customHeight="1">
      <c r="A60" s="35"/>
      <c r="B60" s="40"/>
      <c r="C60" s="295" t="s">
        <v>1</v>
      </c>
      <c r="D60" s="295" t="s">
        <v>598</v>
      </c>
      <c r="E60" s="18" t="s">
        <v>1</v>
      </c>
      <c r="F60" s="296">
        <v>0</v>
      </c>
      <c r="G60" s="35"/>
      <c r="H60" s="40"/>
    </row>
    <row r="61" spans="1:8" s="2" customFormat="1" ht="16.899999999999999" customHeight="1">
      <c r="A61" s="35"/>
      <c r="B61" s="40"/>
      <c r="C61" s="295" t="s">
        <v>1</v>
      </c>
      <c r="D61" s="295" t="s">
        <v>83</v>
      </c>
      <c r="E61" s="18" t="s">
        <v>1</v>
      </c>
      <c r="F61" s="296">
        <v>1</v>
      </c>
      <c r="G61" s="35"/>
      <c r="H61" s="40"/>
    </row>
    <row r="62" spans="1:8" s="2" customFormat="1" ht="16.899999999999999" customHeight="1">
      <c r="A62" s="35"/>
      <c r="B62" s="40"/>
      <c r="C62" s="295" t="s">
        <v>1</v>
      </c>
      <c r="D62" s="295" t="s">
        <v>599</v>
      </c>
      <c r="E62" s="18" t="s">
        <v>1</v>
      </c>
      <c r="F62" s="296">
        <v>0</v>
      </c>
      <c r="G62" s="35"/>
      <c r="H62" s="40"/>
    </row>
    <row r="63" spans="1:8" s="2" customFormat="1" ht="16.899999999999999" customHeight="1">
      <c r="A63" s="35"/>
      <c r="B63" s="40"/>
      <c r="C63" s="295" t="s">
        <v>1</v>
      </c>
      <c r="D63" s="295" t="s">
        <v>83</v>
      </c>
      <c r="E63" s="18" t="s">
        <v>1</v>
      </c>
      <c r="F63" s="296">
        <v>1</v>
      </c>
      <c r="G63" s="35"/>
      <c r="H63" s="40"/>
    </row>
    <row r="64" spans="1:8" s="2" customFormat="1" ht="16.899999999999999" customHeight="1">
      <c r="A64" s="35"/>
      <c r="B64" s="40"/>
      <c r="C64" s="295" t="s">
        <v>1</v>
      </c>
      <c r="D64" s="295" t="s">
        <v>600</v>
      </c>
      <c r="E64" s="18" t="s">
        <v>1</v>
      </c>
      <c r="F64" s="296">
        <v>0</v>
      </c>
      <c r="G64" s="35"/>
      <c r="H64" s="40"/>
    </row>
    <row r="65" spans="1:8" s="2" customFormat="1" ht="16.899999999999999" customHeight="1">
      <c r="A65" s="35"/>
      <c r="B65" s="40"/>
      <c r="C65" s="295" t="s">
        <v>1</v>
      </c>
      <c r="D65" s="295" t="s">
        <v>97</v>
      </c>
      <c r="E65" s="18" t="s">
        <v>1</v>
      </c>
      <c r="F65" s="296">
        <v>3</v>
      </c>
      <c r="G65" s="35"/>
      <c r="H65" s="40"/>
    </row>
    <row r="66" spans="1:8" s="2" customFormat="1" ht="16.899999999999999" customHeight="1">
      <c r="A66" s="35"/>
      <c r="B66" s="40"/>
      <c r="C66" s="295" t="s">
        <v>1</v>
      </c>
      <c r="D66" s="295" t="s">
        <v>601</v>
      </c>
      <c r="E66" s="18" t="s">
        <v>1</v>
      </c>
      <c r="F66" s="296">
        <v>0</v>
      </c>
      <c r="G66" s="35"/>
      <c r="H66" s="40"/>
    </row>
    <row r="67" spans="1:8" s="2" customFormat="1" ht="16.899999999999999" customHeight="1">
      <c r="A67" s="35"/>
      <c r="B67" s="40"/>
      <c r="C67" s="295" t="s">
        <v>1</v>
      </c>
      <c r="D67" s="295" t="s">
        <v>83</v>
      </c>
      <c r="E67" s="18" t="s">
        <v>1</v>
      </c>
      <c r="F67" s="296">
        <v>1</v>
      </c>
      <c r="G67" s="35"/>
      <c r="H67" s="40"/>
    </row>
    <row r="68" spans="1:8" s="2" customFormat="1" ht="16.899999999999999" customHeight="1">
      <c r="A68" s="35"/>
      <c r="B68" s="40"/>
      <c r="C68" s="295" t="s">
        <v>1</v>
      </c>
      <c r="D68" s="295" t="s">
        <v>602</v>
      </c>
      <c r="E68" s="18" t="s">
        <v>1</v>
      </c>
      <c r="F68" s="296">
        <v>0</v>
      </c>
      <c r="G68" s="35"/>
      <c r="H68" s="40"/>
    </row>
    <row r="69" spans="1:8" s="2" customFormat="1" ht="16.899999999999999" customHeight="1">
      <c r="A69" s="35"/>
      <c r="B69" s="40"/>
      <c r="C69" s="295" t="s">
        <v>1</v>
      </c>
      <c r="D69" s="295" t="s">
        <v>200</v>
      </c>
      <c r="E69" s="18" t="s">
        <v>1</v>
      </c>
      <c r="F69" s="296">
        <v>7</v>
      </c>
      <c r="G69" s="35"/>
      <c r="H69" s="40"/>
    </row>
    <row r="70" spans="1:8" s="2" customFormat="1" ht="16.899999999999999" customHeight="1">
      <c r="A70" s="35"/>
      <c r="B70" s="40"/>
      <c r="C70" s="295" t="s">
        <v>1</v>
      </c>
      <c r="D70" s="295" t="s">
        <v>603</v>
      </c>
      <c r="E70" s="18" t="s">
        <v>1</v>
      </c>
      <c r="F70" s="296">
        <v>0</v>
      </c>
      <c r="G70" s="35"/>
      <c r="H70" s="40"/>
    </row>
    <row r="71" spans="1:8" s="2" customFormat="1" ht="16.899999999999999" customHeight="1">
      <c r="A71" s="35"/>
      <c r="B71" s="40"/>
      <c r="C71" s="295" t="s">
        <v>1</v>
      </c>
      <c r="D71" s="295" t="s">
        <v>147</v>
      </c>
      <c r="E71" s="18" t="s">
        <v>1</v>
      </c>
      <c r="F71" s="296">
        <v>5</v>
      </c>
      <c r="G71" s="35"/>
      <c r="H71" s="40"/>
    </row>
    <row r="72" spans="1:8" s="2" customFormat="1" ht="16.899999999999999" customHeight="1">
      <c r="A72" s="35"/>
      <c r="B72" s="40"/>
      <c r="C72" s="295" t="s">
        <v>1</v>
      </c>
      <c r="D72" s="295" t="s">
        <v>604</v>
      </c>
      <c r="E72" s="18" t="s">
        <v>1</v>
      </c>
      <c r="F72" s="296">
        <v>0</v>
      </c>
      <c r="G72" s="35"/>
      <c r="H72" s="40"/>
    </row>
    <row r="73" spans="1:8" s="2" customFormat="1" ht="16.899999999999999" customHeight="1">
      <c r="A73" s="35"/>
      <c r="B73" s="40"/>
      <c r="C73" s="295" t="s">
        <v>1</v>
      </c>
      <c r="D73" s="295" t="s">
        <v>83</v>
      </c>
      <c r="E73" s="18" t="s">
        <v>1</v>
      </c>
      <c r="F73" s="296">
        <v>1</v>
      </c>
      <c r="G73" s="35"/>
      <c r="H73" s="40"/>
    </row>
    <row r="74" spans="1:8" s="2" customFormat="1" ht="16.899999999999999" customHeight="1">
      <c r="A74" s="35"/>
      <c r="B74" s="40"/>
      <c r="C74" s="295" t="s">
        <v>1</v>
      </c>
      <c r="D74" s="295" t="s">
        <v>605</v>
      </c>
      <c r="E74" s="18" t="s">
        <v>1</v>
      </c>
      <c r="F74" s="296">
        <v>0</v>
      </c>
      <c r="G74" s="35"/>
      <c r="H74" s="40"/>
    </row>
    <row r="75" spans="1:8" s="2" customFormat="1" ht="16.899999999999999" customHeight="1">
      <c r="A75" s="35"/>
      <c r="B75" s="40"/>
      <c r="C75" s="295" t="s">
        <v>1</v>
      </c>
      <c r="D75" s="295" t="s">
        <v>154</v>
      </c>
      <c r="E75" s="18" t="s">
        <v>1</v>
      </c>
      <c r="F75" s="296">
        <v>4</v>
      </c>
      <c r="G75" s="35"/>
      <c r="H75" s="40"/>
    </row>
    <row r="76" spans="1:8" s="2" customFormat="1" ht="16.899999999999999" customHeight="1">
      <c r="A76" s="35"/>
      <c r="B76" s="40"/>
      <c r="C76" s="295" t="s">
        <v>1</v>
      </c>
      <c r="D76" s="295" t="s">
        <v>606</v>
      </c>
      <c r="E76" s="18" t="s">
        <v>1</v>
      </c>
      <c r="F76" s="296">
        <v>0</v>
      </c>
      <c r="G76" s="35"/>
      <c r="H76" s="40"/>
    </row>
    <row r="77" spans="1:8" s="2" customFormat="1" ht="16.899999999999999" customHeight="1">
      <c r="A77" s="35"/>
      <c r="B77" s="40"/>
      <c r="C77" s="295" t="s">
        <v>1</v>
      </c>
      <c r="D77" s="295" t="s">
        <v>97</v>
      </c>
      <c r="E77" s="18" t="s">
        <v>1</v>
      </c>
      <c r="F77" s="296">
        <v>3</v>
      </c>
      <c r="G77" s="35"/>
      <c r="H77" s="40"/>
    </row>
    <row r="78" spans="1:8" s="2" customFormat="1" ht="16.899999999999999" customHeight="1">
      <c r="A78" s="35"/>
      <c r="B78" s="40"/>
      <c r="C78" s="295" t="s">
        <v>1</v>
      </c>
      <c r="D78" s="295" t="s">
        <v>607</v>
      </c>
      <c r="E78" s="18" t="s">
        <v>1</v>
      </c>
      <c r="F78" s="296">
        <v>0</v>
      </c>
      <c r="G78" s="35"/>
      <c r="H78" s="40"/>
    </row>
    <row r="79" spans="1:8" s="2" customFormat="1" ht="16.899999999999999" customHeight="1">
      <c r="A79" s="35"/>
      <c r="B79" s="40"/>
      <c r="C79" s="295" t="s">
        <v>1</v>
      </c>
      <c r="D79" s="295" t="s">
        <v>97</v>
      </c>
      <c r="E79" s="18" t="s">
        <v>1</v>
      </c>
      <c r="F79" s="296">
        <v>3</v>
      </c>
      <c r="G79" s="35"/>
      <c r="H79" s="40"/>
    </row>
    <row r="80" spans="1:8" s="2" customFormat="1" ht="16.899999999999999" customHeight="1">
      <c r="A80" s="35"/>
      <c r="B80" s="40"/>
      <c r="C80" s="295" t="s">
        <v>1</v>
      </c>
      <c r="D80" s="295" t="s">
        <v>608</v>
      </c>
      <c r="E80" s="18" t="s">
        <v>1</v>
      </c>
      <c r="F80" s="296">
        <v>0</v>
      </c>
      <c r="G80" s="35"/>
      <c r="H80" s="40"/>
    </row>
    <row r="81" spans="1:8" s="2" customFormat="1" ht="16.899999999999999" customHeight="1">
      <c r="A81" s="35"/>
      <c r="B81" s="40"/>
      <c r="C81" s="295" t="s">
        <v>1</v>
      </c>
      <c r="D81" s="295" t="s">
        <v>85</v>
      </c>
      <c r="E81" s="18" t="s">
        <v>1</v>
      </c>
      <c r="F81" s="296">
        <v>2</v>
      </c>
      <c r="G81" s="35"/>
      <c r="H81" s="40"/>
    </row>
    <row r="82" spans="1:8" s="2" customFormat="1" ht="16.899999999999999" customHeight="1">
      <c r="A82" s="35"/>
      <c r="B82" s="40"/>
      <c r="C82" s="295" t="s">
        <v>1</v>
      </c>
      <c r="D82" s="295" t="s">
        <v>609</v>
      </c>
      <c r="E82" s="18" t="s">
        <v>1</v>
      </c>
      <c r="F82" s="296">
        <v>0</v>
      </c>
      <c r="G82" s="35"/>
      <c r="H82" s="40"/>
    </row>
    <row r="83" spans="1:8" s="2" customFormat="1" ht="16.899999999999999" customHeight="1">
      <c r="A83" s="35"/>
      <c r="B83" s="40"/>
      <c r="C83" s="295" t="s">
        <v>1</v>
      </c>
      <c r="D83" s="295" t="s">
        <v>610</v>
      </c>
      <c r="E83" s="18" t="s">
        <v>1</v>
      </c>
      <c r="F83" s="296">
        <v>0</v>
      </c>
      <c r="G83" s="35"/>
      <c r="H83" s="40"/>
    </row>
    <row r="84" spans="1:8" s="2" customFormat="1" ht="16.899999999999999" customHeight="1">
      <c r="A84" s="35"/>
      <c r="B84" s="40"/>
      <c r="C84" s="295" t="s">
        <v>1</v>
      </c>
      <c r="D84" s="295" t="s">
        <v>154</v>
      </c>
      <c r="E84" s="18" t="s">
        <v>1</v>
      </c>
      <c r="F84" s="296">
        <v>4</v>
      </c>
      <c r="G84" s="35"/>
      <c r="H84" s="40"/>
    </row>
    <row r="85" spans="1:8" s="2" customFormat="1" ht="16.899999999999999" customHeight="1">
      <c r="A85" s="35"/>
      <c r="B85" s="40"/>
      <c r="C85" s="295" t="s">
        <v>1</v>
      </c>
      <c r="D85" s="295" t="s">
        <v>599</v>
      </c>
      <c r="E85" s="18" t="s">
        <v>1</v>
      </c>
      <c r="F85" s="296">
        <v>0</v>
      </c>
      <c r="G85" s="35"/>
      <c r="H85" s="40"/>
    </row>
    <row r="86" spans="1:8" s="2" customFormat="1" ht="16.899999999999999" customHeight="1">
      <c r="A86" s="35"/>
      <c r="B86" s="40"/>
      <c r="C86" s="295" t="s">
        <v>1</v>
      </c>
      <c r="D86" s="295" t="s">
        <v>83</v>
      </c>
      <c r="E86" s="18" t="s">
        <v>1</v>
      </c>
      <c r="F86" s="296">
        <v>1</v>
      </c>
      <c r="G86" s="35"/>
      <c r="H86" s="40"/>
    </row>
    <row r="87" spans="1:8" s="2" customFormat="1" ht="16.899999999999999" customHeight="1">
      <c r="A87" s="35"/>
      <c r="B87" s="40"/>
      <c r="C87" s="295" t="s">
        <v>1</v>
      </c>
      <c r="D87" s="295" t="s">
        <v>611</v>
      </c>
      <c r="E87" s="18" t="s">
        <v>1</v>
      </c>
      <c r="F87" s="296">
        <v>0</v>
      </c>
      <c r="G87" s="35"/>
      <c r="H87" s="40"/>
    </row>
    <row r="88" spans="1:8" s="2" customFormat="1" ht="16.899999999999999" customHeight="1">
      <c r="A88" s="35"/>
      <c r="B88" s="40"/>
      <c r="C88" s="295" t="s">
        <v>1</v>
      </c>
      <c r="D88" s="295" t="s">
        <v>83</v>
      </c>
      <c r="E88" s="18" t="s">
        <v>1</v>
      </c>
      <c r="F88" s="296">
        <v>1</v>
      </c>
      <c r="G88" s="35"/>
      <c r="H88" s="40"/>
    </row>
    <row r="89" spans="1:8" s="2" customFormat="1" ht="16.899999999999999" customHeight="1">
      <c r="A89" s="35"/>
      <c r="B89" s="40"/>
      <c r="C89" s="295" t="s">
        <v>1</v>
      </c>
      <c r="D89" s="295" t="s">
        <v>601</v>
      </c>
      <c r="E89" s="18" t="s">
        <v>1</v>
      </c>
      <c r="F89" s="296">
        <v>0</v>
      </c>
      <c r="G89" s="35"/>
      <c r="H89" s="40"/>
    </row>
    <row r="90" spans="1:8" s="2" customFormat="1" ht="16.899999999999999" customHeight="1">
      <c r="A90" s="35"/>
      <c r="B90" s="40"/>
      <c r="C90" s="295" t="s">
        <v>1</v>
      </c>
      <c r="D90" s="295" t="s">
        <v>85</v>
      </c>
      <c r="E90" s="18" t="s">
        <v>1</v>
      </c>
      <c r="F90" s="296">
        <v>2</v>
      </c>
      <c r="G90" s="35"/>
      <c r="H90" s="40"/>
    </row>
    <row r="91" spans="1:8" s="2" customFormat="1" ht="16.899999999999999" customHeight="1">
      <c r="A91" s="35"/>
      <c r="B91" s="40"/>
      <c r="C91" s="295" t="s">
        <v>1</v>
      </c>
      <c r="D91" s="295" t="s">
        <v>612</v>
      </c>
      <c r="E91" s="18" t="s">
        <v>1</v>
      </c>
      <c r="F91" s="296">
        <v>0</v>
      </c>
      <c r="G91" s="35"/>
      <c r="H91" s="40"/>
    </row>
    <row r="92" spans="1:8" s="2" customFormat="1" ht="16.899999999999999" customHeight="1">
      <c r="A92" s="35"/>
      <c r="B92" s="40"/>
      <c r="C92" s="295" t="s">
        <v>1</v>
      </c>
      <c r="D92" s="295" t="s">
        <v>83</v>
      </c>
      <c r="E92" s="18" t="s">
        <v>1</v>
      </c>
      <c r="F92" s="296">
        <v>1</v>
      </c>
      <c r="G92" s="35"/>
      <c r="H92" s="40"/>
    </row>
    <row r="93" spans="1:8" s="2" customFormat="1" ht="16.899999999999999" customHeight="1">
      <c r="A93" s="35"/>
      <c r="B93" s="40"/>
      <c r="C93" s="295" t="s">
        <v>1</v>
      </c>
      <c r="D93" s="295" t="s">
        <v>604</v>
      </c>
      <c r="E93" s="18" t="s">
        <v>1</v>
      </c>
      <c r="F93" s="296">
        <v>0</v>
      </c>
      <c r="G93" s="35"/>
      <c r="H93" s="40"/>
    </row>
    <row r="94" spans="1:8" s="2" customFormat="1" ht="16.899999999999999" customHeight="1">
      <c r="A94" s="35"/>
      <c r="B94" s="40"/>
      <c r="C94" s="295" t="s">
        <v>1</v>
      </c>
      <c r="D94" s="295" t="s">
        <v>97</v>
      </c>
      <c r="E94" s="18" t="s">
        <v>1</v>
      </c>
      <c r="F94" s="296">
        <v>3</v>
      </c>
      <c r="G94" s="35"/>
      <c r="H94" s="40"/>
    </row>
    <row r="95" spans="1:8" s="2" customFormat="1" ht="16.899999999999999" customHeight="1">
      <c r="A95" s="35"/>
      <c r="B95" s="40"/>
      <c r="C95" s="295" t="s">
        <v>1</v>
      </c>
      <c r="D95" s="295" t="s">
        <v>606</v>
      </c>
      <c r="E95" s="18" t="s">
        <v>1</v>
      </c>
      <c r="F95" s="296">
        <v>0</v>
      </c>
      <c r="G95" s="35"/>
      <c r="H95" s="40"/>
    </row>
    <row r="96" spans="1:8" s="2" customFormat="1" ht="16.899999999999999" customHeight="1">
      <c r="A96" s="35"/>
      <c r="B96" s="40"/>
      <c r="C96" s="295" t="s">
        <v>1</v>
      </c>
      <c r="D96" s="295" t="s">
        <v>154</v>
      </c>
      <c r="E96" s="18" t="s">
        <v>1</v>
      </c>
      <c r="F96" s="296">
        <v>4</v>
      </c>
      <c r="G96" s="35"/>
      <c r="H96" s="40"/>
    </row>
    <row r="97" spans="1:8" s="2" customFormat="1" ht="16.899999999999999" customHeight="1">
      <c r="A97" s="35"/>
      <c r="B97" s="40"/>
      <c r="C97" s="295" t="s">
        <v>1</v>
      </c>
      <c r="D97" s="295" t="s">
        <v>607</v>
      </c>
      <c r="E97" s="18" t="s">
        <v>1</v>
      </c>
      <c r="F97" s="296">
        <v>0</v>
      </c>
      <c r="G97" s="35"/>
      <c r="H97" s="40"/>
    </row>
    <row r="98" spans="1:8" s="2" customFormat="1" ht="16.899999999999999" customHeight="1">
      <c r="A98" s="35"/>
      <c r="B98" s="40"/>
      <c r="C98" s="295" t="s">
        <v>1</v>
      </c>
      <c r="D98" s="295" t="s">
        <v>219</v>
      </c>
      <c r="E98" s="18" t="s">
        <v>1</v>
      </c>
      <c r="F98" s="296">
        <v>9</v>
      </c>
      <c r="G98" s="35"/>
      <c r="H98" s="40"/>
    </row>
    <row r="99" spans="1:8" s="2" customFormat="1" ht="16.899999999999999" customHeight="1">
      <c r="A99" s="35"/>
      <c r="B99" s="40"/>
      <c r="C99" s="295" t="s">
        <v>595</v>
      </c>
      <c r="D99" s="295" t="s">
        <v>173</v>
      </c>
      <c r="E99" s="18" t="s">
        <v>1</v>
      </c>
      <c r="F99" s="296">
        <v>60</v>
      </c>
      <c r="G99" s="35"/>
      <c r="H99" s="40"/>
    </row>
    <row r="100" spans="1:8" s="2" customFormat="1" ht="16.899999999999999" customHeight="1">
      <c r="A100" s="35"/>
      <c r="B100" s="40"/>
      <c r="C100" s="291" t="s">
        <v>613</v>
      </c>
      <c r="D100" s="292" t="s">
        <v>1</v>
      </c>
      <c r="E100" s="293" t="s">
        <v>1</v>
      </c>
      <c r="F100" s="294">
        <v>55</v>
      </c>
      <c r="G100" s="35"/>
      <c r="H100" s="40"/>
    </row>
    <row r="101" spans="1:8" s="2" customFormat="1" ht="16.899999999999999" customHeight="1">
      <c r="A101" s="35"/>
      <c r="B101" s="40"/>
      <c r="C101" s="295" t="s">
        <v>1</v>
      </c>
      <c r="D101" s="295" t="s">
        <v>614</v>
      </c>
      <c r="E101" s="18" t="s">
        <v>1</v>
      </c>
      <c r="F101" s="296">
        <v>0</v>
      </c>
      <c r="G101" s="35"/>
      <c r="H101" s="40"/>
    </row>
    <row r="102" spans="1:8" s="2" customFormat="1" ht="16.899999999999999" customHeight="1">
      <c r="A102" s="35"/>
      <c r="B102" s="40"/>
      <c r="C102" s="295" t="s">
        <v>613</v>
      </c>
      <c r="D102" s="295" t="s">
        <v>615</v>
      </c>
      <c r="E102" s="18" t="s">
        <v>1</v>
      </c>
      <c r="F102" s="296">
        <v>55</v>
      </c>
      <c r="G102" s="35"/>
      <c r="H102" s="40"/>
    </row>
    <row r="103" spans="1:8" s="2" customFormat="1" ht="16.899999999999999" customHeight="1">
      <c r="A103" s="35"/>
      <c r="B103" s="40"/>
      <c r="C103" s="291" t="s">
        <v>616</v>
      </c>
      <c r="D103" s="292" t="s">
        <v>1</v>
      </c>
      <c r="E103" s="293" t="s">
        <v>1</v>
      </c>
      <c r="F103" s="294">
        <v>3</v>
      </c>
      <c r="G103" s="35"/>
      <c r="H103" s="40"/>
    </row>
    <row r="104" spans="1:8" s="2" customFormat="1" ht="16.899999999999999" customHeight="1">
      <c r="A104" s="35"/>
      <c r="B104" s="40"/>
      <c r="C104" s="295" t="s">
        <v>1</v>
      </c>
      <c r="D104" s="295" t="s">
        <v>260</v>
      </c>
      <c r="E104" s="18" t="s">
        <v>1</v>
      </c>
      <c r="F104" s="296">
        <v>0</v>
      </c>
      <c r="G104" s="35"/>
      <c r="H104" s="40"/>
    </row>
    <row r="105" spans="1:8" s="2" customFormat="1" ht="16.899999999999999" customHeight="1">
      <c r="A105" s="35"/>
      <c r="B105" s="40"/>
      <c r="C105" s="295" t="s">
        <v>1</v>
      </c>
      <c r="D105" s="295" t="s">
        <v>261</v>
      </c>
      <c r="E105" s="18" t="s">
        <v>1</v>
      </c>
      <c r="F105" s="296">
        <v>0</v>
      </c>
      <c r="G105" s="35"/>
      <c r="H105" s="40"/>
    </row>
    <row r="106" spans="1:8" s="2" customFormat="1" ht="16.899999999999999" customHeight="1">
      <c r="A106" s="35"/>
      <c r="B106" s="40"/>
      <c r="C106" s="295" t="s">
        <v>1</v>
      </c>
      <c r="D106" s="295" t="s">
        <v>83</v>
      </c>
      <c r="E106" s="18" t="s">
        <v>1</v>
      </c>
      <c r="F106" s="296">
        <v>1</v>
      </c>
      <c r="G106" s="35"/>
      <c r="H106" s="40"/>
    </row>
    <row r="107" spans="1:8" s="2" customFormat="1" ht="16.899999999999999" customHeight="1">
      <c r="A107" s="35"/>
      <c r="B107" s="40"/>
      <c r="C107" s="295" t="s">
        <v>1</v>
      </c>
      <c r="D107" s="295" t="s">
        <v>262</v>
      </c>
      <c r="E107" s="18" t="s">
        <v>1</v>
      </c>
      <c r="F107" s="296">
        <v>0</v>
      </c>
      <c r="G107" s="35"/>
      <c r="H107" s="40"/>
    </row>
    <row r="108" spans="1:8" s="2" customFormat="1" ht="16.899999999999999" customHeight="1">
      <c r="A108" s="35"/>
      <c r="B108" s="40"/>
      <c r="C108" s="295" t="s">
        <v>1</v>
      </c>
      <c r="D108" s="295" t="s">
        <v>85</v>
      </c>
      <c r="E108" s="18" t="s">
        <v>1</v>
      </c>
      <c r="F108" s="296">
        <v>2</v>
      </c>
      <c r="G108" s="35"/>
      <c r="H108" s="40"/>
    </row>
    <row r="109" spans="1:8" s="2" customFormat="1" ht="16.899999999999999" customHeight="1">
      <c r="A109" s="35"/>
      <c r="B109" s="40"/>
      <c r="C109" s="295" t="s">
        <v>616</v>
      </c>
      <c r="D109" s="295" t="s">
        <v>173</v>
      </c>
      <c r="E109" s="18" t="s">
        <v>1</v>
      </c>
      <c r="F109" s="296">
        <v>3</v>
      </c>
      <c r="G109" s="35"/>
      <c r="H109" s="40"/>
    </row>
    <row r="110" spans="1:8" s="2" customFormat="1" ht="26.45" customHeight="1">
      <c r="A110" s="35"/>
      <c r="B110" s="40"/>
      <c r="C110" s="290" t="s">
        <v>617</v>
      </c>
      <c r="D110" s="290" t="s">
        <v>81</v>
      </c>
      <c r="E110" s="35"/>
      <c r="F110" s="35"/>
      <c r="G110" s="35"/>
      <c r="H110" s="40"/>
    </row>
    <row r="111" spans="1:8" s="2" customFormat="1" ht="16.899999999999999" customHeight="1">
      <c r="A111" s="35"/>
      <c r="B111" s="40"/>
      <c r="C111" s="291" t="s">
        <v>109</v>
      </c>
      <c r="D111" s="292" t="s">
        <v>1</v>
      </c>
      <c r="E111" s="293" t="s">
        <v>1</v>
      </c>
      <c r="F111" s="294">
        <v>7.9</v>
      </c>
      <c r="G111" s="35"/>
      <c r="H111" s="40"/>
    </row>
    <row r="112" spans="1:8" s="2" customFormat="1" ht="16.899999999999999" customHeight="1">
      <c r="A112" s="35"/>
      <c r="B112" s="40"/>
      <c r="C112" s="295" t="s">
        <v>1</v>
      </c>
      <c r="D112" s="295" t="s">
        <v>373</v>
      </c>
      <c r="E112" s="18" t="s">
        <v>1</v>
      </c>
      <c r="F112" s="296">
        <v>0</v>
      </c>
      <c r="G112" s="35"/>
      <c r="H112" s="40"/>
    </row>
    <row r="113" spans="1:8" s="2" customFormat="1" ht="16.899999999999999" customHeight="1">
      <c r="A113" s="35"/>
      <c r="B113" s="40"/>
      <c r="C113" s="295" t="s">
        <v>109</v>
      </c>
      <c r="D113" s="295" t="s">
        <v>374</v>
      </c>
      <c r="E113" s="18" t="s">
        <v>1</v>
      </c>
      <c r="F113" s="296">
        <v>7.9</v>
      </c>
      <c r="G113" s="35"/>
      <c r="H113" s="40"/>
    </row>
    <row r="114" spans="1:8" s="2" customFormat="1" ht="16.899999999999999" customHeight="1">
      <c r="A114" s="35"/>
      <c r="B114" s="40"/>
      <c r="C114" s="297" t="s">
        <v>618</v>
      </c>
      <c r="D114" s="35"/>
      <c r="E114" s="35"/>
      <c r="F114" s="35"/>
      <c r="G114" s="35"/>
      <c r="H114" s="40"/>
    </row>
    <row r="115" spans="1:8" s="2" customFormat="1" ht="16.899999999999999" customHeight="1">
      <c r="A115" s="35"/>
      <c r="B115" s="40"/>
      <c r="C115" s="295" t="s">
        <v>369</v>
      </c>
      <c r="D115" s="295" t="s">
        <v>370</v>
      </c>
      <c r="E115" s="18" t="s">
        <v>181</v>
      </c>
      <c r="F115" s="296">
        <v>7.9</v>
      </c>
      <c r="G115" s="35"/>
      <c r="H115" s="40"/>
    </row>
    <row r="116" spans="1:8" s="2" customFormat="1" ht="22.5">
      <c r="A116" s="35"/>
      <c r="B116" s="40"/>
      <c r="C116" s="295" t="s">
        <v>496</v>
      </c>
      <c r="D116" s="295" t="s">
        <v>497</v>
      </c>
      <c r="E116" s="18" t="s">
        <v>405</v>
      </c>
      <c r="F116" s="296">
        <v>1945.6590000000001</v>
      </c>
      <c r="G116" s="35"/>
      <c r="H116" s="40"/>
    </row>
    <row r="117" spans="1:8" s="2" customFormat="1" ht="16.899999999999999" customHeight="1">
      <c r="A117" s="35"/>
      <c r="B117" s="40"/>
      <c r="C117" s="291" t="s">
        <v>111</v>
      </c>
      <c r="D117" s="292" t="s">
        <v>1</v>
      </c>
      <c r="E117" s="293" t="s">
        <v>1</v>
      </c>
      <c r="F117" s="294">
        <v>63</v>
      </c>
      <c r="G117" s="35"/>
      <c r="H117" s="40"/>
    </row>
    <row r="118" spans="1:8" s="2" customFormat="1" ht="16.899999999999999" customHeight="1">
      <c r="A118" s="35"/>
      <c r="B118" s="40"/>
      <c r="C118" s="295" t="s">
        <v>1</v>
      </c>
      <c r="D118" s="295" t="s">
        <v>380</v>
      </c>
      <c r="E118" s="18" t="s">
        <v>1</v>
      </c>
      <c r="F118" s="296">
        <v>0</v>
      </c>
      <c r="G118" s="35"/>
      <c r="H118" s="40"/>
    </row>
    <row r="119" spans="1:8" s="2" customFormat="1" ht="16.899999999999999" customHeight="1">
      <c r="A119" s="35"/>
      <c r="B119" s="40"/>
      <c r="C119" s="295" t="s">
        <v>1</v>
      </c>
      <c r="D119" s="295" t="s">
        <v>381</v>
      </c>
      <c r="E119" s="18" t="s">
        <v>1</v>
      </c>
      <c r="F119" s="296">
        <v>30</v>
      </c>
      <c r="G119" s="35"/>
      <c r="H119" s="40"/>
    </row>
    <row r="120" spans="1:8" s="2" customFormat="1" ht="16.899999999999999" customHeight="1">
      <c r="A120" s="35"/>
      <c r="B120" s="40"/>
      <c r="C120" s="295" t="s">
        <v>1</v>
      </c>
      <c r="D120" s="295" t="s">
        <v>382</v>
      </c>
      <c r="E120" s="18" t="s">
        <v>1</v>
      </c>
      <c r="F120" s="296">
        <v>0</v>
      </c>
      <c r="G120" s="35"/>
      <c r="H120" s="40"/>
    </row>
    <row r="121" spans="1:8" s="2" customFormat="1" ht="16.899999999999999" customHeight="1">
      <c r="A121" s="35"/>
      <c r="B121" s="40"/>
      <c r="C121" s="295" t="s">
        <v>1</v>
      </c>
      <c r="D121" s="295" t="s">
        <v>383</v>
      </c>
      <c r="E121" s="18" t="s">
        <v>1</v>
      </c>
      <c r="F121" s="296">
        <v>33</v>
      </c>
      <c r="G121" s="35"/>
      <c r="H121" s="40"/>
    </row>
    <row r="122" spans="1:8" s="2" customFormat="1" ht="16.899999999999999" customHeight="1">
      <c r="A122" s="35"/>
      <c r="B122" s="40"/>
      <c r="C122" s="295" t="s">
        <v>111</v>
      </c>
      <c r="D122" s="295" t="s">
        <v>173</v>
      </c>
      <c r="E122" s="18" t="s">
        <v>1</v>
      </c>
      <c r="F122" s="296">
        <v>63</v>
      </c>
      <c r="G122" s="35"/>
      <c r="H122" s="40"/>
    </row>
    <row r="123" spans="1:8" s="2" customFormat="1" ht="16.899999999999999" customHeight="1">
      <c r="A123" s="35"/>
      <c r="B123" s="40"/>
      <c r="C123" s="297" t="s">
        <v>618</v>
      </c>
      <c r="D123" s="35"/>
      <c r="E123" s="35"/>
      <c r="F123" s="35"/>
      <c r="G123" s="35"/>
      <c r="H123" s="40"/>
    </row>
    <row r="124" spans="1:8" s="2" customFormat="1" ht="16.899999999999999" customHeight="1">
      <c r="A124" s="35"/>
      <c r="B124" s="40"/>
      <c r="C124" s="295" t="s">
        <v>376</v>
      </c>
      <c r="D124" s="295" t="s">
        <v>377</v>
      </c>
      <c r="E124" s="18" t="s">
        <v>181</v>
      </c>
      <c r="F124" s="296">
        <v>63</v>
      </c>
      <c r="G124" s="35"/>
      <c r="H124" s="40"/>
    </row>
    <row r="125" spans="1:8" s="2" customFormat="1" ht="22.5">
      <c r="A125" s="35"/>
      <c r="B125" s="40"/>
      <c r="C125" s="295" t="s">
        <v>496</v>
      </c>
      <c r="D125" s="295" t="s">
        <v>497</v>
      </c>
      <c r="E125" s="18" t="s">
        <v>405</v>
      </c>
      <c r="F125" s="296">
        <v>1945.6590000000001</v>
      </c>
      <c r="G125" s="35"/>
      <c r="H125" s="40"/>
    </row>
    <row r="126" spans="1:8" s="2" customFormat="1" ht="16.899999999999999" customHeight="1">
      <c r="A126" s="35"/>
      <c r="B126" s="40"/>
      <c r="C126" s="291" t="s">
        <v>94</v>
      </c>
      <c r="D126" s="292" t="s">
        <v>1</v>
      </c>
      <c r="E126" s="293" t="s">
        <v>1</v>
      </c>
      <c r="F126" s="294">
        <v>925.51099999999997</v>
      </c>
      <c r="G126" s="35"/>
      <c r="H126" s="40"/>
    </row>
    <row r="127" spans="1:8" s="2" customFormat="1" ht="22.5">
      <c r="A127" s="35"/>
      <c r="B127" s="40"/>
      <c r="C127" s="295" t="s">
        <v>1</v>
      </c>
      <c r="D127" s="295" t="s">
        <v>224</v>
      </c>
      <c r="E127" s="18" t="s">
        <v>1</v>
      </c>
      <c r="F127" s="296">
        <v>0</v>
      </c>
      <c r="G127" s="35"/>
      <c r="H127" s="40"/>
    </row>
    <row r="128" spans="1:8" s="2" customFormat="1" ht="16.899999999999999" customHeight="1">
      <c r="A128" s="35"/>
      <c r="B128" s="40"/>
      <c r="C128" s="295" t="s">
        <v>1</v>
      </c>
      <c r="D128" s="295" t="s">
        <v>185</v>
      </c>
      <c r="E128" s="18" t="s">
        <v>1</v>
      </c>
      <c r="F128" s="296">
        <v>0</v>
      </c>
      <c r="G128" s="35"/>
      <c r="H128" s="40"/>
    </row>
    <row r="129" spans="1:8" s="2" customFormat="1" ht="16.899999999999999" customHeight="1">
      <c r="A129" s="35"/>
      <c r="B129" s="40"/>
      <c r="C129" s="295" t="s">
        <v>1</v>
      </c>
      <c r="D129" s="295" t="s">
        <v>186</v>
      </c>
      <c r="E129" s="18" t="s">
        <v>1</v>
      </c>
      <c r="F129" s="296">
        <v>64</v>
      </c>
      <c r="G129" s="35"/>
      <c r="H129" s="40"/>
    </row>
    <row r="130" spans="1:8" s="2" customFormat="1" ht="16.899999999999999" customHeight="1">
      <c r="A130" s="35"/>
      <c r="B130" s="40"/>
      <c r="C130" s="295" t="s">
        <v>1</v>
      </c>
      <c r="D130" s="295" t="s">
        <v>225</v>
      </c>
      <c r="E130" s="18" t="s">
        <v>1</v>
      </c>
      <c r="F130" s="296">
        <v>0</v>
      </c>
      <c r="G130" s="35"/>
      <c r="H130" s="40"/>
    </row>
    <row r="131" spans="1:8" s="2" customFormat="1" ht="16.899999999999999" customHeight="1">
      <c r="A131" s="35"/>
      <c r="B131" s="40"/>
      <c r="C131" s="295" t="s">
        <v>1</v>
      </c>
      <c r="D131" s="295" t="s">
        <v>226</v>
      </c>
      <c r="E131" s="18" t="s">
        <v>1</v>
      </c>
      <c r="F131" s="296">
        <v>249.03299999999999</v>
      </c>
      <c r="G131" s="35"/>
      <c r="H131" s="40"/>
    </row>
    <row r="132" spans="1:8" s="2" customFormat="1" ht="16.899999999999999" customHeight="1">
      <c r="A132" s="35"/>
      <c r="B132" s="40"/>
      <c r="C132" s="295" t="s">
        <v>1</v>
      </c>
      <c r="D132" s="295" t="s">
        <v>187</v>
      </c>
      <c r="E132" s="18" t="s">
        <v>1</v>
      </c>
      <c r="F132" s="296">
        <v>0</v>
      </c>
      <c r="G132" s="35"/>
      <c r="H132" s="40"/>
    </row>
    <row r="133" spans="1:8" s="2" customFormat="1" ht="16.899999999999999" customHeight="1">
      <c r="A133" s="35"/>
      <c r="B133" s="40"/>
      <c r="C133" s="295" t="s">
        <v>1</v>
      </c>
      <c r="D133" s="295" t="s">
        <v>188</v>
      </c>
      <c r="E133" s="18" t="s">
        <v>1</v>
      </c>
      <c r="F133" s="296">
        <v>25.8</v>
      </c>
      <c r="G133" s="35"/>
      <c r="H133" s="40"/>
    </row>
    <row r="134" spans="1:8" s="2" customFormat="1" ht="16.899999999999999" customHeight="1">
      <c r="A134" s="35"/>
      <c r="B134" s="40"/>
      <c r="C134" s="295" t="s">
        <v>1</v>
      </c>
      <c r="D134" s="295" t="s">
        <v>227</v>
      </c>
      <c r="E134" s="18" t="s">
        <v>1</v>
      </c>
      <c r="F134" s="296">
        <v>0</v>
      </c>
      <c r="G134" s="35"/>
      <c r="H134" s="40"/>
    </row>
    <row r="135" spans="1:8" s="2" customFormat="1" ht="16.899999999999999" customHeight="1">
      <c r="A135" s="35"/>
      <c r="B135" s="40"/>
      <c r="C135" s="295" t="s">
        <v>1</v>
      </c>
      <c r="D135" s="295" t="s">
        <v>228</v>
      </c>
      <c r="E135" s="18" t="s">
        <v>1</v>
      </c>
      <c r="F135" s="296">
        <v>303.60000000000002</v>
      </c>
      <c r="G135" s="35"/>
      <c r="H135" s="40"/>
    </row>
    <row r="136" spans="1:8" s="2" customFormat="1" ht="16.899999999999999" customHeight="1">
      <c r="A136" s="35"/>
      <c r="B136" s="40"/>
      <c r="C136" s="295" t="s">
        <v>1</v>
      </c>
      <c r="D136" s="295" t="s">
        <v>229</v>
      </c>
      <c r="E136" s="18" t="s">
        <v>1</v>
      </c>
      <c r="F136" s="296">
        <v>0</v>
      </c>
      <c r="G136" s="35"/>
      <c r="H136" s="40"/>
    </row>
    <row r="137" spans="1:8" s="2" customFormat="1" ht="16.899999999999999" customHeight="1">
      <c r="A137" s="35"/>
      <c r="B137" s="40"/>
      <c r="C137" s="295" t="s">
        <v>1</v>
      </c>
      <c r="D137" s="295" t="s">
        <v>230</v>
      </c>
      <c r="E137" s="18" t="s">
        <v>1</v>
      </c>
      <c r="F137" s="296">
        <v>127.4</v>
      </c>
      <c r="G137" s="35"/>
      <c r="H137" s="40"/>
    </row>
    <row r="138" spans="1:8" s="2" customFormat="1" ht="16.899999999999999" customHeight="1">
      <c r="A138" s="35"/>
      <c r="B138" s="40"/>
      <c r="C138" s="295" t="s">
        <v>1</v>
      </c>
      <c r="D138" s="295" t="s">
        <v>232</v>
      </c>
      <c r="E138" s="18" t="s">
        <v>1</v>
      </c>
      <c r="F138" s="296">
        <v>0</v>
      </c>
      <c r="G138" s="35"/>
      <c r="H138" s="40"/>
    </row>
    <row r="139" spans="1:8" s="2" customFormat="1" ht="16.899999999999999" customHeight="1">
      <c r="A139" s="35"/>
      <c r="B139" s="40"/>
      <c r="C139" s="295" t="s">
        <v>1</v>
      </c>
      <c r="D139" s="295" t="s">
        <v>233</v>
      </c>
      <c r="E139" s="18" t="s">
        <v>1</v>
      </c>
      <c r="F139" s="296">
        <v>155.678</v>
      </c>
      <c r="G139" s="35"/>
      <c r="H139" s="40"/>
    </row>
    <row r="140" spans="1:8" s="2" customFormat="1" ht="16.899999999999999" customHeight="1">
      <c r="A140" s="35"/>
      <c r="B140" s="40"/>
      <c r="C140" s="295" t="s">
        <v>94</v>
      </c>
      <c r="D140" s="295" t="s">
        <v>173</v>
      </c>
      <c r="E140" s="18" t="s">
        <v>1</v>
      </c>
      <c r="F140" s="296">
        <v>925.51099999999997</v>
      </c>
      <c r="G140" s="35"/>
      <c r="H140" s="40"/>
    </row>
    <row r="141" spans="1:8" s="2" customFormat="1" ht="16.899999999999999" customHeight="1">
      <c r="A141" s="35"/>
      <c r="B141" s="40"/>
      <c r="C141" s="297" t="s">
        <v>618</v>
      </c>
      <c r="D141" s="35"/>
      <c r="E141" s="35"/>
      <c r="F141" s="35"/>
      <c r="G141" s="35"/>
      <c r="H141" s="40"/>
    </row>
    <row r="142" spans="1:8" s="2" customFormat="1" ht="16.899999999999999" customHeight="1">
      <c r="A142" s="35"/>
      <c r="B142" s="40"/>
      <c r="C142" s="295" t="s">
        <v>220</v>
      </c>
      <c r="D142" s="295" t="s">
        <v>221</v>
      </c>
      <c r="E142" s="18" t="s">
        <v>181</v>
      </c>
      <c r="F142" s="296">
        <v>925.51099999999997</v>
      </c>
      <c r="G142" s="35"/>
      <c r="H142" s="40"/>
    </row>
    <row r="143" spans="1:8" s="2" customFormat="1" ht="16.899999999999999" customHeight="1">
      <c r="A143" s="35"/>
      <c r="B143" s="40"/>
      <c r="C143" s="295" t="s">
        <v>403</v>
      </c>
      <c r="D143" s="295" t="s">
        <v>404</v>
      </c>
      <c r="E143" s="18" t="s">
        <v>405</v>
      </c>
      <c r="F143" s="296">
        <v>1684.43</v>
      </c>
      <c r="G143" s="35"/>
      <c r="H143" s="40"/>
    </row>
    <row r="144" spans="1:8" s="2" customFormat="1" ht="16.899999999999999" customHeight="1">
      <c r="A144" s="35"/>
      <c r="B144" s="40"/>
      <c r="C144" s="291" t="s">
        <v>89</v>
      </c>
      <c r="D144" s="292" t="s">
        <v>1</v>
      </c>
      <c r="E144" s="293" t="s">
        <v>1</v>
      </c>
      <c r="F144" s="294">
        <v>769.83299999999997</v>
      </c>
      <c r="G144" s="35"/>
      <c r="H144" s="40"/>
    </row>
    <row r="145" spans="1:8" s="2" customFormat="1" ht="22.5">
      <c r="A145" s="35"/>
      <c r="B145" s="40"/>
      <c r="C145" s="295" t="s">
        <v>1</v>
      </c>
      <c r="D145" s="295" t="s">
        <v>224</v>
      </c>
      <c r="E145" s="18" t="s">
        <v>1</v>
      </c>
      <c r="F145" s="296">
        <v>0</v>
      </c>
      <c r="G145" s="35"/>
      <c r="H145" s="40"/>
    </row>
    <row r="146" spans="1:8" s="2" customFormat="1" ht="16.899999999999999" customHeight="1">
      <c r="A146" s="35"/>
      <c r="B146" s="40"/>
      <c r="C146" s="295" t="s">
        <v>1</v>
      </c>
      <c r="D146" s="295" t="s">
        <v>185</v>
      </c>
      <c r="E146" s="18" t="s">
        <v>1</v>
      </c>
      <c r="F146" s="296">
        <v>0</v>
      </c>
      <c r="G146" s="35"/>
      <c r="H146" s="40"/>
    </row>
    <row r="147" spans="1:8" s="2" customFormat="1" ht="16.899999999999999" customHeight="1">
      <c r="A147" s="35"/>
      <c r="B147" s="40"/>
      <c r="C147" s="295" t="s">
        <v>1</v>
      </c>
      <c r="D147" s="295" t="s">
        <v>186</v>
      </c>
      <c r="E147" s="18" t="s">
        <v>1</v>
      </c>
      <c r="F147" s="296">
        <v>64</v>
      </c>
      <c r="G147" s="35"/>
      <c r="H147" s="40"/>
    </row>
    <row r="148" spans="1:8" s="2" customFormat="1" ht="16.899999999999999" customHeight="1">
      <c r="A148" s="35"/>
      <c r="B148" s="40"/>
      <c r="C148" s="295" t="s">
        <v>1</v>
      </c>
      <c r="D148" s="295" t="s">
        <v>225</v>
      </c>
      <c r="E148" s="18" t="s">
        <v>1</v>
      </c>
      <c r="F148" s="296">
        <v>0</v>
      </c>
      <c r="G148" s="35"/>
      <c r="H148" s="40"/>
    </row>
    <row r="149" spans="1:8" s="2" customFormat="1" ht="16.899999999999999" customHeight="1">
      <c r="A149" s="35"/>
      <c r="B149" s="40"/>
      <c r="C149" s="295" t="s">
        <v>1</v>
      </c>
      <c r="D149" s="295" t="s">
        <v>226</v>
      </c>
      <c r="E149" s="18" t="s">
        <v>1</v>
      </c>
      <c r="F149" s="296">
        <v>249.03299999999999</v>
      </c>
      <c r="G149" s="35"/>
      <c r="H149" s="40"/>
    </row>
    <row r="150" spans="1:8" s="2" customFormat="1" ht="16.899999999999999" customHeight="1">
      <c r="A150" s="35"/>
      <c r="B150" s="40"/>
      <c r="C150" s="295" t="s">
        <v>1</v>
      </c>
      <c r="D150" s="295" t="s">
        <v>187</v>
      </c>
      <c r="E150" s="18" t="s">
        <v>1</v>
      </c>
      <c r="F150" s="296">
        <v>0</v>
      </c>
      <c r="G150" s="35"/>
      <c r="H150" s="40"/>
    </row>
    <row r="151" spans="1:8" s="2" customFormat="1" ht="16.899999999999999" customHeight="1">
      <c r="A151" s="35"/>
      <c r="B151" s="40"/>
      <c r="C151" s="295" t="s">
        <v>1</v>
      </c>
      <c r="D151" s="295" t="s">
        <v>188</v>
      </c>
      <c r="E151" s="18" t="s">
        <v>1</v>
      </c>
      <c r="F151" s="296">
        <v>25.8</v>
      </c>
      <c r="G151" s="35"/>
      <c r="H151" s="40"/>
    </row>
    <row r="152" spans="1:8" s="2" customFormat="1" ht="16.899999999999999" customHeight="1">
      <c r="A152" s="35"/>
      <c r="B152" s="40"/>
      <c r="C152" s="295" t="s">
        <v>1</v>
      </c>
      <c r="D152" s="295" t="s">
        <v>227</v>
      </c>
      <c r="E152" s="18" t="s">
        <v>1</v>
      </c>
      <c r="F152" s="296">
        <v>0</v>
      </c>
      <c r="G152" s="35"/>
      <c r="H152" s="40"/>
    </row>
    <row r="153" spans="1:8" s="2" customFormat="1" ht="16.899999999999999" customHeight="1">
      <c r="A153" s="35"/>
      <c r="B153" s="40"/>
      <c r="C153" s="295" t="s">
        <v>1</v>
      </c>
      <c r="D153" s="295" t="s">
        <v>228</v>
      </c>
      <c r="E153" s="18" t="s">
        <v>1</v>
      </c>
      <c r="F153" s="296">
        <v>303.60000000000002</v>
      </c>
      <c r="G153" s="35"/>
      <c r="H153" s="40"/>
    </row>
    <row r="154" spans="1:8" s="2" customFormat="1" ht="16.899999999999999" customHeight="1">
      <c r="A154" s="35"/>
      <c r="B154" s="40"/>
      <c r="C154" s="295" t="s">
        <v>1</v>
      </c>
      <c r="D154" s="295" t="s">
        <v>229</v>
      </c>
      <c r="E154" s="18" t="s">
        <v>1</v>
      </c>
      <c r="F154" s="296">
        <v>0</v>
      </c>
      <c r="G154" s="35"/>
      <c r="H154" s="40"/>
    </row>
    <row r="155" spans="1:8" s="2" customFormat="1" ht="16.899999999999999" customHeight="1">
      <c r="A155" s="35"/>
      <c r="B155" s="40"/>
      <c r="C155" s="295" t="s">
        <v>1</v>
      </c>
      <c r="D155" s="295" t="s">
        <v>230</v>
      </c>
      <c r="E155" s="18" t="s">
        <v>1</v>
      </c>
      <c r="F155" s="296">
        <v>127.4</v>
      </c>
      <c r="G155" s="35"/>
      <c r="H155" s="40"/>
    </row>
    <row r="156" spans="1:8" s="2" customFormat="1" ht="16.899999999999999" customHeight="1">
      <c r="A156" s="35"/>
      <c r="B156" s="40"/>
      <c r="C156" s="295" t="s">
        <v>89</v>
      </c>
      <c r="D156" s="295" t="s">
        <v>231</v>
      </c>
      <c r="E156" s="18" t="s">
        <v>1</v>
      </c>
      <c r="F156" s="296">
        <v>769.83299999999997</v>
      </c>
      <c r="G156" s="35"/>
      <c r="H156" s="40"/>
    </row>
    <row r="157" spans="1:8" s="2" customFormat="1" ht="16.899999999999999" customHeight="1">
      <c r="A157" s="35"/>
      <c r="B157" s="40"/>
      <c r="C157" s="297" t="s">
        <v>618</v>
      </c>
      <c r="D157" s="35"/>
      <c r="E157" s="35"/>
      <c r="F157" s="35"/>
      <c r="G157" s="35"/>
      <c r="H157" s="40"/>
    </row>
    <row r="158" spans="1:8" s="2" customFormat="1" ht="16.899999999999999" customHeight="1">
      <c r="A158" s="35"/>
      <c r="B158" s="40"/>
      <c r="C158" s="295" t="s">
        <v>220</v>
      </c>
      <c r="D158" s="295" t="s">
        <v>221</v>
      </c>
      <c r="E158" s="18" t="s">
        <v>181</v>
      </c>
      <c r="F158" s="296">
        <v>925.51099999999997</v>
      </c>
      <c r="G158" s="35"/>
      <c r="H158" s="40"/>
    </row>
    <row r="159" spans="1:8" s="2" customFormat="1" ht="22.5">
      <c r="A159" s="35"/>
      <c r="B159" s="40"/>
      <c r="C159" s="295" t="s">
        <v>496</v>
      </c>
      <c r="D159" s="295" t="s">
        <v>497</v>
      </c>
      <c r="E159" s="18" t="s">
        <v>405</v>
      </c>
      <c r="F159" s="296">
        <v>1945.6590000000001</v>
      </c>
      <c r="G159" s="35"/>
      <c r="H159" s="40"/>
    </row>
    <row r="160" spans="1:8" s="2" customFormat="1" ht="16.899999999999999" customHeight="1">
      <c r="A160" s="35"/>
      <c r="B160" s="40"/>
      <c r="C160" s="291" t="s">
        <v>582</v>
      </c>
      <c r="D160" s="292" t="s">
        <v>1</v>
      </c>
      <c r="E160" s="293" t="s">
        <v>1</v>
      </c>
      <c r="F160" s="294">
        <v>118.85</v>
      </c>
      <c r="G160" s="35"/>
      <c r="H160" s="40"/>
    </row>
    <row r="161" spans="1:8" s="2" customFormat="1" ht="16.899999999999999" customHeight="1">
      <c r="A161" s="35"/>
      <c r="B161" s="40"/>
      <c r="C161" s="295" t="s">
        <v>1</v>
      </c>
      <c r="D161" s="295" t="s">
        <v>583</v>
      </c>
      <c r="E161" s="18" t="s">
        <v>1</v>
      </c>
      <c r="F161" s="296">
        <v>0</v>
      </c>
      <c r="G161" s="35"/>
      <c r="H161" s="40"/>
    </row>
    <row r="162" spans="1:8" s="2" customFormat="1" ht="16.899999999999999" customHeight="1">
      <c r="A162" s="35"/>
      <c r="B162" s="40"/>
      <c r="C162" s="295" t="s">
        <v>1</v>
      </c>
      <c r="D162" s="295" t="s">
        <v>584</v>
      </c>
      <c r="E162" s="18" t="s">
        <v>1</v>
      </c>
      <c r="F162" s="296">
        <v>118.85</v>
      </c>
      <c r="G162" s="35"/>
      <c r="H162" s="40"/>
    </row>
    <row r="163" spans="1:8" s="2" customFormat="1" ht="16.899999999999999" customHeight="1">
      <c r="A163" s="35"/>
      <c r="B163" s="40"/>
      <c r="C163" s="295" t="s">
        <v>582</v>
      </c>
      <c r="D163" s="295" t="s">
        <v>173</v>
      </c>
      <c r="E163" s="18" t="s">
        <v>1</v>
      </c>
      <c r="F163" s="296">
        <v>118.85</v>
      </c>
      <c r="G163" s="35"/>
      <c r="H163" s="40"/>
    </row>
    <row r="164" spans="1:8" s="2" customFormat="1" ht="16.899999999999999" customHeight="1">
      <c r="A164" s="35"/>
      <c r="B164" s="40"/>
      <c r="C164" s="291" t="s">
        <v>100</v>
      </c>
      <c r="D164" s="292" t="s">
        <v>1</v>
      </c>
      <c r="E164" s="293" t="s">
        <v>1</v>
      </c>
      <c r="F164" s="294">
        <v>1684.43</v>
      </c>
      <c r="G164" s="35"/>
      <c r="H164" s="40"/>
    </row>
    <row r="165" spans="1:8" s="2" customFormat="1" ht="16.899999999999999" customHeight="1">
      <c r="A165" s="35"/>
      <c r="B165" s="40"/>
      <c r="C165" s="295" t="s">
        <v>100</v>
      </c>
      <c r="D165" s="295" t="s">
        <v>407</v>
      </c>
      <c r="E165" s="18" t="s">
        <v>1</v>
      </c>
      <c r="F165" s="296">
        <v>1684.43</v>
      </c>
      <c r="G165" s="35"/>
      <c r="H165" s="40"/>
    </row>
    <row r="166" spans="1:8" s="2" customFormat="1" ht="16.899999999999999" customHeight="1">
      <c r="A166" s="35"/>
      <c r="B166" s="40"/>
      <c r="C166" s="297" t="s">
        <v>618</v>
      </c>
      <c r="D166" s="35"/>
      <c r="E166" s="35"/>
      <c r="F166" s="35"/>
      <c r="G166" s="35"/>
      <c r="H166" s="40"/>
    </row>
    <row r="167" spans="1:8" s="2" customFormat="1" ht="16.899999999999999" customHeight="1">
      <c r="A167" s="35"/>
      <c r="B167" s="40"/>
      <c r="C167" s="295" t="s">
        <v>403</v>
      </c>
      <c r="D167" s="295" t="s">
        <v>404</v>
      </c>
      <c r="E167" s="18" t="s">
        <v>405</v>
      </c>
      <c r="F167" s="296">
        <v>1684.43</v>
      </c>
      <c r="G167" s="35"/>
      <c r="H167" s="40"/>
    </row>
    <row r="168" spans="1:8" s="2" customFormat="1" ht="22.5">
      <c r="A168" s="35"/>
      <c r="B168" s="40"/>
      <c r="C168" s="295" t="s">
        <v>503</v>
      </c>
      <c r="D168" s="295" t="s">
        <v>504</v>
      </c>
      <c r="E168" s="18" t="s">
        <v>405</v>
      </c>
      <c r="F168" s="296">
        <v>1684.43</v>
      </c>
      <c r="G168" s="35"/>
      <c r="H168" s="40"/>
    </row>
    <row r="169" spans="1:8" s="2" customFormat="1" ht="16.899999999999999" customHeight="1">
      <c r="A169" s="35"/>
      <c r="B169" s="40"/>
      <c r="C169" s="291" t="s">
        <v>107</v>
      </c>
      <c r="D169" s="292" t="s">
        <v>1</v>
      </c>
      <c r="E169" s="293" t="s">
        <v>1</v>
      </c>
      <c r="F169" s="294">
        <v>68</v>
      </c>
      <c r="G169" s="35"/>
      <c r="H169" s="40"/>
    </row>
    <row r="170" spans="1:8" s="2" customFormat="1" ht="16.899999999999999" customHeight="1">
      <c r="A170" s="35"/>
      <c r="B170" s="40"/>
      <c r="C170" s="295" t="s">
        <v>1</v>
      </c>
      <c r="D170" s="295" t="s">
        <v>465</v>
      </c>
      <c r="E170" s="18" t="s">
        <v>1</v>
      </c>
      <c r="F170" s="296">
        <v>0</v>
      </c>
      <c r="G170" s="35"/>
      <c r="H170" s="40"/>
    </row>
    <row r="171" spans="1:8" s="2" customFormat="1" ht="16.899999999999999" customHeight="1">
      <c r="A171" s="35"/>
      <c r="B171" s="40"/>
      <c r="C171" s="295" t="s">
        <v>1</v>
      </c>
      <c r="D171" s="295" t="s">
        <v>466</v>
      </c>
      <c r="E171" s="18" t="s">
        <v>1</v>
      </c>
      <c r="F171" s="296">
        <v>27</v>
      </c>
      <c r="G171" s="35"/>
      <c r="H171" s="40"/>
    </row>
    <row r="172" spans="1:8" s="2" customFormat="1" ht="16.899999999999999" customHeight="1">
      <c r="A172" s="35"/>
      <c r="B172" s="40"/>
      <c r="C172" s="295" t="s">
        <v>1</v>
      </c>
      <c r="D172" s="295" t="s">
        <v>467</v>
      </c>
      <c r="E172" s="18" t="s">
        <v>1</v>
      </c>
      <c r="F172" s="296">
        <v>0</v>
      </c>
      <c r="G172" s="35"/>
      <c r="H172" s="40"/>
    </row>
    <row r="173" spans="1:8" s="2" customFormat="1" ht="16.899999999999999" customHeight="1">
      <c r="A173" s="35"/>
      <c r="B173" s="40"/>
      <c r="C173" s="295" t="s">
        <v>1</v>
      </c>
      <c r="D173" s="295" t="s">
        <v>468</v>
      </c>
      <c r="E173" s="18" t="s">
        <v>1</v>
      </c>
      <c r="F173" s="296">
        <v>41</v>
      </c>
      <c r="G173" s="35"/>
      <c r="H173" s="40"/>
    </row>
    <row r="174" spans="1:8" s="2" customFormat="1" ht="16.899999999999999" customHeight="1">
      <c r="A174" s="35"/>
      <c r="B174" s="40"/>
      <c r="C174" s="295" t="s">
        <v>107</v>
      </c>
      <c r="D174" s="295" t="s">
        <v>173</v>
      </c>
      <c r="E174" s="18" t="s">
        <v>1</v>
      </c>
      <c r="F174" s="296">
        <v>68</v>
      </c>
      <c r="G174" s="35"/>
      <c r="H174" s="40"/>
    </row>
    <row r="175" spans="1:8" s="2" customFormat="1" ht="16.899999999999999" customHeight="1">
      <c r="A175" s="35"/>
      <c r="B175" s="40"/>
      <c r="C175" s="297" t="s">
        <v>618</v>
      </c>
      <c r="D175" s="35"/>
      <c r="E175" s="35"/>
      <c r="F175" s="35"/>
      <c r="G175" s="35"/>
      <c r="H175" s="40"/>
    </row>
    <row r="176" spans="1:8" s="2" customFormat="1" ht="16.899999999999999" customHeight="1">
      <c r="A176" s="35"/>
      <c r="B176" s="40"/>
      <c r="C176" s="295" t="s">
        <v>461</v>
      </c>
      <c r="D176" s="295" t="s">
        <v>462</v>
      </c>
      <c r="E176" s="18" t="s">
        <v>247</v>
      </c>
      <c r="F176" s="296">
        <v>68</v>
      </c>
      <c r="G176" s="35"/>
      <c r="H176" s="40"/>
    </row>
    <row r="177" spans="1:8" s="2" customFormat="1" ht="22.5">
      <c r="A177" s="35"/>
      <c r="B177" s="40"/>
      <c r="C177" s="295" t="s">
        <v>470</v>
      </c>
      <c r="D177" s="295" t="s">
        <v>471</v>
      </c>
      <c r="E177" s="18" t="s">
        <v>247</v>
      </c>
      <c r="F177" s="296">
        <v>68</v>
      </c>
      <c r="G177" s="35"/>
      <c r="H177" s="40"/>
    </row>
    <row r="178" spans="1:8" s="2" customFormat="1" ht="16.899999999999999" customHeight="1">
      <c r="A178" s="35"/>
      <c r="B178" s="40"/>
      <c r="C178" s="291" t="s">
        <v>91</v>
      </c>
      <c r="D178" s="292" t="s">
        <v>1</v>
      </c>
      <c r="E178" s="293" t="s">
        <v>1</v>
      </c>
      <c r="F178" s="294">
        <v>1.6950000000000001</v>
      </c>
      <c r="G178" s="35"/>
      <c r="H178" s="40"/>
    </row>
    <row r="179" spans="1:8" s="2" customFormat="1" ht="16.899999999999999" customHeight="1">
      <c r="A179" s="35"/>
      <c r="B179" s="40"/>
      <c r="C179" s="295" t="s">
        <v>1</v>
      </c>
      <c r="D179" s="295" t="s">
        <v>345</v>
      </c>
      <c r="E179" s="18" t="s">
        <v>1</v>
      </c>
      <c r="F179" s="296">
        <v>0</v>
      </c>
      <c r="G179" s="35"/>
      <c r="H179" s="40"/>
    </row>
    <row r="180" spans="1:8" s="2" customFormat="1" ht="16.899999999999999" customHeight="1">
      <c r="A180" s="35"/>
      <c r="B180" s="40"/>
      <c r="C180" s="295" t="s">
        <v>1</v>
      </c>
      <c r="D180" s="295" t="s">
        <v>92</v>
      </c>
      <c r="E180" s="18" t="s">
        <v>1</v>
      </c>
      <c r="F180" s="296">
        <v>1.6950000000000001</v>
      </c>
      <c r="G180" s="35"/>
      <c r="H180" s="40"/>
    </row>
    <row r="181" spans="1:8" s="2" customFormat="1" ht="16.899999999999999" customHeight="1">
      <c r="A181" s="35"/>
      <c r="B181" s="40"/>
      <c r="C181" s="295" t="s">
        <v>91</v>
      </c>
      <c r="D181" s="295" t="s">
        <v>173</v>
      </c>
      <c r="E181" s="18" t="s">
        <v>1</v>
      </c>
      <c r="F181" s="296">
        <v>1.6950000000000001</v>
      </c>
      <c r="G181" s="35"/>
      <c r="H181" s="40"/>
    </row>
    <row r="182" spans="1:8" s="2" customFormat="1" ht="16.899999999999999" customHeight="1">
      <c r="A182" s="35"/>
      <c r="B182" s="40"/>
      <c r="C182" s="297" t="s">
        <v>618</v>
      </c>
      <c r="D182" s="35"/>
      <c r="E182" s="35"/>
      <c r="F182" s="35"/>
      <c r="G182" s="35"/>
      <c r="H182" s="40"/>
    </row>
    <row r="183" spans="1:8" s="2" customFormat="1" ht="16.899999999999999" customHeight="1">
      <c r="A183" s="35"/>
      <c r="B183" s="40"/>
      <c r="C183" s="295" t="s">
        <v>341</v>
      </c>
      <c r="D183" s="295" t="s">
        <v>342</v>
      </c>
      <c r="E183" s="18" t="s">
        <v>203</v>
      </c>
      <c r="F183" s="296">
        <v>1.6950000000000001</v>
      </c>
      <c r="G183" s="35"/>
      <c r="H183" s="40"/>
    </row>
    <row r="184" spans="1:8" s="2" customFormat="1" ht="16.899999999999999" customHeight="1">
      <c r="A184" s="35"/>
      <c r="B184" s="40"/>
      <c r="C184" s="295" t="s">
        <v>220</v>
      </c>
      <c r="D184" s="295" t="s">
        <v>221</v>
      </c>
      <c r="E184" s="18" t="s">
        <v>181</v>
      </c>
      <c r="F184" s="296">
        <v>925.51099999999997</v>
      </c>
      <c r="G184" s="35"/>
      <c r="H184" s="40"/>
    </row>
    <row r="185" spans="1:8" s="2" customFormat="1" ht="16.899999999999999" customHeight="1">
      <c r="A185" s="35"/>
      <c r="B185" s="40"/>
      <c r="C185" s="291" t="s">
        <v>103</v>
      </c>
      <c r="D185" s="292" t="s">
        <v>1</v>
      </c>
      <c r="E185" s="293" t="s">
        <v>1</v>
      </c>
      <c r="F185" s="294">
        <v>0.34</v>
      </c>
      <c r="G185" s="35"/>
      <c r="H185" s="40"/>
    </row>
    <row r="186" spans="1:8" s="2" customFormat="1" ht="16.899999999999999" customHeight="1">
      <c r="A186" s="35"/>
      <c r="B186" s="40"/>
      <c r="C186" s="295" t="s">
        <v>1</v>
      </c>
      <c r="D186" s="295" t="s">
        <v>336</v>
      </c>
      <c r="E186" s="18" t="s">
        <v>1</v>
      </c>
      <c r="F186" s="296">
        <v>0</v>
      </c>
      <c r="G186" s="35"/>
      <c r="H186" s="40"/>
    </row>
    <row r="187" spans="1:8" s="2" customFormat="1" ht="16.899999999999999" customHeight="1">
      <c r="A187" s="35"/>
      <c r="B187" s="40"/>
      <c r="C187" s="295" t="s">
        <v>1</v>
      </c>
      <c r="D187" s="295" t="s">
        <v>337</v>
      </c>
      <c r="E187" s="18" t="s">
        <v>1</v>
      </c>
      <c r="F187" s="296">
        <v>0.03</v>
      </c>
      <c r="G187" s="35"/>
      <c r="H187" s="40"/>
    </row>
    <row r="188" spans="1:8" s="2" customFormat="1" ht="16.899999999999999" customHeight="1">
      <c r="A188" s="35"/>
      <c r="B188" s="40"/>
      <c r="C188" s="295" t="s">
        <v>1</v>
      </c>
      <c r="D188" s="295" t="s">
        <v>338</v>
      </c>
      <c r="E188" s="18" t="s">
        <v>1</v>
      </c>
      <c r="F188" s="296">
        <v>0</v>
      </c>
      <c r="G188" s="35"/>
      <c r="H188" s="40"/>
    </row>
    <row r="189" spans="1:8" s="2" customFormat="1" ht="16.899999999999999" customHeight="1">
      <c r="A189" s="35"/>
      <c r="B189" s="40"/>
      <c r="C189" s="295" t="s">
        <v>1</v>
      </c>
      <c r="D189" s="295" t="s">
        <v>339</v>
      </c>
      <c r="E189" s="18" t="s">
        <v>1</v>
      </c>
      <c r="F189" s="296">
        <v>0.31</v>
      </c>
      <c r="G189" s="35"/>
      <c r="H189" s="40"/>
    </row>
    <row r="190" spans="1:8" s="2" customFormat="1" ht="16.899999999999999" customHeight="1">
      <c r="A190" s="35"/>
      <c r="B190" s="40"/>
      <c r="C190" s="295" t="s">
        <v>103</v>
      </c>
      <c r="D190" s="295" t="s">
        <v>173</v>
      </c>
      <c r="E190" s="18" t="s">
        <v>1</v>
      </c>
      <c r="F190" s="296">
        <v>0.34</v>
      </c>
      <c r="G190" s="35"/>
      <c r="H190" s="40"/>
    </row>
    <row r="191" spans="1:8" s="2" customFormat="1" ht="16.899999999999999" customHeight="1">
      <c r="A191" s="35"/>
      <c r="B191" s="40"/>
      <c r="C191" s="297" t="s">
        <v>618</v>
      </c>
      <c r="D191" s="35"/>
      <c r="E191" s="35"/>
      <c r="F191" s="35"/>
      <c r="G191" s="35"/>
      <c r="H191" s="40"/>
    </row>
    <row r="192" spans="1:8" s="2" customFormat="1" ht="16.899999999999999" customHeight="1">
      <c r="A192" s="35"/>
      <c r="B192" s="40"/>
      <c r="C192" s="295" t="s">
        <v>332</v>
      </c>
      <c r="D192" s="295" t="s">
        <v>333</v>
      </c>
      <c r="E192" s="18" t="s">
        <v>203</v>
      </c>
      <c r="F192" s="296">
        <v>0.34</v>
      </c>
      <c r="G192" s="35"/>
      <c r="H192" s="40"/>
    </row>
    <row r="193" spans="1:8" s="2" customFormat="1" ht="16.899999999999999" customHeight="1">
      <c r="A193" s="35"/>
      <c r="B193" s="40"/>
      <c r="C193" s="295" t="s">
        <v>220</v>
      </c>
      <c r="D193" s="295" t="s">
        <v>221</v>
      </c>
      <c r="E193" s="18" t="s">
        <v>181</v>
      </c>
      <c r="F193" s="296">
        <v>925.51099999999997</v>
      </c>
      <c r="G193" s="35"/>
      <c r="H193" s="40"/>
    </row>
    <row r="194" spans="1:8" s="2" customFormat="1" ht="16.899999999999999" customHeight="1">
      <c r="A194" s="35"/>
      <c r="B194" s="40"/>
      <c r="C194" s="291" t="s">
        <v>117</v>
      </c>
      <c r="D194" s="292" t="s">
        <v>1</v>
      </c>
      <c r="E194" s="293" t="s">
        <v>1</v>
      </c>
      <c r="F194" s="294">
        <v>464</v>
      </c>
      <c r="G194" s="35"/>
      <c r="H194" s="40"/>
    </row>
    <row r="195" spans="1:8" s="2" customFormat="1" ht="16.899999999999999" customHeight="1">
      <c r="A195" s="35"/>
      <c r="B195" s="40"/>
      <c r="C195" s="295" t="s">
        <v>117</v>
      </c>
      <c r="D195" s="295" t="s">
        <v>178</v>
      </c>
      <c r="E195" s="18" t="s">
        <v>1</v>
      </c>
      <c r="F195" s="296">
        <v>464</v>
      </c>
      <c r="G195" s="35"/>
      <c r="H195" s="40"/>
    </row>
    <row r="196" spans="1:8" s="2" customFormat="1" ht="16.899999999999999" customHeight="1">
      <c r="A196" s="35"/>
      <c r="B196" s="40"/>
      <c r="C196" s="297" t="s">
        <v>618</v>
      </c>
      <c r="D196" s="35"/>
      <c r="E196" s="35"/>
      <c r="F196" s="35"/>
      <c r="G196" s="35"/>
      <c r="H196" s="40"/>
    </row>
    <row r="197" spans="1:8" s="2" customFormat="1" ht="16.899999999999999" customHeight="1">
      <c r="A197" s="35"/>
      <c r="B197" s="40"/>
      <c r="C197" s="295" t="s">
        <v>174</v>
      </c>
      <c r="D197" s="295" t="s">
        <v>175</v>
      </c>
      <c r="E197" s="18" t="s">
        <v>160</v>
      </c>
      <c r="F197" s="296">
        <v>464</v>
      </c>
      <c r="G197" s="35"/>
      <c r="H197" s="40"/>
    </row>
    <row r="198" spans="1:8" s="2" customFormat="1" ht="22.5">
      <c r="A198" s="35"/>
      <c r="B198" s="40"/>
      <c r="C198" s="295" t="s">
        <v>496</v>
      </c>
      <c r="D198" s="295" t="s">
        <v>497</v>
      </c>
      <c r="E198" s="18" t="s">
        <v>405</v>
      </c>
      <c r="F198" s="296">
        <v>1945.6590000000001</v>
      </c>
      <c r="G198" s="35"/>
      <c r="H198" s="40"/>
    </row>
    <row r="199" spans="1:8" s="2" customFormat="1" ht="16.899999999999999" customHeight="1">
      <c r="A199" s="35"/>
      <c r="B199" s="40"/>
      <c r="C199" s="291" t="s">
        <v>106</v>
      </c>
      <c r="D199" s="292" t="s">
        <v>1</v>
      </c>
      <c r="E199" s="293" t="s">
        <v>1</v>
      </c>
      <c r="F199" s="294">
        <v>117</v>
      </c>
      <c r="G199" s="35"/>
      <c r="H199" s="40"/>
    </row>
    <row r="200" spans="1:8" s="2" customFormat="1" ht="16.899999999999999" customHeight="1">
      <c r="A200" s="35"/>
      <c r="B200" s="40"/>
      <c r="C200" s="295" t="s">
        <v>106</v>
      </c>
      <c r="D200" s="295" t="s">
        <v>98</v>
      </c>
      <c r="E200" s="18" t="s">
        <v>1</v>
      </c>
      <c r="F200" s="296">
        <v>117</v>
      </c>
      <c r="G200" s="35"/>
      <c r="H200" s="40"/>
    </row>
    <row r="201" spans="1:8" s="2" customFormat="1" ht="16.899999999999999" customHeight="1">
      <c r="A201" s="35"/>
      <c r="B201" s="40"/>
      <c r="C201" s="297" t="s">
        <v>618</v>
      </c>
      <c r="D201" s="35"/>
      <c r="E201" s="35"/>
      <c r="F201" s="35"/>
      <c r="G201" s="35"/>
      <c r="H201" s="40"/>
    </row>
    <row r="202" spans="1:8" s="2" customFormat="1" ht="16.899999999999999" customHeight="1">
      <c r="A202" s="35"/>
      <c r="B202" s="40"/>
      <c r="C202" s="295" t="s">
        <v>443</v>
      </c>
      <c r="D202" s="295" t="s">
        <v>444</v>
      </c>
      <c r="E202" s="18" t="s">
        <v>247</v>
      </c>
      <c r="F202" s="296">
        <v>117</v>
      </c>
      <c r="G202" s="35"/>
      <c r="H202" s="40"/>
    </row>
    <row r="203" spans="1:8" s="2" customFormat="1" ht="33.75">
      <c r="A203" s="35"/>
      <c r="B203" s="40"/>
      <c r="C203" s="295" t="s">
        <v>488</v>
      </c>
      <c r="D203" s="295" t="s">
        <v>489</v>
      </c>
      <c r="E203" s="18" t="s">
        <v>405</v>
      </c>
      <c r="F203" s="296">
        <v>34.280999999999999</v>
      </c>
      <c r="G203" s="35"/>
      <c r="H203" s="40"/>
    </row>
    <row r="204" spans="1:8" s="2" customFormat="1" ht="16.899999999999999" customHeight="1">
      <c r="A204" s="35"/>
      <c r="B204" s="40"/>
      <c r="C204" s="295" t="s">
        <v>509</v>
      </c>
      <c r="D204" s="295" t="s">
        <v>510</v>
      </c>
      <c r="E204" s="18" t="s">
        <v>405</v>
      </c>
      <c r="F204" s="296">
        <v>34.280999999999999</v>
      </c>
      <c r="G204" s="35"/>
      <c r="H204" s="40"/>
    </row>
    <row r="205" spans="1:8" s="2" customFormat="1" ht="16.899999999999999" customHeight="1">
      <c r="A205" s="35"/>
      <c r="B205" s="40"/>
      <c r="C205" s="291" t="s">
        <v>218</v>
      </c>
      <c r="D205" s="292" t="s">
        <v>1</v>
      </c>
      <c r="E205" s="293" t="s">
        <v>1</v>
      </c>
      <c r="F205" s="294">
        <v>0.9</v>
      </c>
      <c r="G205" s="35"/>
      <c r="H205" s="40"/>
    </row>
    <row r="206" spans="1:8" s="2" customFormat="1" ht="16.899999999999999" customHeight="1">
      <c r="A206" s="35"/>
      <c r="B206" s="40"/>
      <c r="C206" s="295" t="s">
        <v>1</v>
      </c>
      <c r="D206" s="295" t="s">
        <v>214</v>
      </c>
      <c r="E206" s="18" t="s">
        <v>1</v>
      </c>
      <c r="F206" s="296">
        <v>0</v>
      </c>
      <c r="G206" s="35"/>
      <c r="H206" s="40"/>
    </row>
    <row r="207" spans="1:8" s="2" customFormat="1" ht="16.899999999999999" customHeight="1">
      <c r="A207" s="35"/>
      <c r="B207" s="40"/>
      <c r="C207" s="295" t="s">
        <v>1</v>
      </c>
      <c r="D207" s="295" t="s">
        <v>215</v>
      </c>
      <c r="E207" s="18" t="s">
        <v>1</v>
      </c>
      <c r="F207" s="296">
        <v>0.41</v>
      </c>
      <c r="G207" s="35"/>
      <c r="H207" s="40"/>
    </row>
    <row r="208" spans="1:8" s="2" customFormat="1" ht="16.899999999999999" customHeight="1">
      <c r="A208" s="35"/>
      <c r="B208" s="40"/>
      <c r="C208" s="295" t="s">
        <v>1</v>
      </c>
      <c r="D208" s="295" t="s">
        <v>216</v>
      </c>
      <c r="E208" s="18" t="s">
        <v>1</v>
      </c>
      <c r="F208" s="296">
        <v>0</v>
      </c>
      <c r="G208" s="35"/>
      <c r="H208" s="40"/>
    </row>
    <row r="209" spans="1:8" s="2" customFormat="1" ht="16.899999999999999" customHeight="1">
      <c r="A209" s="35"/>
      <c r="B209" s="40"/>
      <c r="C209" s="295" t="s">
        <v>1</v>
      </c>
      <c r="D209" s="295" t="s">
        <v>217</v>
      </c>
      <c r="E209" s="18" t="s">
        <v>1</v>
      </c>
      <c r="F209" s="296">
        <v>0.49</v>
      </c>
      <c r="G209" s="35"/>
      <c r="H209" s="40"/>
    </row>
    <row r="210" spans="1:8" s="2" customFormat="1" ht="16.899999999999999" customHeight="1">
      <c r="A210" s="35"/>
      <c r="B210" s="40"/>
      <c r="C210" s="295" t="s">
        <v>218</v>
      </c>
      <c r="D210" s="295" t="s">
        <v>173</v>
      </c>
      <c r="E210" s="18" t="s">
        <v>1</v>
      </c>
      <c r="F210" s="296">
        <v>0.9</v>
      </c>
      <c r="G210" s="35"/>
      <c r="H210" s="40"/>
    </row>
    <row r="211" spans="1:8" s="2" customFormat="1" ht="16.899999999999999" customHeight="1">
      <c r="A211" s="35"/>
      <c r="B211" s="40"/>
      <c r="C211" s="291" t="s">
        <v>208</v>
      </c>
      <c r="D211" s="292" t="s">
        <v>1</v>
      </c>
      <c r="E211" s="293" t="s">
        <v>1</v>
      </c>
      <c r="F211" s="294">
        <v>0.26</v>
      </c>
      <c r="G211" s="35"/>
      <c r="H211" s="40"/>
    </row>
    <row r="212" spans="1:8" s="2" customFormat="1" ht="16.899999999999999" customHeight="1">
      <c r="A212" s="35"/>
      <c r="B212" s="40"/>
      <c r="C212" s="295" t="s">
        <v>1</v>
      </c>
      <c r="D212" s="295" t="s">
        <v>206</v>
      </c>
      <c r="E212" s="18" t="s">
        <v>1</v>
      </c>
      <c r="F212" s="296">
        <v>0</v>
      </c>
      <c r="G212" s="35"/>
      <c r="H212" s="40"/>
    </row>
    <row r="213" spans="1:8" s="2" customFormat="1" ht="16.899999999999999" customHeight="1">
      <c r="A213" s="35"/>
      <c r="B213" s="40"/>
      <c r="C213" s="295" t="s">
        <v>1</v>
      </c>
      <c r="D213" s="295" t="s">
        <v>207</v>
      </c>
      <c r="E213" s="18" t="s">
        <v>1</v>
      </c>
      <c r="F213" s="296">
        <v>0.26</v>
      </c>
      <c r="G213" s="35"/>
      <c r="H213" s="40"/>
    </row>
    <row r="214" spans="1:8" s="2" customFormat="1" ht="16.899999999999999" customHeight="1">
      <c r="A214" s="35"/>
      <c r="B214" s="40"/>
      <c r="C214" s="295" t="s">
        <v>208</v>
      </c>
      <c r="D214" s="295" t="s">
        <v>173</v>
      </c>
      <c r="E214" s="18" t="s">
        <v>1</v>
      </c>
      <c r="F214" s="296">
        <v>0.26</v>
      </c>
      <c r="G214" s="35"/>
      <c r="H214" s="40"/>
    </row>
    <row r="215" spans="1:8" s="2" customFormat="1" ht="16.899999999999999" customHeight="1">
      <c r="A215" s="35"/>
      <c r="B215" s="40"/>
      <c r="C215" s="291" t="s">
        <v>593</v>
      </c>
      <c r="D215" s="292" t="s">
        <v>1</v>
      </c>
      <c r="E215" s="293" t="s">
        <v>1</v>
      </c>
      <c r="F215" s="294">
        <v>6</v>
      </c>
      <c r="G215" s="35"/>
      <c r="H215" s="40"/>
    </row>
    <row r="216" spans="1:8" s="2" customFormat="1" ht="16.899999999999999" customHeight="1">
      <c r="A216" s="35"/>
      <c r="B216" s="40"/>
      <c r="C216" s="291" t="s">
        <v>113</v>
      </c>
      <c r="D216" s="292" t="s">
        <v>1</v>
      </c>
      <c r="E216" s="293" t="s">
        <v>1</v>
      </c>
      <c r="F216" s="294">
        <v>165</v>
      </c>
      <c r="G216" s="35"/>
      <c r="H216" s="40"/>
    </row>
    <row r="217" spans="1:8" s="2" customFormat="1" ht="16.899999999999999" customHeight="1">
      <c r="A217" s="35"/>
      <c r="B217" s="40"/>
      <c r="C217" s="295" t="s">
        <v>1</v>
      </c>
      <c r="D217" s="295" t="s">
        <v>389</v>
      </c>
      <c r="E217" s="18" t="s">
        <v>1</v>
      </c>
      <c r="F217" s="296">
        <v>0</v>
      </c>
      <c r="G217" s="35"/>
      <c r="H217" s="40"/>
    </row>
    <row r="218" spans="1:8" s="2" customFormat="1" ht="16.899999999999999" customHeight="1">
      <c r="A218" s="35"/>
      <c r="B218" s="40"/>
      <c r="C218" s="295" t="s">
        <v>1</v>
      </c>
      <c r="D218" s="295" t="s">
        <v>390</v>
      </c>
      <c r="E218" s="18" t="s">
        <v>1</v>
      </c>
      <c r="F218" s="296">
        <v>105</v>
      </c>
      <c r="G218" s="35"/>
      <c r="H218" s="40"/>
    </row>
    <row r="219" spans="1:8" s="2" customFormat="1" ht="16.899999999999999" customHeight="1">
      <c r="A219" s="35"/>
      <c r="B219" s="40"/>
      <c r="C219" s="295" t="s">
        <v>1</v>
      </c>
      <c r="D219" s="295" t="s">
        <v>391</v>
      </c>
      <c r="E219" s="18" t="s">
        <v>1</v>
      </c>
      <c r="F219" s="296">
        <v>0</v>
      </c>
      <c r="G219" s="35"/>
      <c r="H219" s="40"/>
    </row>
    <row r="220" spans="1:8" s="2" customFormat="1" ht="16.899999999999999" customHeight="1">
      <c r="A220" s="35"/>
      <c r="B220" s="40"/>
      <c r="C220" s="295" t="s">
        <v>1</v>
      </c>
      <c r="D220" s="295" t="s">
        <v>392</v>
      </c>
      <c r="E220" s="18" t="s">
        <v>1</v>
      </c>
      <c r="F220" s="296">
        <v>60</v>
      </c>
      <c r="G220" s="35"/>
      <c r="H220" s="40"/>
    </row>
    <row r="221" spans="1:8" s="2" customFormat="1" ht="16.899999999999999" customHeight="1">
      <c r="A221" s="35"/>
      <c r="B221" s="40"/>
      <c r="C221" s="295" t="s">
        <v>113</v>
      </c>
      <c r="D221" s="295" t="s">
        <v>173</v>
      </c>
      <c r="E221" s="18" t="s">
        <v>1</v>
      </c>
      <c r="F221" s="296">
        <v>165</v>
      </c>
      <c r="G221" s="35"/>
      <c r="H221" s="40"/>
    </row>
    <row r="222" spans="1:8" s="2" customFormat="1" ht="16.899999999999999" customHeight="1">
      <c r="A222" s="35"/>
      <c r="B222" s="40"/>
      <c r="C222" s="297" t="s">
        <v>618</v>
      </c>
      <c r="D222" s="35"/>
      <c r="E222" s="35"/>
      <c r="F222" s="35"/>
      <c r="G222" s="35"/>
      <c r="H222" s="40"/>
    </row>
    <row r="223" spans="1:8" s="2" customFormat="1" ht="16.899999999999999" customHeight="1">
      <c r="A223" s="35"/>
      <c r="B223" s="40"/>
      <c r="C223" s="295" t="s">
        <v>385</v>
      </c>
      <c r="D223" s="295" t="s">
        <v>386</v>
      </c>
      <c r="E223" s="18" t="s">
        <v>181</v>
      </c>
      <c r="F223" s="296">
        <v>165</v>
      </c>
      <c r="G223" s="35"/>
      <c r="H223" s="40"/>
    </row>
    <row r="224" spans="1:8" s="2" customFormat="1" ht="22.5">
      <c r="A224" s="35"/>
      <c r="B224" s="40"/>
      <c r="C224" s="295" t="s">
        <v>496</v>
      </c>
      <c r="D224" s="295" t="s">
        <v>497</v>
      </c>
      <c r="E224" s="18" t="s">
        <v>405</v>
      </c>
      <c r="F224" s="296">
        <v>1945.6590000000001</v>
      </c>
      <c r="G224" s="35"/>
      <c r="H224" s="40"/>
    </row>
    <row r="225" spans="1:8" s="2" customFormat="1" ht="16.899999999999999" customHeight="1">
      <c r="A225" s="35"/>
      <c r="B225" s="40"/>
      <c r="C225" s="291" t="s">
        <v>189</v>
      </c>
      <c r="D225" s="292" t="s">
        <v>1</v>
      </c>
      <c r="E225" s="293" t="s">
        <v>1</v>
      </c>
      <c r="F225" s="294">
        <v>89.8</v>
      </c>
      <c r="G225" s="35"/>
      <c r="H225" s="40"/>
    </row>
    <row r="226" spans="1:8" s="2" customFormat="1" ht="16.899999999999999" customHeight="1">
      <c r="A226" s="35"/>
      <c r="B226" s="40"/>
      <c r="C226" s="295" t="s">
        <v>1</v>
      </c>
      <c r="D226" s="295" t="s">
        <v>184</v>
      </c>
      <c r="E226" s="18" t="s">
        <v>1</v>
      </c>
      <c r="F226" s="296">
        <v>0</v>
      </c>
      <c r="G226" s="35"/>
      <c r="H226" s="40"/>
    </row>
    <row r="227" spans="1:8" s="2" customFormat="1" ht="16.899999999999999" customHeight="1">
      <c r="A227" s="35"/>
      <c r="B227" s="40"/>
      <c r="C227" s="295" t="s">
        <v>1</v>
      </c>
      <c r="D227" s="295" t="s">
        <v>185</v>
      </c>
      <c r="E227" s="18" t="s">
        <v>1</v>
      </c>
      <c r="F227" s="296">
        <v>0</v>
      </c>
      <c r="G227" s="35"/>
      <c r="H227" s="40"/>
    </row>
    <row r="228" spans="1:8" s="2" customFormat="1" ht="16.899999999999999" customHeight="1">
      <c r="A228" s="35"/>
      <c r="B228" s="40"/>
      <c r="C228" s="295" t="s">
        <v>1</v>
      </c>
      <c r="D228" s="295" t="s">
        <v>186</v>
      </c>
      <c r="E228" s="18" t="s">
        <v>1</v>
      </c>
      <c r="F228" s="296">
        <v>64</v>
      </c>
      <c r="G228" s="35"/>
      <c r="H228" s="40"/>
    </row>
    <row r="229" spans="1:8" s="2" customFormat="1" ht="16.899999999999999" customHeight="1">
      <c r="A229" s="35"/>
      <c r="B229" s="40"/>
      <c r="C229" s="295" t="s">
        <v>1</v>
      </c>
      <c r="D229" s="295" t="s">
        <v>187</v>
      </c>
      <c r="E229" s="18" t="s">
        <v>1</v>
      </c>
      <c r="F229" s="296">
        <v>0</v>
      </c>
      <c r="G229" s="35"/>
      <c r="H229" s="40"/>
    </row>
    <row r="230" spans="1:8" s="2" customFormat="1" ht="16.899999999999999" customHeight="1">
      <c r="A230" s="35"/>
      <c r="B230" s="40"/>
      <c r="C230" s="295" t="s">
        <v>1</v>
      </c>
      <c r="D230" s="295" t="s">
        <v>188</v>
      </c>
      <c r="E230" s="18" t="s">
        <v>1</v>
      </c>
      <c r="F230" s="296">
        <v>25.8</v>
      </c>
      <c r="G230" s="35"/>
      <c r="H230" s="40"/>
    </row>
    <row r="231" spans="1:8" s="2" customFormat="1" ht="16.899999999999999" customHeight="1">
      <c r="A231" s="35"/>
      <c r="B231" s="40"/>
      <c r="C231" s="295" t="s">
        <v>189</v>
      </c>
      <c r="D231" s="295" t="s">
        <v>173</v>
      </c>
      <c r="E231" s="18" t="s">
        <v>1</v>
      </c>
      <c r="F231" s="296">
        <v>89.8</v>
      </c>
      <c r="G231" s="35"/>
      <c r="H231" s="40"/>
    </row>
    <row r="232" spans="1:8" s="2" customFormat="1" ht="16.899999999999999" customHeight="1">
      <c r="A232" s="35"/>
      <c r="B232" s="40"/>
      <c r="C232" s="291" t="s">
        <v>98</v>
      </c>
      <c r="D232" s="292" t="s">
        <v>1</v>
      </c>
      <c r="E232" s="293" t="s">
        <v>1</v>
      </c>
      <c r="F232" s="294">
        <v>117</v>
      </c>
      <c r="G232" s="35"/>
      <c r="H232" s="40"/>
    </row>
    <row r="233" spans="1:8" s="2" customFormat="1" ht="16.899999999999999" customHeight="1">
      <c r="A233" s="35"/>
      <c r="B233" s="40"/>
      <c r="C233" s="295" t="s">
        <v>1</v>
      </c>
      <c r="D233" s="295" t="s">
        <v>268</v>
      </c>
      <c r="E233" s="18" t="s">
        <v>1</v>
      </c>
      <c r="F233" s="296">
        <v>0</v>
      </c>
      <c r="G233" s="35"/>
      <c r="H233" s="40"/>
    </row>
    <row r="234" spans="1:8" s="2" customFormat="1" ht="16.899999999999999" customHeight="1">
      <c r="A234" s="35"/>
      <c r="B234" s="40"/>
      <c r="C234" s="295" t="s">
        <v>1</v>
      </c>
      <c r="D234" s="295" t="s">
        <v>269</v>
      </c>
      <c r="E234" s="18" t="s">
        <v>1</v>
      </c>
      <c r="F234" s="296">
        <v>0</v>
      </c>
      <c r="G234" s="35"/>
      <c r="H234" s="40"/>
    </row>
    <row r="235" spans="1:8" s="2" customFormat="1" ht="16.899999999999999" customHeight="1">
      <c r="A235" s="35"/>
      <c r="B235" s="40"/>
      <c r="C235" s="295" t="s">
        <v>1</v>
      </c>
      <c r="D235" s="295" t="s">
        <v>97</v>
      </c>
      <c r="E235" s="18" t="s">
        <v>1</v>
      </c>
      <c r="F235" s="296">
        <v>3</v>
      </c>
      <c r="G235" s="35"/>
      <c r="H235" s="40"/>
    </row>
    <row r="236" spans="1:8" s="2" customFormat="1" ht="16.899999999999999" customHeight="1">
      <c r="A236" s="35"/>
      <c r="B236" s="40"/>
      <c r="C236" s="295" t="s">
        <v>1</v>
      </c>
      <c r="D236" s="295" t="s">
        <v>270</v>
      </c>
      <c r="E236" s="18" t="s">
        <v>1</v>
      </c>
      <c r="F236" s="296">
        <v>0</v>
      </c>
      <c r="G236" s="35"/>
      <c r="H236" s="40"/>
    </row>
    <row r="237" spans="1:8" s="2" customFormat="1" ht="16.899999999999999" customHeight="1">
      <c r="A237" s="35"/>
      <c r="B237" s="40"/>
      <c r="C237" s="295" t="s">
        <v>1</v>
      </c>
      <c r="D237" s="295" t="s">
        <v>271</v>
      </c>
      <c r="E237" s="18" t="s">
        <v>1</v>
      </c>
      <c r="F237" s="296">
        <v>2</v>
      </c>
      <c r="G237" s="35"/>
      <c r="H237" s="40"/>
    </row>
    <row r="238" spans="1:8" s="2" customFormat="1" ht="16.899999999999999" customHeight="1">
      <c r="A238" s="35"/>
      <c r="B238" s="40"/>
      <c r="C238" s="295" t="s">
        <v>1</v>
      </c>
      <c r="D238" s="295" t="s">
        <v>272</v>
      </c>
      <c r="E238" s="18" t="s">
        <v>1</v>
      </c>
      <c r="F238" s="296">
        <v>0</v>
      </c>
      <c r="G238" s="35"/>
      <c r="H238" s="40"/>
    </row>
    <row r="239" spans="1:8" s="2" customFormat="1" ht="16.899999999999999" customHeight="1">
      <c r="A239" s="35"/>
      <c r="B239" s="40"/>
      <c r="C239" s="295" t="s">
        <v>1</v>
      </c>
      <c r="D239" s="295" t="s">
        <v>273</v>
      </c>
      <c r="E239" s="18" t="s">
        <v>1</v>
      </c>
      <c r="F239" s="296">
        <v>30</v>
      </c>
      <c r="G239" s="35"/>
      <c r="H239" s="40"/>
    </row>
    <row r="240" spans="1:8" s="2" customFormat="1" ht="16.899999999999999" customHeight="1">
      <c r="A240" s="35"/>
      <c r="B240" s="40"/>
      <c r="C240" s="295" t="s">
        <v>1</v>
      </c>
      <c r="D240" s="295" t="s">
        <v>274</v>
      </c>
      <c r="E240" s="18" t="s">
        <v>1</v>
      </c>
      <c r="F240" s="296">
        <v>0</v>
      </c>
      <c r="G240" s="35"/>
      <c r="H240" s="40"/>
    </row>
    <row r="241" spans="1:8" s="2" customFormat="1" ht="16.899999999999999" customHeight="1">
      <c r="A241" s="35"/>
      <c r="B241" s="40"/>
      <c r="C241" s="295" t="s">
        <v>1</v>
      </c>
      <c r="D241" s="295" t="s">
        <v>269</v>
      </c>
      <c r="E241" s="18" t="s">
        <v>1</v>
      </c>
      <c r="F241" s="296">
        <v>0</v>
      </c>
      <c r="G241" s="35"/>
      <c r="H241" s="40"/>
    </row>
    <row r="242" spans="1:8" s="2" customFormat="1" ht="16.899999999999999" customHeight="1">
      <c r="A242" s="35"/>
      <c r="B242" s="40"/>
      <c r="C242" s="295" t="s">
        <v>1</v>
      </c>
      <c r="D242" s="295" t="s">
        <v>83</v>
      </c>
      <c r="E242" s="18" t="s">
        <v>1</v>
      </c>
      <c r="F242" s="296">
        <v>1</v>
      </c>
      <c r="G242" s="35"/>
      <c r="H242" s="40"/>
    </row>
    <row r="243" spans="1:8" s="2" customFormat="1" ht="16.899999999999999" customHeight="1">
      <c r="A243" s="35"/>
      <c r="B243" s="40"/>
      <c r="C243" s="295" t="s">
        <v>1</v>
      </c>
      <c r="D243" s="295" t="s">
        <v>270</v>
      </c>
      <c r="E243" s="18" t="s">
        <v>1</v>
      </c>
      <c r="F243" s="296">
        <v>0</v>
      </c>
      <c r="G243" s="35"/>
      <c r="H243" s="40"/>
    </row>
    <row r="244" spans="1:8" s="2" customFormat="1" ht="16.899999999999999" customHeight="1">
      <c r="A244" s="35"/>
      <c r="B244" s="40"/>
      <c r="C244" s="295" t="s">
        <v>1</v>
      </c>
      <c r="D244" s="295" t="s">
        <v>275</v>
      </c>
      <c r="E244" s="18" t="s">
        <v>1</v>
      </c>
      <c r="F244" s="296">
        <v>47</v>
      </c>
      <c r="G244" s="35"/>
      <c r="H244" s="40"/>
    </row>
    <row r="245" spans="1:8" s="2" customFormat="1" ht="16.899999999999999" customHeight="1">
      <c r="A245" s="35"/>
      <c r="B245" s="40"/>
      <c r="C245" s="295" t="s">
        <v>1</v>
      </c>
      <c r="D245" s="295" t="s">
        <v>276</v>
      </c>
      <c r="E245" s="18" t="s">
        <v>1</v>
      </c>
      <c r="F245" s="296">
        <v>0</v>
      </c>
      <c r="G245" s="35"/>
      <c r="H245" s="40"/>
    </row>
    <row r="246" spans="1:8" s="2" customFormat="1" ht="16.899999999999999" customHeight="1">
      <c r="A246" s="35"/>
      <c r="B246" s="40"/>
      <c r="C246" s="295" t="s">
        <v>1</v>
      </c>
      <c r="D246" s="295" t="s">
        <v>277</v>
      </c>
      <c r="E246" s="18" t="s">
        <v>1</v>
      </c>
      <c r="F246" s="296">
        <v>13</v>
      </c>
      <c r="G246" s="35"/>
      <c r="H246" s="40"/>
    </row>
    <row r="247" spans="1:8" s="2" customFormat="1" ht="16.899999999999999" customHeight="1">
      <c r="A247" s="35"/>
      <c r="B247" s="40"/>
      <c r="C247" s="295" t="s">
        <v>1</v>
      </c>
      <c r="D247" s="295" t="s">
        <v>278</v>
      </c>
      <c r="E247" s="18" t="s">
        <v>1</v>
      </c>
      <c r="F247" s="296">
        <v>0</v>
      </c>
      <c r="G247" s="35"/>
      <c r="H247" s="40"/>
    </row>
    <row r="248" spans="1:8" s="2" customFormat="1" ht="16.899999999999999" customHeight="1">
      <c r="A248" s="35"/>
      <c r="B248" s="40"/>
      <c r="C248" s="295" t="s">
        <v>1</v>
      </c>
      <c r="D248" s="295" t="s">
        <v>279</v>
      </c>
      <c r="E248" s="18" t="s">
        <v>1</v>
      </c>
      <c r="F248" s="296">
        <v>21</v>
      </c>
      <c r="G248" s="35"/>
      <c r="H248" s="40"/>
    </row>
    <row r="249" spans="1:8" s="2" customFormat="1" ht="16.899999999999999" customHeight="1">
      <c r="A249" s="35"/>
      <c r="B249" s="40"/>
      <c r="C249" s="295" t="s">
        <v>98</v>
      </c>
      <c r="D249" s="295" t="s">
        <v>173</v>
      </c>
      <c r="E249" s="18" t="s">
        <v>1</v>
      </c>
      <c r="F249" s="296">
        <v>117</v>
      </c>
      <c r="G249" s="35"/>
      <c r="H249" s="40"/>
    </row>
    <row r="250" spans="1:8" s="2" customFormat="1" ht="16.899999999999999" customHeight="1">
      <c r="A250" s="35"/>
      <c r="B250" s="40"/>
      <c r="C250" s="297" t="s">
        <v>618</v>
      </c>
      <c r="D250" s="35"/>
      <c r="E250" s="35"/>
      <c r="F250" s="35"/>
      <c r="G250" s="35"/>
      <c r="H250" s="40"/>
    </row>
    <row r="251" spans="1:8" s="2" customFormat="1" ht="22.5">
      <c r="A251" s="35"/>
      <c r="B251" s="40"/>
      <c r="C251" s="295" t="s">
        <v>264</v>
      </c>
      <c r="D251" s="295" t="s">
        <v>265</v>
      </c>
      <c r="E251" s="18" t="s">
        <v>247</v>
      </c>
      <c r="F251" s="296">
        <v>117</v>
      </c>
      <c r="G251" s="35"/>
      <c r="H251" s="40"/>
    </row>
    <row r="252" spans="1:8" s="2" customFormat="1" ht="16.899999999999999" customHeight="1">
      <c r="A252" s="35"/>
      <c r="B252" s="40"/>
      <c r="C252" s="295" t="s">
        <v>293</v>
      </c>
      <c r="D252" s="295" t="s">
        <v>294</v>
      </c>
      <c r="E252" s="18" t="s">
        <v>247</v>
      </c>
      <c r="F252" s="296">
        <v>234</v>
      </c>
      <c r="G252" s="35"/>
      <c r="H252" s="40"/>
    </row>
    <row r="253" spans="1:8" s="2" customFormat="1" ht="16.899999999999999" customHeight="1">
      <c r="A253" s="35"/>
      <c r="B253" s="40"/>
      <c r="C253" s="295" t="s">
        <v>443</v>
      </c>
      <c r="D253" s="295" t="s">
        <v>444</v>
      </c>
      <c r="E253" s="18" t="s">
        <v>247</v>
      </c>
      <c r="F253" s="296">
        <v>117</v>
      </c>
      <c r="G253" s="35"/>
      <c r="H253" s="40"/>
    </row>
    <row r="254" spans="1:8" s="2" customFormat="1" ht="16.899999999999999" customHeight="1">
      <c r="A254" s="35"/>
      <c r="B254" s="40"/>
      <c r="C254" s="295" t="s">
        <v>448</v>
      </c>
      <c r="D254" s="295" t="s">
        <v>449</v>
      </c>
      <c r="E254" s="18" t="s">
        <v>247</v>
      </c>
      <c r="F254" s="296">
        <v>234</v>
      </c>
      <c r="G254" s="35"/>
      <c r="H254" s="40"/>
    </row>
    <row r="255" spans="1:8" s="2" customFormat="1" ht="16.899999999999999" customHeight="1">
      <c r="A255" s="35"/>
      <c r="B255" s="40"/>
      <c r="C255" s="295" t="s">
        <v>453</v>
      </c>
      <c r="D255" s="295" t="s">
        <v>454</v>
      </c>
      <c r="E255" s="18" t="s">
        <v>247</v>
      </c>
      <c r="F255" s="296">
        <v>1610</v>
      </c>
      <c r="G255" s="35"/>
      <c r="H255" s="40"/>
    </row>
    <row r="256" spans="1:8" s="2" customFormat="1" ht="16.899999999999999" customHeight="1">
      <c r="A256" s="35"/>
      <c r="B256" s="40"/>
      <c r="C256" s="295" t="s">
        <v>414</v>
      </c>
      <c r="D256" s="295" t="s">
        <v>415</v>
      </c>
      <c r="E256" s="18" t="s">
        <v>247</v>
      </c>
      <c r="F256" s="296">
        <v>234</v>
      </c>
      <c r="G256" s="35"/>
      <c r="H256" s="40"/>
    </row>
    <row r="257" spans="1:8" s="2" customFormat="1" ht="16.899999999999999" customHeight="1">
      <c r="A257" s="35"/>
      <c r="B257" s="40"/>
      <c r="C257" s="291" t="s">
        <v>119</v>
      </c>
      <c r="D257" s="292" t="s">
        <v>1</v>
      </c>
      <c r="E257" s="293" t="s">
        <v>1</v>
      </c>
      <c r="F257" s="294">
        <v>128</v>
      </c>
      <c r="G257" s="35"/>
      <c r="H257" s="40"/>
    </row>
    <row r="258" spans="1:8" s="2" customFormat="1" ht="16.899999999999999" customHeight="1">
      <c r="A258" s="35"/>
      <c r="B258" s="40"/>
      <c r="C258" s="295" t="s">
        <v>1</v>
      </c>
      <c r="D258" s="295" t="s">
        <v>251</v>
      </c>
      <c r="E258" s="18" t="s">
        <v>1</v>
      </c>
      <c r="F258" s="296">
        <v>0</v>
      </c>
      <c r="G258" s="35"/>
      <c r="H258" s="40"/>
    </row>
    <row r="259" spans="1:8" s="2" customFormat="1" ht="16.899999999999999" customHeight="1">
      <c r="A259" s="35"/>
      <c r="B259" s="40"/>
      <c r="C259" s="295" t="s">
        <v>1</v>
      </c>
      <c r="D259" s="295" t="s">
        <v>252</v>
      </c>
      <c r="E259" s="18" t="s">
        <v>1</v>
      </c>
      <c r="F259" s="296">
        <v>38</v>
      </c>
      <c r="G259" s="35"/>
      <c r="H259" s="40"/>
    </row>
    <row r="260" spans="1:8" s="2" customFormat="1" ht="16.899999999999999" customHeight="1">
      <c r="A260" s="35"/>
      <c r="B260" s="40"/>
      <c r="C260" s="295" t="s">
        <v>1</v>
      </c>
      <c r="D260" s="295" t="s">
        <v>253</v>
      </c>
      <c r="E260" s="18" t="s">
        <v>1</v>
      </c>
      <c r="F260" s="296">
        <v>0</v>
      </c>
      <c r="G260" s="35"/>
      <c r="H260" s="40"/>
    </row>
    <row r="261" spans="1:8" s="2" customFormat="1" ht="16.899999999999999" customHeight="1">
      <c r="A261" s="35"/>
      <c r="B261" s="40"/>
      <c r="C261" s="295" t="s">
        <v>1</v>
      </c>
      <c r="D261" s="295" t="s">
        <v>254</v>
      </c>
      <c r="E261" s="18" t="s">
        <v>1</v>
      </c>
      <c r="F261" s="296">
        <v>90</v>
      </c>
      <c r="G261" s="35"/>
      <c r="H261" s="40"/>
    </row>
    <row r="262" spans="1:8" s="2" customFormat="1" ht="16.899999999999999" customHeight="1">
      <c r="A262" s="35"/>
      <c r="B262" s="40"/>
      <c r="C262" s="295" t="s">
        <v>119</v>
      </c>
      <c r="D262" s="295" t="s">
        <v>173</v>
      </c>
      <c r="E262" s="18" t="s">
        <v>1</v>
      </c>
      <c r="F262" s="296">
        <v>128</v>
      </c>
      <c r="G262" s="35"/>
      <c r="H262" s="40"/>
    </row>
    <row r="263" spans="1:8" s="2" customFormat="1" ht="16.899999999999999" customHeight="1">
      <c r="A263" s="35"/>
      <c r="B263" s="40"/>
      <c r="C263" s="297" t="s">
        <v>618</v>
      </c>
      <c r="D263" s="35"/>
      <c r="E263" s="35"/>
      <c r="F263" s="35"/>
      <c r="G263" s="35"/>
      <c r="H263" s="40"/>
    </row>
    <row r="264" spans="1:8" s="2" customFormat="1" ht="22.5">
      <c r="A264" s="35"/>
      <c r="B264" s="40"/>
      <c r="C264" s="295" t="s">
        <v>245</v>
      </c>
      <c r="D264" s="295" t="s">
        <v>246</v>
      </c>
      <c r="E264" s="18" t="s">
        <v>247</v>
      </c>
      <c r="F264" s="296">
        <v>128</v>
      </c>
      <c r="G264" s="35"/>
      <c r="H264" s="40"/>
    </row>
    <row r="265" spans="1:8" s="2" customFormat="1" ht="22.5">
      <c r="A265" s="35"/>
      <c r="B265" s="40"/>
      <c r="C265" s="295" t="s">
        <v>429</v>
      </c>
      <c r="D265" s="295" t="s">
        <v>430</v>
      </c>
      <c r="E265" s="18" t="s">
        <v>247</v>
      </c>
      <c r="F265" s="296">
        <v>128</v>
      </c>
      <c r="G265" s="35"/>
      <c r="H265" s="40"/>
    </row>
    <row r="266" spans="1:8" s="2" customFormat="1" ht="16.899999999999999" customHeight="1">
      <c r="A266" s="35"/>
      <c r="B266" s="40"/>
      <c r="C266" s="291" t="s">
        <v>280</v>
      </c>
      <c r="D266" s="292" t="s">
        <v>1</v>
      </c>
      <c r="E266" s="293" t="s">
        <v>1</v>
      </c>
      <c r="F266" s="294">
        <v>82</v>
      </c>
      <c r="G266" s="35"/>
      <c r="H266" s="40"/>
    </row>
    <row r="267" spans="1:8" s="2" customFormat="1" ht="16.899999999999999" customHeight="1">
      <c r="A267" s="35"/>
      <c r="B267" s="40"/>
      <c r="C267" s="295" t="s">
        <v>1</v>
      </c>
      <c r="D267" s="295" t="s">
        <v>274</v>
      </c>
      <c r="E267" s="18" t="s">
        <v>1</v>
      </c>
      <c r="F267" s="296">
        <v>0</v>
      </c>
      <c r="G267" s="35"/>
      <c r="H267" s="40"/>
    </row>
    <row r="268" spans="1:8" s="2" customFormat="1" ht="16.899999999999999" customHeight="1">
      <c r="A268" s="35"/>
      <c r="B268" s="40"/>
      <c r="C268" s="295" t="s">
        <v>1</v>
      </c>
      <c r="D268" s="295" t="s">
        <v>269</v>
      </c>
      <c r="E268" s="18" t="s">
        <v>1</v>
      </c>
      <c r="F268" s="296">
        <v>0</v>
      </c>
      <c r="G268" s="35"/>
      <c r="H268" s="40"/>
    </row>
    <row r="269" spans="1:8" s="2" customFormat="1" ht="16.899999999999999" customHeight="1">
      <c r="A269" s="35"/>
      <c r="B269" s="40"/>
      <c r="C269" s="295" t="s">
        <v>1</v>
      </c>
      <c r="D269" s="295" t="s">
        <v>83</v>
      </c>
      <c r="E269" s="18" t="s">
        <v>1</v>
      </c>
      <c r="F269" s="296">
        <v>1</v>
      </c>
      <c r="G269" s="35"/>
      <c r="H269" s="40"/>
    </row>
    <row r="270" spans="1:8" s="2" customFormat="1" ht="16.899999999999999" customHeight="1">
      <c r="A270" s="35"/>
      <c r="B270" s="40"/>
      <c r="C270" s="295" t="s">
        <v>1</v>
      </c>
      <c r="D270" s="295" t="s">
        <v>270</v>
      </c>
      <c r="E270" s="18" t="s">
        <v>1</v>
      </c>
      <c r="F270" s="296">
        <v>0</v>
      </c>
      <c r="G270" s="35"/>
      <c r="H270" s="40"/>
    </row>
    <row r="271" spans="1:8" s="2" customFormat="1" ht="16.899999999999999" customHeight="1">
      <c r="A271" s="35"/>
      <c r="B271" s="40"/>
      <c r="C271" s="295" t="s">
        <v>1</v>
      </c>
      <c r="D271" s="295" t="s">
        <v>275</v>
      </c>
      <c r="E271" s="18" t="s">
        <v>1</v>
      </c>
      <c r="F271" s="296">
        <v>47</v>
      </c>
      <c r="G271" s="35"/>
      <c r="H271" s="40"/>
    </row>
    <row r="272" spans="1:8" s="2" customFormat="1" ht="16.899999999999999" customHeight="1">
      <c r="A272" s="35"/>
      <c r="B272" s="40"/>
      <c r="C272" s="295" t="s">
        <v>1</v>
      </c>
      <c r="D272" s="295" t="s">
        <v>276</v>
      </c>
      <c r="E272" s="18" t="s">
        <v>1</v>
      </c>
      <c r="F272" s="296">
        <v>0</v>
      </c>
      <c r="G272" s="35"/>
      <c r="H272" s="40"/>
    </row>
    <row r="273" spans="1:8" s="2" customFormat="1" ht="16.899999999999999" customHeight="1">
      <c r="A273" s="35"/>
      <c r="B273" s="40"/>
      <c r="C273" s="295" t="s">
        <v>1</v>
      </c>
      <c r="D273" s="295" t="s">
        <v>277</v>
      </c>
      <c r="E273" s="18" t="s">
        <v>1</v>
      </c>
      <c r="F273" s="296">
        <v>13</v>
      </c>
      <c r="G273" s="35"/>
      <c r="H273" s="40"/>
    </row>
    <row r="274" spans="1:8" s="2" customFormat="1" ht="16.899999999999999" customHeight="1">
      <c r="A274" s="35"/>
      <c r="B274" s="40"/>
      <c r="C274" s="295" t="s">
        <v>1</v>
      </c>
      <c r="D274" s="295" t="s">
        <v>278</v>
      </c>
      <c r="E274" s="18" t="s">
        <v>1</v>
      </c>
      <c r="F274" s="296">
        <v>0</v>
      </c>
      <c r="G274" s="35"/>
      <c r="H274" s="40"/>
    </row>
    <row r="275" spans="1:8" s="2" customFormat="1" ht="16.899999999999999" customHeight="1">
      <c r="A275" s="35"/>
      <c r="B275" s="40"/>
      <c r="C275" s="295" t="s">
        <v>1</v>
      </c>
      <c r="D275" s="295" t="s">
        <v>279</v>
      </c>
      <c r="E275" s="18" t="s">
        <v>1</v>
      </c>
      <c r="F275" s="296">
        <v>21</v>
      </c>
      <c r="G275" s="35"/>
      <c r="H275" s="40"/>
    </row>
    <row r="276" spans="1:8" s="2" customFormat="1" ht="16.899999999999999" customHeight="1">
      <c r="A276" s="35"/>
      <c r="B276" s="40"/>
      <c r="C276" s="295" t="s">
        <v>280</v>
      </c>
      <c r="D276" s="295" t="s">
        <v>231</v>
      </c>
      <c r="E276" s="18" t="s">
        <v>1</v>
      </c>
      <c r="F276" s="296">
        <v>82</v>
      </c>
      <c r="G276" s="35"/>
      <c r="H276" s="40"/>
    </row>
    <row r="277" spans="1:8" s="2" customFormat="1" ht="16.899999999999999" customHeight="1">
      <c r="A277" s="35"/>
      <c r="B277" s="40"/>
      <c r="C277" s="291" t="s">
        <v>96</v>
      </c>
      <c r="D277" s="292" t="s">
        <v>1</v>
      </c>
      <c r="E277" s="293" t="s">
        <v>1</v>
      </c>
      <c r="F277" s="294">
        <v>3</v>
      </c>
      <c r="G277" s="35"/>
      <c r="H277" s="40"/>
    </row>
    <row r="278" spans="1:8" s="2" customFormat="1" ht="16.899999999999999" customHeight="1">
      <c r="A278" s="35"/>
      <c r="B278" s="40"/>
      <c r="C278" s="295" t="s">
        <v>1</v>
      </c>
      <c r="D278" s="295" t="s">
        <v>260</v>
      </c>
      <c r="E278" s="18" t="s">
        <v>1</v>
      </c>
      <c r="F278" s="296">
        <v>0</v>
      </c>
      <c r="G278" s="35"/>
      <c r="H278" s="40"/>
    </row>
    <row r="279" spans="1:8" s="2" customFormat="1" ht="16.899999999999999" customHeight="1">
      <c r="A279" s="35"/>
      <c r="B279" s="40"/>
      <c r="C279" s="295" t="s">
        <v>1</v>
      </c>
      <c r="D279" s="295" t="s">
        <v>261</v>
      </c>
      <c r="E279" s="18" t="s">
        <v>1</v>
      </c>
      <c r="F279" s="296">
        <v>0</v>
      </c>
      <c r="G279" s="35"/>
      <c r="H279" s="40"/>
    </row>
    <row r="280" spans="1:8" s="2" customFormat="1" ht="16.899999999999999" customHeight="1">
      <c r="A280" s="35"/>
      <c r="B280" s="40"/>
      <c r="C280" s="295" t="s">
        <v>1</v>
      </c>
      <c r="D280" s="295" t="s">
        <v>83</v>
      </c>
      <c r="E280" s="18" t="s">
        <v>1</v>
      </c>
      <c r="F280" s="296">
        <v>1</v>
      </c>
      <c r="G280" s="35"/>
      <c r="H280" s="40"/>
    </row>
    <row r="281" spans="1:8" s="2" customFormat="1" ht="16.899999999999999" customHeight="1">
      <c r="A281" s="35"/>
      <c r="B281" s="40"/>
      <c r="C281" s="295" t="s">
        <v>1</v>
      </c>
      <c r="D281" s="295" t="s">
        <v>262</v>
      </c>
      <c r="E281" s="18" t="s">
        <v>1</v>
      </c>
      <c r="F281" s="296">
        <v>0</v>
      </c>
      <c r="G281" s="35"/>
      <c r="H281" s="40"/>
    </row>
    <row r="282" spans="1:8" s="2" customFormat="1" ht="16.899999999999999" customHeight="1">
      <c r="A282" s="35"/>
      <c r="B282" s="40"/>
      <c r="C282" s="295" t="s">
        <v>1</v>
      </c>
      <c r="D282" s="295" t="s">
        <v>85</v>
      </c>
      <c r="E282" s="18" t="s">
        <v>1</v>
      </c>
      <c r="F282" s="296">
        <v>2</v>
      </c>
      <c r="G282" s="35"/>
      <c r="H282" s="40"/>
    </row>
    <row r="283" spans="1:8" s="2" customFormat="1" ht="16.899999999999999" customHeight="1">
      <c r="A283" s="35"/>
      <c r="B283" s="40"/>
      <c r="C283" s="295" t="s">
        <v>96</v>
      </c>
      <c r="D283" s="295" t="s">
        <v>173</v>
      </c>
      <c r="E283" s="18" t="s">
        <v>1</v>
      </c>
      <c r="F283" s="296">
        <v>3</v>
      </c>
      <c r="G283" s="35"/>
      <c r="H283" s="40"/>
    </row>
    <row r="284" spans="1:8" s="2" customFormat="1" ht="16.899999999999999" customHeight="1">
      <c r="A284" s="35"/>
      <c r="B284" s="40"/>
      <c r="C284" s="297" t="s">
        <v>618</v>
      </c>
      <c r="D284" s="35"/>
      <c r="E284" s="35"/>
      <c r="F284" s="35"/>
      <c r="G284" s="35"/>
      <c r="H284" s="40"/>
    </row>
    <row r="285" spans="1:8" s="2" customFormat="1" ht="22.5">
      <c r="A285" s="35"/>
      <c r="B285" s="40"/>
      <c r="C285" s="295" t="s">
        <v>256</v>
      </c>
      <c r="D285" s="295" t="s">
        <v>257</v>
      </c>
      <c r="E285" s="18" t="s">
        <v>247</v>
      </c>
      <c r="F285" s="296">
        <v>3</v>
      </c>
      <c r="G285" s="35"/>
      <c r="H285" s="40"/>
    </row>
    <row r="286" spans="1:8" s="2" customFormat="1" ht="16.899999999999999" customHeight="1">
      <c r="A286" s="35"/>
      <c r="B286" s="40"/>
      <c r="C286" s="295" t="s">
        <v>418</v>
      </c>
      <c r="D286" s="295" t="s">
        <v>419</v>
      </c>
      <c r="E286" s="18" t="s">
        <v>247</v>
      </c>
      <c r="F286" s="296">
        <v>192</v>
      </c>
      <c r="G286" s="35"/>
      <c r="H286" s="40"/>
    </row>
    <row r="287" spans="1:8" s="2" customFormat="1" ht="16.899999999999999" customHeight="1">
      <c r="A287" s="35"/>
      <c r="B287" s="40"/>
      <c r="C287" s="291" t="s">
        <v>115</v>
      </c>
      <c r="D287" s="292" t="s">
        <v>1</v>
      </c>
      <c r="E287" s="293" t="s">
        <v>1</v>
      </c>
      <c r="F287" s="294">
        <v>1376</v>
      </c>
      <c r="G287" s="35"/>
      <c r="H287" s="40"/>
    </row>
    <row r="288" spans="1:8" s="2" customFormat="1" ht="16.899999999999999" customHeight="1">
      <c r="A288" s="35"/>
      <c r="B288" s="40"/>
      <c r="C288" s="295" t="s">
        <v>1</v>
      </c>
      <c r="D288" s="295" t="s">
        <v>305</v>
      </c>
      <c r="E288" s="18" t="s">
        <v>1</v>
      </c>
      <c r="F288" s="296">
        <v>0</v>
      </c>
      <c r="G288" s="35"/>
      <c r="H288" s="40"/>
    </row>
    <row r="289" spans="1:8" s="2" customFormat="1" ht="16.899999999999999" customHeight="1">
      <c r="A289" s="35"/>
      <c r="B289" s="40"/>
      <c r="C289" s="295" t="s">
        <v>115</v>
      </c>
      <c r="D289" s="295" t="s">
        <v>306</v>
      </c>
      <c r="E289" s="18" t="s">
        <v>1</v>
      </c>
      <c r="F289" s="296">
        <v>1376</v>
      </c>
      <c r="G289" s="35"/>
      <c r="H289" s="40"/>
    </row>
    <row r="290" spans="1:8" s="2" customFormat="1" ht="16.899999999999999" customHeight="1">
      <c r="A290" s="35"/>
      <c r="B290" s="40"/>
      <c r="C290" s="297" t="s">
        <v>618</v>
      </c>
      <c r="D290" s="35"/>
      <c r="E290" s="35"/>
      <c r="F290" s="35"/>
      <c r="G290" s="35"/>
      <c r="H290" s="40"/>
    </row>
    <row r="291" spans="1:8" s="2" customFormat="1" ht="16.899999999999999" customHeight="1">
      <c r="A291" s="35"/>
      <c r="B291" s="40"/>
      <c r="C291" s="295" t="s">
        <v>300</v>
      </c>
      <c r="D291" s="295" t="s">
        <v>301</v>
      </c>
      <c r="E291" s="18" t="s">
        <v>302</v>
      </c>
      <c r="F291" s="296">
        <v>1376</v>
      </c>
      <c r="G291" s="35"/>
      <c r="H291" s="40"/>
    </row>
    <row r="292" spans="1:8" s="2" customFormat="1" ht="16.899999999999999" customHeight="1">
      <c r="A292" s="35"/>
      <c r="B292" s="40"/>
      <c r="C292" s="295" t="s">
        <v>409</v>
      </c>
      <c r="D292" s="295" t="s">
        <v>410</v>
      </c>
      <c r="E292" s="18" t="s">
        <v>247</v>
      </c>
      <c r="F292" s="296">
        <v>2752</v>
      </c>
      <c r="G292" s="35"/>
      <c r="H292" s="40"/>
    </row>
    <row r="293" spans="1:8" s="2" customFormat="1" ht="16.899999999999999" customHeight="1">
      <c r="A293" s="35"/>
      <c r="B293" s="40"/>
      <c r="C293" s="295" t="s">
        <v>453</v>
      </c>
      <c r="D293" s="295" t="s">
        <v>454</v>
      </c>
      <c r="E293" s="18" t="s">
        <v>247</v>
      </c>
      <c r="F293" s="296">
        <v>1610</v>
      </c>
      <c r="G293" s="35"/>
      <c r="H293" s="40"/>
    </row>
    <row r="294" spans="1:8" s="2" customFormat="1" ht="7.35" customHeight="1">
      <c r="A294" s="35"/>
      <c r="B294" s="152"/>
      <c r="C294" s="153"/>
      <c r="D294" s="153"/>
      <c r="E294" s="153"/>
      <c r="F294" s="153"/>
      <c r="G294" s="153"/>
      <c r="H294" s="40"/>
    </row>
    <row r="295" spans="1:8" s="2" customFormat="1">
      <c r="A295" s="35"/>
      <c r="B295" s="35"/>
      <c r="C295" s="35"/>
      <c r="D295" s="35"/>
      <c r="E295" s="35"/>
      <c r="F295" s="35"/>
      <c r="G295" s="35"/>
      <c r="H295" s="35"/>
    </row>
  </sheetData>
  <sheetProtection algorithmName="SHA-512" hashValue="IKx3g/+Mh7YCLma1quc4UyPoqOwkadyqXiny6/P6ikzVHBuhQC3iLq9pN/3dsdr0Jh7yXXrsU87pxTKFH9UmkA==" saltValue="zW+OXsJR3Ndd7D9OV62k/aXwbBD60kcTx295bXHspvjN3QnYnkEEUD7E7tAQWFD3J7KZzqLBGo1OegvaaDWlF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Čištění KL koleje...</vt:lpstr>
      <vt:lpstr>VON - Vedlejší a ostatní ...</vt:lpstr>
      <vt:lpstr>Seznam figur</vt:lpstr>
      <vt:lpstr>'Rekapitulace stavby'!Názvy_tisku</vt:lpstr>
      <vt:lpstr>'Seznam figur'!Názvy_tisku</vt:lpstr>
      <vt:lpstr>'SO 01 - Čištění KL koleje...'!Názvy_tisku</vt:lpstr>
      <vt:lpstr>'VON - Vedlejší a ostatní ...'!Názvy_tisku</vt:lpstr>
      <vt:lpstr>'Rekapitulace stavby'!Oblast_tisku</vt:lpstr>
      <vt:lpstr>'Seznam figur'!Oblast_tisku</vt:lpstr>
      <vt:lpstr>'SO 01 - Čištění KL koleje...'!Oblast_tisku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Duda Vlastimil, Ing.</cp:lastModifiedBy>
  <dcterms:created xsi:type="dcterms:W3CDTF">2020-03-26T07:24:11Z</dcterms:created>
  <dcterms:modified xsi:type="dcterms:W3CDTF">2020-03-30T05:47:22Z</dcterms:modified>
</cp:coreProperties>
</file>