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bookViews>
    <workbookView xWindow="-105" yWindow="-105" windowWidth="19350" windowHeight="1257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SOPS!$A$10:$L$70</definedName>
    <definedName name="_xlnm.Print_Titles" localSheetId="0">SOPS!$9:$12</definedName>
    <definedName name="_xlnm.Print_Area" localSheetId="0">SOPS!$B$1:$L$68</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64" i="1" l="1"/>
  <c r="J64" i="1"/>
  <c r="L60" i="1"/>
  <c r="J60" i="1"/>
  <c r="L56" i="1"/>
  <c r="J56" i="1"/>
  <c r="L52" i="1"/>
  <c r="J52" i="1"/>
  <c r="L48" i="1"/>
  <c r="J48" i="1"/>
  <c r="L44" i="1"/>
  <c r="J44" i="1"/>
  <c r="L40" i="1"/>
  <c r="J40" i="1"/>
  <c r="L36" i="1"/>
  <c r="J36" i="1"/>
  <c r="L32" i="1"/>
  <c r="J32" i="1"/>
  <c r="C68" i="1"/>
  <c r="L26" i="1"/>
  <c r="J26" i="1"/>
  <c r="L22" i="1"/>
  <c r="J22" i="1"/>
  <c r="L18" i="1"/>
  <c r="J18" i="1"/>
  <c r="L14" i="1"/>
  <c r="J14" i="1"/>
  <c r="B14" i="1"/>
  <c r="C30" i="1"/>
  <c r="B18" i="1" l="1"/>
  <c r="L68" i="1"/>
  <c r="L30" i="1"/>
  <c r="B22" i="1" l="1"/>
  <c r="B26" i="1"/>
  <c r="B32" i="1"/>
  <c r="J1" i="4"/>
  <c r="B36" i="1" l="1"/>
  <c r="L1" i="4"/>
  <c r="B40" i="1" l="1"/>
  <c r="B44" i="1" s="1"/>
  <c r="B48" i="1" s="1"/>
  <c r="L9" i="1"/>
  <c r="B9" i="1"/>
  <c r="B52" i="1" l="1"/>
  <c r="B56" i="1" s="1"/>
  <c r="B60" i="1" s="1"/>
  <c r="B64" i="1" s="1"/>
  <c r="L1" i="1"/>
  <c r="F4" i="1"/>
  <c r="K9" i="1" l="1"/>
  <c r="F5" i="1" l="1"/>
  <c r="Q2" i="1"/>
  <c r="K2" i="1"/>
  <c r="Q3" i="1" l="1"/>
  <c r="O1"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<sst xmlns="http://schemas.openxmlformats.org/spreadsheetml/2006/main" count="286" uniqueCount="190">
  <si>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</si>
  <si>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</si>
  <si>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</si>
  <si>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</si>
  <si>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</si>
  <si>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</si>
  <si>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</si>
  <si>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</si>
  <si>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</si>
  <si>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</si>
  <si>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</si>
  <si>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</si>
  <si>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</si>
  <si>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</si>
  <si>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</si>
  <si>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</si>
  <si>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</si>
  <si>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</si>
  <si>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</si>
  <si>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</si>
  <si>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</si>
  <si>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</si>
  <si>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</si>
  <si>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</si>
  <si>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</si>
  <si>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</si>
  <si>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</si>
  <si>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</si>
  <si>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</si>
  <si>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</si>
  <si>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</si>
  <si>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</si>
  <si>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</si>
  <si>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</si>
  <si>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</si>
  <si>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</si>
  <si>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</si>
  <si>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</si>
  <si>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</si>
  <si>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</si>
  <si>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</si>
  <si>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</si>
  <si>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</si>
  <si>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</si>
  <si>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</si>
  <si>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</si>
  <si>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</si>
  <si>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</si>
  <si>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</si>
  <si>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</si>
  <si>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</si>
  <si>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</si>
  <si>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</si>
  <si>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</si>
  <si>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</si>
  <si>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</si>
  <si>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</si>
  <si>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</si>
  <si>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</si>
  <si>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</si>
  <si>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</si>
  <si>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</si>
  <si>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</si>
  <si>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</si>
  <si>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</si>
  <si>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</si>
  <si>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</si>
  <si>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</si>
  <si>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</si>
  <si>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</si>
  <si>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</si>
  <si>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</si>
  <si>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</si>
  <si>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</si>
  <si>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</si>
  <si>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</si>
  <si>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</si>
  <si>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</si>
  <si>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</si>
  <si>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</si>
  <si>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</si>
  <si>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</si>
  <si>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</si>
  <si>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</si>
  <si>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</si>
  <si>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</si>
  <si>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</si>
  <si>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</si>
  <si>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</si>
  <si>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</si>
  <si>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</si>
  <si>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</si>
  <si>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</si>
  <si>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</si>
  <si>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</si>
  <si>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</si>
  <si>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</si>
  <si>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</si>
  <si>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</si>
  <si>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</si>
  <si>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</si>
  <si>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</si>
  <si>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</si>
  <si>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</si>
  <si>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</si>
  <si>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</si>
  <si>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</si>
  <si>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</si>
  <si>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</si>
  <si>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</si>
  <si>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</si>
  <si>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</si>
  <si>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</si>
  <si>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</si>
  <si>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</si>
  <si>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</si>
  <si>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</si>
  <si>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</si>
  <si>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</si>
  <si>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</si>
  <si>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</si>
  <si>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</si>
  <si>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</si>
  <si>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</si>
  <si>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</si>
  <si>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</si>
  <si>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</si>
  <si>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</si>
  <si>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</si>
  <si>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</si>
  <si>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</si>
  <si>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</si>
  <si>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</si>
  <si>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OPTIMALIZACE TRAŤOVÉHO ÚSEKU PRAHA HOSTIVAŘ - PRAHA HL.N., II. ČÁST - PRAHA HOSTIVAŘ - PRAHA HL.N., Úprava ŽST Praha Zahradní Město</t>
  </si>
  <si>
    <t>S631500471</t>
  </si>
  <si>
    <t>511 372 0004</t>
  </si>
  <si>
    <t>PS 2-02-02</t>
  </si>
  <si>
    <t>PRODEX spol. s r.o.</t>
  </si>
  <si>
    <t>Ing. Peter Belanský</t>
  </si>
  <si>
    <t>1</t>
  </si>
  <si>
    <t>zemní práce</t>
  </si>
  <si>
    <t>m3</t>
  </si>
  <si>
    <t>13193</t>
  </si>
  <si>
    <t>HLOUBENÍ JAM ZAPAŽ I NEPAŽ TŘ III</t>
  </si>
  <si>
    <t>dle přílohy č. 2.1 --&gt; jamy pro spojky</t>
  </si>
  <si>
    <t>13293</t>
  </si>
  <si>
    <t>HLOUBENÍ RÝH ŠÍŘ DO 2M PAŽ I NEPAŽ TŘ. III</t>
  </si>
  <si>
    <t>141146</t>
  </si>
  <si>
    <t>PROTLAČOVÁNÍ OCELOVÉHO POTRUBÍ DN DO 400MM</t>
  </si>
  <si>
    <t>dle přílohy č. 2.1 --&gt; 2 místa pro protlak, spolu 4x protláčení potrubí (2x25m) a (2x22m)</t>
  </si>
  <si>
    <t>18130</t>
  </si>
  <si>
    <t>ÚPRAVA PLÁNĚ BEZ ZHUTNĚNÍ</t>
  </si>
  <si>
    <t>m2</t>
  </si>
  <si>
    <t>7</t>
  </si>
  <si>
    <t>přidružená stavební výroba</t>
  </si>
  <si>
    <t>702112</t>
  </si>
  <si>
    <t>KABELOVÝ ŽLAB ZEMNÍ VČETNĚ KRYTU SVĚTLÉ ŠÍŘKY PŘES 120 DO 250 MM</t>
  </si>
  <si>
    <t>dle přílohy č. 2.1 --&gt; 30+35+224+70</t>
  </si>
  <si>
    <t>702312</t>
  </si>
  <si>
    <t>ZAKRITÍ KABELŮ VÝSTRAŽNOU FÓLIÍ ŠÍŘKY PŘES 20 DO 40 CM</t>
  </si>
  <si>
    <t>702212</t>
  </si>
  <si>
    <t>KABELOVÁ CHRÁNIČKA ZEMNÍ DN PŘES 100 DO 200 MM</t>
  </si>
  <si>
    <t>dle přílohy č. 2.1 --&gt;  25x(3+2) + 22x(3+2)</t>
  </si>
  <si>
    <t>75I713</t>
  </si>
  <si>
    <t>KABEL KLASICKÝ DÁLKOVÝ DVOUPLÁŠŤOVÝ DO 37 ČTYŘEK</t>
  </si>
  <si>
    <t>mčtyřka</t>
  </si>
  <si>
    <t>dle přílohy č. 3 --&gt;  215*3</t>
  </si>
  <si>
    <t>75I714</t>
  </si>
  <si>
    <t>KABEL KLASICKÝ DÁLKOVÝ DVOUPLÁŠŤOVÝ PŘES 37 ČTYŘEK</t>
  </si>
  <si>
    <t>75I71X</t>
  </si>
  <si>
    <t>KABEL KLASICKÝ DÁLKOVÝ DVOUPLÁŠŤOVÝ - MONTÁŽ</t>
  </si>
  <si>
    <t>75IJ23</t>
  </si>
  <si>
    <t>MĚŘENÍ ZÁVĚREČNÉ DÁLKOVÝCH KABELŮ V OBOU SMĚRECH V PLNÉM ROZSAHU BEZ PROVOZU</t>
  </si>
  <si>
    <t>čtyřka</t>
  </si>
  <si>
    <t>dle přílohy č.1 - před a po pokládce</t>
  </si>
  <si>
    <t>75II32</t>
  </si>
  <si>
    <t>SPOJKA DÁLKOVÉHO KABELU PŘES 100 ŽIL</t>
  </si>
  <si>
    <t>dle přílohy č.1 - 6+6</t>
  </si>
  <si>
    <t>kus</t>
  </si>
  <si>
    <t>75II3X</t>
  </si>
  <si>
    <t>SPOJKA DÁLKOVÉHO KABELU - MONTÁŽ</t>
  </si>
  <si>
    <t>dle položky č.12</t>
  </si>
  <si>
    <t>dle přílohy č. 3 --&gt;  215*2+85</t>
  </si>
  <si>
    <t>dle přílohy č. 3 --&gt;  215*5+85</t>
  </si>
  <si>
    <t>dle přílohy č. 2.1 --&gt; 15+112+35, výkop 80/90  35m, výkop 50/90</t>
  </si>
  <si>
    <t>dle přílohy č. 2.1 --&gt; 162*0,8= 129,6 m2; 16+12=28m2; 35m*0,5 = 17,5m2</t>
  </si>
  <si>
    <t>dle přílohy č. 2.1 --&gt; 15+112+35+35</t>
  </si>
  <si>
    <t>Součet</t>
  </si>
  <si>
    <t>2019_OTSKP</t>
  </si>
  <si>
    <t>Praha Hostivař - Praha Zahradní Město, úpravy stávajících DK</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</si>
</sst>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7" formatCode="#,##0.00\ &quot;Kč&quot;;\-#,##0.00\ &quot;Kč&quot;"/>
    <numFmt numFmtId="164" formatCode="m\/yyyy"/>
    <numFmt numFmtId="165" formatCode="#,##0.000"/>
    <numFmt numFmtId="166" formatCode="#,##0.0000"/>
    <numFmt numFmtId="167" formatCode="0.00000"/>
    <numFmt numFmtId="168" formatCode="#,##0.00_ ;\-#,##0.00\ "/>
  </numFmts>
  <fonts count="5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4"/>
      <name val="Arial"/>
      <family val="2"/>
      <charset val="238"/>
    </font>
    <font>
      <b/>
      <sz val="10"/>
      <name val="Arial"/>
      <family val="2"/>
      <charset val="238"/>
    </font>
    <font>
      <b/>
      <sz val="8"/>
      <color theme="1"/>
      <name val="Arial"/>
      <family val="2"/>
      <charset val="238"/>
    </font>
    <font>
      <sz val="8"/>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5">
    <xf numFmtId="0" fontId="0" fillId="0" borderId="0"/>
    <xf numFmtId="0" fontId="4" fillId="0" borderId="0">
      <alignment vertical="center"/>
    </xf>
    <xf numFmtId="0" fontId="6" fillId="0" borderId="0">
      <alignment vertical="center"/>
    </xf>
    <xf numFmtId="0" fontId="4" fillId="0" borderId="0"/>
    <xf numFmtId="0" fontId="53" fillId="0" borderId="0"/>
  </cellStyleXfs>
  <cellXfs count="169">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49" fontId="40" fillId="0" borderId="13" xfId="0" applyNumberFormat="1" applyFont="1" applyFill="1" applyBorder="1" applyAlignment="1" applyProtection="1">
      <alignment vertical="top"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49" fontId="42" fillId="0" borderId="13" xfId="0" applyNumberFormat="1" applyFont="1" applyFill="1" applyBorder="1" applyAlignment="1" applyProtection="1">
      <alignment vertical="center"/>
      <protection locked="0"/>
    </xf>
    <xf numFmtId="0" fontId="42" fillId="0" borderId="30" xfId="0" applyFont="1" applyFill="1" applyBorder="1" applyAlignment="1" applyProtection="1">
      <alignment vertical="center"/>
      <protection locked="0"/>
    </xf>
    <xf numFmtId="0" fontId="42" fillId="0" borderId="29" xfId="0" applyFont="1" applyFill="1" applyBorder="1" applyAlignment="1" applyProtection="1">
      <alignment horizontal="left" vertical="center"/>
      <protection locked="0"/>
    </xf>
    <xf numFmtId="49" fontId="42" fillId="0" borderId="13" xfId="0" applyNumberFormat="1" applyFont="1" applyFill="1" applyBorder="1" applyAlignment="1" applyProtection="1">
      <alignment vertical="center" wrapText="1"/>
      <protection locked="0"/>
    </xf>
    <xf numFmtId="164" fontId="42" fillId="0" borderId="9" xfId="0" applyNumberFormat="1" applyFont="1" applyFill="1" applyBorder="1" applyAlignment="1" applyProtection="1">
      <alignment horizontal="left" vertical="center"/>
      <protection locked="0"/>
    </xf>
    <xf numFmtId="164" fontId="42"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4"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5"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0" fontId="47" fillId="0" borderId="0" xfId="0" applyFont="1"/>
    <xf numFmtId="0" fontId="0" fillId="11" borderId="0" xfId="0" applyFill="1"/>
    <xf numFmtId="3" fontId="51" fillId="0" borderId="58" xfId="3" applyNumberFormat="1" applyFont="1" applyFill="1" applyBorder="1" applyAlignment="1">
      <alignment horizontal="center" vertical="center"/>
    </xf>
    <xf numFmtId="3" fontId="51" fillId="0" borderId="58" xfId="3" applyNumberFormat="1" applyFont="1" applyFill="1" applyBorder="1" applyAlignment="1">
      <alignment horizontal="right" vertical="center"/>
    </xf>
    <xf numFmtId="3" fontId="52"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4" fillId="13" borderId="59" xfId="4" applyFont="1" applyFill="1" applyBorder="1" applyAlignment="1" applyProtection="1">
      <alignment horizontal="center" vertical="center" wrapText="1"/>
    </xf>
    <xf numFmtId="0" fontId="54" fillId="13" borderId="60" xfId="4" applyNumberFormat="1" applyFont="1" applyFill="1" applyBorder="1" applyAlignment="1" applyProtection="1">
      <alignment horizontal="center" vertical="center"/>
    </xf>
    <xf numFmtId="167" fontId="54"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0" fontId="1" fillId="0" borderId="0" xfId="0" applyFont="1" applyBorder="1" applyAlignment="1" applyProtection="1">
      <alignment horizontal="right" vertical="center"/>
      <protection locked="0"/>
    </xf>
    <xf numFmtId="0" fontId="1" fillId="0" borderId="15" xfId="0" applyFont="1" applyBorder="1" applyAlignment="1" applyProtection="1">
      <alignment horizontal="right" vertical="center"/>
      <protection locked="0"/>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7" fillId="3" borderId="1" xfId="2" applyNumberFormat="1" applyFont="1" applyFill="1" applyBorder="1" applyAlignment="1" applyProtection="1">
      <alignment horizontal="left" vertical="center" wrapText="1" shrinkToFit="1"/>
      <protection locked="0"/>
    </xf>
    <xf numFmtId="49" fontId="8" fillId="3" borderId="19" xfId="2" applyNumberFormat="1" applyFont="1" applyFill="1" applyBorder="1" applyAlignment="1" applyProtection="1">
      <alignment horizontal="left" vertical="center" wrapText="1" shrinkToFit="1"/>
      <protection locked="0"/>
    </xf>
    <xf numFmtId="14" fontId="42" fillId="3" borderId="52" xfId="0" applyNumberFormat="1" applyFont="1" applyFill="1" applyBorder="1" applyAlignment="1" applyProtection="1">
      <alignment vertical="center"/>
      <protection locked="0"/>
    </xf>
    <xf numFmtId="164" fontId="43" fillId="3" borderId="40" xfId="0" applyNumberFormat="1" applyFont="1" applyFill="1" applyBorder="1" applyAlignment="1" applyProtection="1">
      <alignment horizontal="left" vertical="center" wrapText="1"/>
      <protection locked="0"/>
    </xf>
    <xf numFmtId="49" fontId="55" fillId="0" borderId="11" xfId="0" applyNumberFormat="1" applyFont="1" applyFill="1" applyBorder="1" applyAlignment="1" applyProtection="1">
      <alignment horizontal="center" vertical="top" wrapText="1"/>
      <protection locked="0"/>
    </xf>
    <xf numFmtId="49" fontId="56" fillId="0" borderId="13" xfId="0" applyNumberFormat="1" applyFont="1" applyFill="1" applyBorder="1" applyAlignment="1" applyProtection="1">
      <alignment vertical="center"/>
      <protection locked="0"/>
    </xf>
    <xf numFmtId="0" fontId="56" fillId="0" borderId="13" xfId="0" applyNumberFormat="1" applyFont="1" applyFill="1" applyBorder="1" applyAlignment="1" applyProtection="1">
      <alignment vertical="center"/>
      <protection locked="0"/>
    </xf>
    <xf numFmtId="49" fontId="57" fillId="0" borderId="5" xfId="0" applyNumberFormat="1" applyFont="1" applyFill="1" applyBorder="1" applyAlignment="1" applyProtection="1">
      <alignment horizontal="center" vertical="center"/>
      <protection locked="0"/>
    </xf>
    <xf numFmtId="49" fontId="9" fillId="3" borderId="5" xfId="2" applyNumberFormat="1" applyFont="1" applyFill="1" applyBorder="1" applyAlignment="1" applyProtection="1">
      <alignment horizontal="left" vertical="center" wrapText="1"/>
      <protection locked="0"/>
    </xf>
    <xf numFmtId="49" fontId="9" fillId="0" borderId="5" xfId="2" applyNumberFormat="1" applyFont="1" applyFill="1" applyBorder="1" applyAlignment="1" applyProtection="1">
      <alignment horizontal="left" vertical="center" wrapText="1"/>
      <protection locked="0"/>
    </xf>
    <xf numFmtId="0" fontId="1" fillId="14" borderId="0" xfId="0" applyFont="1" applyFill="1" applyAlignment="1" applyProtection="1">
      <alignmen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49" fontId="58" fillId="0" borderId="5" xfId="0" applyNumberFormat="1" applyFont="1" applyFill="1" applyBorder="1" applyAlignment="1" applyProtection="1">
      <alignment horizontal="center" vertical="center"/>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4" fillId="0" borderId="56" xfId="0" applyFont="1" applyFill="1" applyBorder="1" applyAlignment="1" applyProtection="1">
      <alignment horizontal="left" vertical="top" wrapText="1"/>
      <protection hidden="1"/>
    </xf>
    <xf numFmtId="0" fontId="44"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3" fillId="0" borderId="0" xfId="0" applyNumberFormat="1" applyFont="1" applyFill="1" applyBorder="1" applyAlignment="1" applyProtection="1">
      <alignment horizontal="left" vertical="center"/>
      <protection locked="0"/>
    </xf>
    <xf numFmtId="49" fontId="43" fillId="0" borderId="39" xfId="0" applyNumberFormat="1" applyFont="1" applyFill="1" applyBorder="1" applyAlignment="1" applyProtection="1">
      <alignment horizontal="left" vertical="center"/>
      <protection locked="0"/>
    </xf>
    <xf numFmtId="49" fontId="41" fillId="3" borderId="13" xfId="0" applyNumberFormat="1" applyFont="1" applyFill="1" applyBorder="1" applyAlignment="1" applyProtection="1">
      <alignment horizontal="left" vertical="top"/>
      <protection locked="0"/>
    </xf>
  </cellXfs>
  <cellStyles count="5">
    <cellStyle name="Normální" xfId="0" builtinId="0"/>
    <cellStyle name="Normální 2" xfId="1"/>
    <cellStyle name="Normální 3" xfId="2"/>
    <cellStyle name="normální_POL.XLS" xfId="4"/>
    <cellStyle name="normální_SOxxxxxx" xfId="3"/>
  </cellStyles>
  <dxfs count="18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S86"/>
  <sheetViews>
    <sheetView tabSelected="1" view="pageBreakPreview" zoomScale="85" zoomScaleNormal="85" zoomScaleSheetLayoutView="85" workbookViewId="0">
      <pane xSplit="3" ySplit="12" topLeftCell="D52" activePane="bottomRight" state="frozen"/>
      <selection pane="topRight" activeCell="D1" sqref="D1"/>
      <selection pane="bottomLeft" activeCell="A13" sqref="A13"/>
      <selection pane="bottomRight" activeCell="I72" sqref="I72"/>
    </sheetView>
  </sheetViews>
  <sheetFormatPr defaultColWidth="9.140625" defaultRowHeight="11.25" x14ac:dyDescent="0.2"/>
  <cols>
    <col min="1" max="1" width="9.5703125" style="8" customWidth="1"/>
    <col min="2" max="2" width="8.5703125" style="8" customWidth="1"/>
    <col min="3" max="3" width="10.5703125" style="8" customWidth="1"/>
    <col min="4" max="4" width="10" style="8" customWidth="1"/>
    <col min="5" max="5" width="11.42578125" style="8" customWidth="1"/>
    <col min="6" max="6" width="74.140625" style="8" customWidth="1"/>
    <col min="7" max="7" width="9" style="9" customWidth="1"/>
    <col min="8" max="8" width="13" style="9" customWidth="1"/>
    <col min="9" max="9" width="10.85546875" style="9" customWidth="1"/>
    <col min="10" max="10" width="10.140625" style="9" customWidth="1"/>
    <col min="11" max="11" width="12.85546875" style="9" customWidth="1"/>
    <col min="12" max="12" width="19" style="9" customWidth="1"/>
    <col min="13" max="13" width="11" style="8" customWidth="1"/>
    <col min="14" max="14" width="15" style="8" customWidth="1"/>
    <col min="15" max="15" width="21.5703125" style="8" customWidth="1"/>
    <col min="16" max="16" width="9.140625" style="8"/>
    <col min="17" max="17" width="15.28515625" style="8" customWidth="1"/>
    <col min="18" max="16384" width="9.140625" style="8"/>
  </cols>
  <sheetData>
    <row r="1" spans="1:19" s="13" customFormat="1" ht="30.75" customHeight="1" thickTop="1" thickBot="1" x14ac:dyDescent="0.3">
      <c r="A1" s="86" t="s">
        <v>90</v>
      </c>
      <c r="B1" s="137" t="s">
        <v>132</v>
      </c>
      <c r="C1" s="138"/>
      <c r="D1" s="73"/>
      <c r="E1" s="73"/>
      <c r="F1" s="75" t="s">
        <v>81</v>
      </c>
      <c r="G1" s="73"/>
      <c r="H1" s="74"/>
      <c r="I1" s="41"/>
      <c r="J1" s="42"/>
      <c r="K1" s="42"/>
      <c r="L1" s="43" t="str">
        <f>D3</f>
        <v>PS 2-02-02</v>
      </c>
      <c r="M1" s="89" t="s">
        <v>118</v>
      </c>
      <c r="N1" s="90">
        <v>1</v>
      </c>
      <c r="O1" s="91">
        <f>K2/N1</f>
        <v>0</v>
      </c>
      <c r="P1" s="92"/>
      <c r="Q1" s="93" t="s">
        <v>122</v>
      </c>
      <c r="R1" s="93"/>
    </row>
    <row r="2" spans="1:19" s="13" customFormat="1" ht="57" customHeight="1" thickTop="1" thickBot="1" x14ac:dyDescent="0.3">
      <c r="B2" s="133" t="s">
        <v>9</v>
      </c>
      <c r="C2" s="134"/>
      <c r="D2" s="45"/>
      <c r="E2" s="46"/>
      <c r="F2" s="112" t="s">
        <v>133</v>
      </c>
      <c r="G2" s="44"/>
      <c r="H2" s="72"/>
      <c r="I2" s="135" t="s">
        <v>24</v>
      </c>
      <c r="J2" s="136"/>
      <c r="K2" s="139">
        <f>SUMIFS(L:L,B:B,"SOUČET")</f>
        <v>0</v>
      </c>
      <c r="L2" s="140"/>
      <c r="M2" s="94" t="s">
        <v>119</v>
      </c>
      <c r="N2" s="95" t="s">
        <v>120</v>
      </c>
      <c r="O2" s="96" t="s">
        <v>121</v>
      </c>
      <c r="Q2" s="97">
        <f>SUMIFS(L:L,A:A,"P")</f>
        <v>0</v>
      </c>
      <c r="R2" s="97"/>
      <c r="S2" s="92"/>
    </row>
    <row r="3" spans="1:19" s="13" customFormat="1" ht="42.75" customHeight="1" thickTop="1" thickBot="1" x14ac:dyDescent="0.3">
      <c r="B3" s="28" t="s">
        <v>30</v>
      </c>
      <c r="C3" s="29"/>
      <c r="D3" s="168" t="s">
        <v>136</v>
      </c>
      <c r="E3" s="168"/>
      <c r="F3" s="58" t="s">
        <v>189</v>
      </c>
      <c r="G3" s="47"/>
      <c r="H3" s="48"/>
      <c r="I3" s="56"/>
      <c r="J3" s="55"/>
      <c r="K3" s="157"/>
      <c r="L3" s="158"/>
      <c r="Q3" s="98">
        <f>$K$2-Q2</f>
        <v>0</v>
      </c>
      <c r="R3" s="98"/>
      <c r="S3" s="92" t="s">
        <v>124</v>
      </c>
    </row>
    <row r="4" spans="1:19" s="13" customFormat="1" ht="18" customHeight="1" thickTop="1" x14ac:dyDescent="0.25">
      <c r="B4" s="143" t="s">
        <v>18</v>
      </c>
      <c r="C4" s="144"/>
      <c r="D4" s="145"/>
      <c r="E4" s="66" t="s">
        <v>73</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zabezpečovací zařízení</v>
      </c>
      <c r="G4" s="38"/>
      <c r="H4" s="39"/>
      <c r="I4" s="155" t="s">
        <v>26</v>
      </c>
      <c r="J4" s="156"/>
      <c r="K4" s="64">
        <v>824</v>
      </c>
      <c r="L4" s="65"/>
      <c r="Q4" s="13" t="s">
        <v>125</v>
      </c>
    </row>
    <row r="5" spans="1:19" s="13" customFormat="1" ht="18" customHeight="1" x14ac:dyDescent="0.25">
      <c r="B5" s="11" t="s">
        <v>25</v>
      </c>
      <c r="C5" s="10"/>
      <c r="D5" s="10"/>
      <c r="E5" s="66" t="s">
        <v>98</v>
      </c>
      <c r="F5" s="147" t="str">
        <f>IF((E5="Stádium 2"),"  Dokumentace pro územní řízení - DUR",(IF((E5="Stádium 3"),"  Projektová dokumentace (DOS/DSP)","")))</f>
        <v xml:space="preserve">  Projektová dokumentace (DOS/DSP)</v>
      </c>
      <c r="G5" s="147"/>
      <c r="H5" s="148"/>
      <c r="I5" s="146" t="s">
        <v>99</v>
      </c>
      <c r="J5" s="145"/>
      <c r="K5" s="113" t="s">
        <v>135</v>
      </c>
      <c r="L5" s="49"/>
    </row>
    <row r="6" spans="1:19" s="13" customFormat="1" ht="18" customHeight="1" x14ac:dyDescent="0.2">
      <c r="B6" s="11" t="s">
        <v>17</v>
      </c>
      <c r="C6" s="10"/>
      <c r="D6" s="10"/>
      <c r="E6" s="63" t="s">
        <v>97</v>
      </c>
      <c r="F6" s="159"/>
      <c r="G6" s="159"/>
      <c r="H6" s="160"/>
      <c r="I6" s="146" t="s">
        <v>20</v>
      </c>
      <c r="J6" s="145"/>
      <c r="K6" s="113" t="s">
        <v>134</v>
      </c>
      <c r="L6" s="49"/>
      <c r="O6" s="53"/>
    </row>
    <row r="7" spans="1:19" s="13" customFormat="1" ht="18" customHeight="1" x14ac:dyDescent="0.2">
      <c r="B7" s="149" t="s">
        <v>21</v>
      </c>
      <c r="C7" s="132"/>
      <c r="D7" s="132"/>
      <c r="E7" s="67">
        <v>43952</v>
      </c>
      <c r="F7" s="161" t="s">
        <v>16</v>
      </c>
      <c r="G7" s="162"/>
      <c r="H7" s="163"/>
      <c r="I7" s="154" t="s">
        <v>23</v>
      </c>
      <c r="J7" s="144"/>
      <c r="K7" s="114">
        <v>2019</v>
      </c>
      <c r="L7" s="50"/>
      <c r="O7" s="54"/>
    </row>
    <row r="8" spans="1:19" s="13" customFormat="1" ht="19.5" customHeight="1" thickBot="1" x14ac:dyDescent="0.3">
      <c r="B8" s="164" t="s">
        <v>22</v>
      </c>
      <c r="C8" s="165"/>
      <c r="D8" s="165"/>
      <c r="E8" s="68">
        <v>44500</v>
      </c>
      <c r="F8" s="111" t="s">
        <v>137</v>
      </c>
      <c r="G8" s="166" t="s">
        <v>138</v>
      </c>
      <c r="H8" s="167"/>
      <c r="I8" s="131" t="s">
        <v>15</v>
      </c>
      <c r="J8" s="132"/>
      <c r="K8" s="110">
        <v>43878</v>
      </c>
      <c r="L8" s="51"/>
    </row>
    <row r="9" spans="1:19" s="13" customFormat="1" ht="9.75" customHeight="1" x14ac:dyDescent="0.25">
      <c r="B9" s="152" t="str">
        <f>F2</f>
        <v>OPTIMALIZACE TRAŤOVÉHO ÚSEKU PRAHA HOSTIVAŘ - PRAHA HL.N., II. ČÁST - PRAHA HOSTIVAŘ - PRAHA HL.N., Úprava ŽST Praha Zahradní Město</v>
      </c>
      <c r="C9" s="153"/>
      <c r="D9" s="153"/>
      <c r="E9" s="153"/>
      <c r="F9" s="153"/>
      <c r="G9" s="153"/>
      <c r="H9" s="153"/>
      <c r="I9" s="153"/>
      <c r="J9" s="153"/>
      <c r="K9" s="19" t="str">
        <f>$I$5</f>
        <v>ISPROFOND:</v>
      </c>
      <c r="L9" s="52" t="str">
        <f>K5</f>
        <v>511 372 0004</v>
      </c>
    </row>
    <row r="10" spans="1:19" s="13" customFormat="1" ht="15" customHeight="1" x14ac:dyDescent="0.25">
      <c r="B10" s="150" t="s">
        <v>10</v>
      </c>
      <c r="C10" s="129" t="s">
        <v>0</v>
      </c>
      <c r="D10" s="129" t="s">
        <v>1</v>
      </c>
      <c r="E10" s="129" t="s">
        <v>11</v>
      </c>
      <c r="F10" s="127" t="s">
        <v>27</v>
      </c>
      <c r="G10" s="127" t="s">
        <v>2</v>
      </c>
      <c r="H10" s="127" t="s">
        <v>3</v>
      </c>
      <c r="I10" s="129" t="s">
        <v>12</v>
      </c>
      <c r="J10" s="129" t="s">
        <v>13</v>
      </c>
      <c r="K10" s="141" t="s">
        <v>89</v>
      </c>
      <c r="L10" s="142"/>
    </row>
    <row r="11" spans="1:19" s="13" customFormat="1" ht="15" customHeight="1" x14ac:dyDescent="0.25">
      <c r="B11" s="150"/>
      <c r="C11" s="129"/>
      <c r="D11" s="129"/>
      <c r="E11" s="129"/>
      <c r="F11" s="127"/>
      <c r="G11" s="127"/>
      <c r="H11" s="127"/>
      <c r="I11" s="129"/>
      <c r="J11" s="129"/>
      <c r="K11" s="141"/>
      <c r="L11" s="142"/>
    </row>
    <row r="12" spans="1:19" s="13" customFormat="1" ht="12.75" customHeight="1" thickBot="1" x14ac:dyDescent="0.3">
      <c r="B12" s="151"/>
      <c r="C12" s="130"/>
      <c r="D12" s="130"/>
      <c r="E12" s="130"/>
      <c r="F12" s="128"/>
      <c r="G12" s="128"/>
      <c r="H12" s="128"/>
      <c r="I12" s="130"/>
      <c r="J12" s="130"/>
      <c r="K12" s="20" t="s">
        <v>14</v>
      </c>
      <c r="L12" s="21" t="s">
        <v>4</v>
      </c>
    </row>
    <row r="13" spans="1:19" s="1" customFormat="1" ht="13.5" thickBot="1" x14ac:dyDescent="0.3">
      <c r="A13" s="70" t="s">
        <v>29</v>
      </c>
      <c r="B13" s="102" t="s">
        <v>19</v>
      </c>
      <c r="C13" s="103" t="s">
        <v>139</v>
      </c>
      <c r="D13" s="104"/>
      <c r="E13" s="104"/>
      <c r="F13" s="103" t="s">
        <v>140</v>
      </c>
      <c r="G13" s="105"/>
      <c r="H13" s="105"/>
      <c r="I13" s="105"/>
      <c r="J13" s="106"/>
      <c r="K13" s="105"/>
      <c r="L13" s="107"/>
    </row>
    <row r="14" spans="1:19" s="101" customFormat="1" ht="12" thickBot="1" x14ac:dyDescent="0.3">
      <c r="A14" s="71" t="s">
        <v>6</v>
      </c>
      <c r="B14" s="77">
        <f>1+MAX($B$13:B13)</f>
        <v>1</v>
      </c>
      <c r="C14" s="115" t="s">
        <v>142</v>
      </c>
      <c r="D14" s="78"/>
      <c r="E14" s="126" t="s">
        <v>188</v>
      </c>
      <c r="F14" s="116" t="s">
        <v>143</v>
      </c>
      <c r="G14" s="59" t="s">
        <v>141</v>
      </c>
      <c r="H14" s="60">
        <v>12</v>
      </c>
      <c r="I14" s="82"/>
      <c r="J14" s="61" t="str">
        <f>IF(ISNUMBER(I14),ROUND(H14*I14,3),"")</f>
        <v/>
      </c>
      <c r="K14" s="62"/>
      <c r="L14" s="76">
        <f>ROUND(H14*K14,2)</f>
        <v>0</v>
      </c>
    </row>
    <row r="15" spans="1:19" s="101" customFormat="1" x14ac:dyDescent="0.25">
      <c r="A15" s="71" t="s">
        <v>5</v>
      </c>
      <c r="B15" s="15"/>
      <c r="C15" s="12"/>
      <c r="D15" s="12"/>
      <c r="E15" s="12"/>
      <c r="F15" s="80"/>
      <c r="G15" s="6"/>
      <c r="H15" s="6"/>
      <c r="I15" s="6"/>
      <c r="J15" s="6"/>
      <c r="K15" s="99"/>
      <c r="L15" s="16"/>
    </row>
    <row r="16" spans="1:19" s="101" customFormat="1" x14ac:dyDescent="0.25">
      <c r="A16" s="71" t="s">
        <v>7</v>
      </c>
      <c r="B16" s="15"/>
      <c r="C16" s="12"/>
      <c r="D16" s="12"/>
      <c r="E16" s="12"/>
      <c r="F16" s="108" t="s">
        <v>144</v>
      </c>
      <c r="G16" s="6"/>
      <c r="H16" s="6"/>
      <c r="I16" s="6"/>
      <c r="J16" s="6"/>
      <c r="K16" s="99"/>
      <c r="L16" s="16"/>
    </row>
    <row r="17" spans="1:12" s="101" customFormat="1" ht="12" thickBot="1" x14ac:dyDescent="0.3">
      <c r="A17" s="71" t="s">
        <v>8</v>
      </c>
      <c r="B17" s="17"/>
      <c r="C17" s="14"/>
      <c r="D17" s="14"/>
      <c r="E17" s="14"/>
      <c r="F17" s="109" t="s">
        <v>129</v>
      </c>
      <c r="G17" s="7"/>
      <c r="H17" s="7"/>
      <c r="I17" s="7"/>
      <c r="J17" s="7"/>
      <c r="K17" s="100"/>
      <c r="L17" s="18"/>
    </row>
    <row r="18" spans="1:12" s="101" customFormat="1" ht="12" thickBot="1" x14ac:dyDescent="0.3">
      <c r="A18" s="71" t="s">
        <v>6</v>
      </c>
      <c r="B18" s="77">
        <f>1+MAX($B$13:B17)</f>
        <v>2</v>
      </c>
      <c r="C18" s="115" t="s">
        <v>145</v>
      </c>
      <c r="D18" s="78"/>
      <c r="E18" s="126" t="s">
        <v>188</v>
      </c>
      <c r="F18" s="117" t="s">
        <v>146</v>
      </c>
      <c r="G18" s="59" t="s">
        <v>141</v>
      </c>
      <c r="H18" s="60">
        <v>132.38999999999999</v>
      </c>
      <c r="I18" s="82"/>
      <c r="J18" s="60" t="str">
        <f>IF(ISNUMBER(I18),ROUND(H18*I18,3),"")</f>
        <v/>
      </c>
      <c r="K18" s="62"/>
      <c r="L18" s="76">
        <f>ROUND(H18*K18,2)</f>
        <v>0</v>
      </c>
    </row>
    <row r="19" spans="1:12" s="101" customFormat="1" x14ac:dyDescent="0.25">
      <c r="A19" s="71" t="s">
        <v>5</v>
      </c>
      <c r="B19" s="15"/>
      <c r="C19" s="12"/>
      <c r="D19" s="12"/>
      <c r="E19" s="12"/>
      <c r="F19" s="80"/>
      <c r="G19" s="6"/>
      <c r="H19" s="6"/>
      <c r="I19" s="6"/>
      <c r="J19" s="6"/>
      <c r="K19" s="6"/>
      <c r="L19" s="16"/>
    </row>
    <row r="20" spans="1:12" s="101" customFormat="1" x14ac:dyDescent="0.25">
      <c r="A20" s="71" t="s">
        <v>7</v>
      </c>
      <c r="B20" s="15"/>
      <c r="C20" s="12"/>
      <c r="D20" s="12"/>
      <c r="E20" s="12"/>
      <c r="F20" s="81" t="s">
        <v>184</v>
      </c>
      <c r="G20" s="6"/>
      <c r="H20" s="6"/>
      <c r="I20" s="6"/>
      <c r="J20" s="6"/>
      <c r="K20" s="6"/>
      <c r="L20" s="16"/>
    </row>
    <row r="21" spans="1:12" s="101" customFormat="1" ht="12" thickBot="1" x14ac:dyDescent="0.3">
      <c r="A21" s="71" t="s">
        <v>8</v>
      </c>
      <c r="B21" s="17"/>
      <c r="C21" s="14"/>
      <c r="D21" s="14"/>
      <c r="E21" s="14"/>
      <c r="F21" s="109" t="s">
        <v>129</v>
      </c>
      <c r="G21" s="7"/>
      <c r="H21" s="7"/>
      <c r="I21" s="7"/>
      <c r="J21" s="7"/>
      <c r="K21" s="7"/>
      <c r="L21" s="18"/>
    </row>
    <row r="22" spans="1:12" s="101" customFormat="1" ht="12" thickBot="1" x14ac:dyDescent="0.3">
      <c r="A22" s="71" t="s">
        <v>6</v>
      </c>
      <c r="B22" s="77">
        <f>1+MAX($B$13:B21)</f>
        <v>3</v>
      </c>
      <c r="C22" s="115" t="s">
        <v>147</v>
      </c>
      <c r="D22" s="78"/>
      <c r="E22" s="126" t="s">
        <v>188</v>
      </c>
      <c r="F22" s="117" t="s">
        <v>148</v>
      </c>
      <c r="G22" s="59" t="s">
        <v>118</v>
      </c>
      <c r="H22" s="60">
        <v>94</v>
      </c>
      <c r="I22" s="82"/>
      <c r="J22" s="60" t="str">
        <f>IF(ISNUMBER(I22),ROUND(H22*I22,3),"")</f>
        <v/>
      </c>
      <c r="K22" s="62"/>
      <c r="L22" s="76">
        <f>ROUND(H22*K22,2)</f>
        <v>0</v>
      </c>
    </row>
    <row r="23" spans="1:12" s="101" customFormat="1" x14ac:dyDescent="0.25">
      <c r="A23" s="71" t="s">
        <v>5</v>
      </c>
      <c r="B23" s="15"/>
      <c r="C23" s="12"/>
      <c r="D23" s="12"/>
      <c r="E23" s="12"/>
      <c r="F23" s="80"/>
      <c r="G23" s="6"/>
      <c r="H23" s="6"/>
      <c r="I23" s="6"/>
      <c r="J23" s="6"/>
      <c r="K23" s="6"/>
      <c r="L23" s="16"/>
    </row>
    <row r="24" spans="1:12" s="101" customFormat="1" x14ac:dyDescent="0.25">
      <c r="A24" s="71" t="s">
        <v>7</v>
      </c>
      <c r="B24" s="15"/>
      <c r="C24" s="12"/>
      <c r="D24" s="12"/>
      <c r="E24" s="12"/>
      <c r="F24" s="81" t="s">
        <v>149</v>
      </c>
      <c r="G24" s="6"/>
      <c r="H24" s="6"/>
      <c r="I24" s="6"/>
      <c r="J24" s="6"/>
      <c r="K24" s="6"/>
      <c r="L24" s="16"/>
    </row>
    <row r="25" spans="1:12" s="101" customFormat="1" ht="12" thickBot="1" x14ac:dyDescent="0.3">
      <c r="A25" s="71" t="s">
        <v>8</v>
      </c>
      <c r="B25" s="17"/>
      <c r="C25" s="14"/>
      <c r="D25" s="14"/>
      <c r="E25" s="14"/>
      <c r="F25" s="109" t="s">
        <v>129</v>
      </c>
      <c r="G25" s="7"/>
      <c r="H25" s="7"/>
      <c r="I25" s="7"/>
      <c r="J25" s="7"/>
      <c r="K25" s="7"/>
      <c r="L25" s="18"/>
    </row>
    <row r="26" spans="1:12" s="101" customFormat="1" ht="12" thickBot="1" x14ac:dyDescent="0.3">
      <c r="A26" s="71" t="s">
        <v>6</v>
      </c>
      <c r="B26" s="77">
        <f>1+MAX($B$13:B25)</f>
        <v>4</v>
      </c>
      <c r="C26" s="115" t="s">
        <v>150</v>
      </c>
      <c r="D26" s="78"/>
      <c r="E26" s="126" t="s">
        <v>188</v>
      </c>
      <c r="F26" s="117" t="s">
        <v>151</v>
      </c>
      <c r="G26" s="59" t="s">
        <v>152</v>
      </c>
      <c r="H26" s="60">
        <v>175.1</v>
      </c>
      <c r="I26" s="82"/>
      <c r="J26" s="60" t="str">
        <f>IF(ISNUMBER(I26),ROUND(H26*I26,3),"")</f>
        <v/>
      </c>
      <c r="K26" s="62"/>
      <c r="L26" s="76">
        <f>ROUND(H26*K26,2)</f>
        <v>0</v>
      </c>
    </row>
    <row r="27" spans="1:12" s="101" customFormat="1" x14ac:dyDescent="0.25">
      <c r="A27" s="71" t="s">
        <v>5</v>
      </c>
      <c r="B27" s="15"/>
      <c r="C27" s="12"/>
      <c r="D27" s="12"/>
      <c r="E27" s="12"/>
      <c r="F27" s="80"/>
      <c r="G27" s="6"/>
      <c r="H27" s="6"/>
      <c r="I27" s="6"/>
      <c r="J27" s="6"/>
      <c r="K27" s="6"/>
      <c r="L27" s="16"/>
    </row>
    <row r="28" spans="1:12" s="101" customFormat="1" x14ac:dyDescent="0.25">
      <c r="A28" s="71" t="s">
        <v>7</v>
      </c>
      <c r="B28" s="15"/>
      <c r="C28" s="12"/>
      <c r="D28" s="12"/>
      <c r="E28" s="12"/>
      <c r="F28" s="81" t="s">
        <v>185</v>
      </c>
      <c r="G28" s="6"/>
      <c r="H28" s="6"/>
      <c r="I28" s="6"/>
      <c r="J28" s="6"/>
      <c r="K28" s="6"/>
      <c r="L28" s="16"/>
    </row>
    <row r="29" spans="1:12" s="101" customFormat="1" ht="12" thickBot="1" x14ac:dyDescent="0.3">
      <c r="A29" s="71" t="s">
        <v>8</v>
      </c>
      <c r="B29" s="17"/>
      <c r="C29" s="14"/>
      <c r="D29" s="14"/>
      <c r="E29" s="14"/>
      <c r="F29" s="109" t="s">
        <v>129</v>
      </c>
      <c r="G29" s="7"/>
      <c r="H29" s="7"/>
      <c r="I29" s="7"/>
      <c r="J29" s="7"/>
      <c r="K29" s="7"/>
      <c r="L29" s="18"/>
    </row>
    <row r="30" spans="1:12" s="101" customFormat="1" ht="13.5" thickBot="1" x14ac:dyDescent="0.3">
      <c r="A30" s="118" t="s">
        <v>82</v>
      </c>
      <c r="B30" s="119" t="s">
        <v>187</v>
      </c>
      <c r="C30" s="125" t="str">
        <f xml:space="preserve"> CONCATENATE("za Díl ",C13)</f>
        <v>za Díl 1</v>
      </c>
      <c r="D30" s="121"/>
      <c r="E30" s="121"/>
      <c r="F30" s="120" t="s">
        <v>140</v>
      </c>
      <c r="G30" s="122"/>
      <c r="H30" s="122"/>
      <c r="I30" s="122"/>
      <c r="J30" s="123"/>
      <c r="K30" s="122"/>
      <c r="L30" s="124">
        <f>SUM(L14:L29)</f>
        <v>0</v>
      </c>
    </row>
    <row r="31" spans="1:12" s="101" customFormat="1" ht="13.5" thickBot="1" x14ac:dyDescent="0.3">
      <c r="A31" s="70" t="s">
        <v>29</v>
      </c>
      <c r="B31" s="102" t="s">
        <v>19</v>
      </c>
      <c r="C31" s="103" t="s">
        <v>153</v>
      </c>
      <c r="D31" s="104"/>
      <c r="E31" s="104"/>
      <c r="F31" s="103" t="s">
        <v>154</v>
      </c>
      <c r="G31" s="105"/>
      <c r="H31" s="105"/>
      <c r="I31" s="105"/>
      <c r="J31" s="106"/>
      <c r="K31" s="105"/>
      <c r="L31" s="107"/>
    </row>
    <row r="32" spans="1:12" s="101" customFormat="1" ht="12" thickBot="1" x14ac:dyDescent="0.3">
      <c r="A32" s="71" t="s">
        <v>6</v>
      </c>
      <c r="B32" s="77">
        <f>1+MAX($B$13:B31)</f>
        <v>5</v>
      </c>
      <c r="C32" s="115" t="s">
        <v>155</v>
      </c>
      <c r="D32" s="78"/>
      <c r="E32" s="126" t="s">
        <v>188</v>
      </c>
      <c r="F32" s="117" t="s">
        <v>156</v>
      </c>
      <c r="G32" s="59" t="s">
        <v>118</v>
      </c>
      <c r="H32" s="60">
        <v>359</v>
      </c>
      <c r="I32" s="82"/>
      <c r="J32" s="60" t="str">
        <f>IF(ISNUMBER(I32),ROUND(H32*I32,3),"")</f>
        <v/>
      </c>
      <c r="K32" s="62"/>
      <c r="L32" s="76">
        <f>ROUND(H32*K32,2)</f>
        <v>0</v>
      </c>
    </row>
    <row r="33" spans="1:12" s="101" customFormat="1" x14ac:dyDescent="0.25">
      <c r="A33" s="71" t="s">
        <v>5</v>
      </c>
      <c r="B33" s="15"/>
      <c r="C33" s="12"/>
      <c r="D33" s="12"/>
      <c r="E33" s="12"/>
      <c r="F33" s="80"/>
      <c r="G33" s="6"/>
      <c r="H33" s="6"/>
      <c r="I33" s="6"/>
      <c r="J33" s="6"/>
      <c r="K33" s="6"/>
      <c r="L33" s="16"/>
    </row>
    <row r="34" spans="1:12" s="101" customFormat="1" x14ac:dyDescent="0.25">
      <c r="A34" s="71" t="s">
        <v>7</v>
      </c>
      <c r="B34" s="15"/>
      <c r="C34" s="12"/>
      <c r="D34" s="12"/>
      <c r="E34" s="12"/>
      <c r="F34" s="81" t="s">
        <v>157</v>
      </c>
      <c r="G34" s="6"/>
      <c r="H34" s="6"/>
      <c r="I34" s="6"/>
      <c r="J34" s="6"/>
      <c r="K34" s="6"/>
      <c r="L34" s="16"/>
    </row>
    <row r="35" spans="1:12" s="101" customFormat="1" ht="12" thickBot="1" x14ac:dyDescent="0.3">
      <c r="A35" s="71" t="s">
        <v>8</v>
      </c>
      <c r="B35" s="17"/>
      <c r="C35" s="14"/>
      <c r="D35" s="14"/>
      <c r="E35" s="14"/>
      <c r="F35" s="109" t="s">
        <v>129</v>
      </c>
      <c r="G35" s="7"/>
      <c r="H35" s="7"/>
      <c r="I35" s="7"/>
      <c r="J35" s="7"/>
      <c r="K35" s="7"/>
      <c r="L35" s="18"/>
    </row>
    <row r="36" spans="1:12" s="101" customFormat="1" ht="12" thickBot="1" x14ac:dyDescent="0.3">
      <c r="A36" s="71" t="s">
        <v>6</v>
      </c>
      <c r="B36" s="77">
        <f>1+MAX($B$13:B35)</f>
        <v>6</v>
      </c>
      <c r="C36" s="115" t="s">
        <v>158</v>
      </c>
      <c r="D36" s="78"/>
      <c r="E36" s="126" t="s">
        <v>188</v>
      </c>
      <c r="F36" s="117" t="s">
        <v>159</v>
      </c>
      <c r="G36" s="59" t="s">
        <v>118</v>
      </c>
      <c r="H36" s="60">
        <v>197</v>
      </c>
      <c r="I36" s="82"/>
      <c r="J36" s="60" t="str">
        <f>IF(ISNUMBER(I36),ROUND(H36*I36,3),"")</f>
        <v/>
      </c>
      <c r="K36" s="62"/>
      <c r="L36" s="76">
        <f>ROUND(H36*K36,2)</f>
        <v>0</v>
      </c>
    </row>
    <row r="37" spans="1:12" s="101" customFormat="1" x14ac:dyDescent="0.25">
      <c r="A37" s="71" t="s">
        <v>5</v>
      </c>
      <c r="B37" s="15"/>
      <c r="C37" s="12"/>
      <c r="D37" s="12"/>
      <c r="E37" s="12"/>
      <c r="F37" s="80"/>
      <c r="G37" s="6"/>
      <c r="H37" s="6"/>
      <c r="I37" s="6"/>
      <c r="J37" s="6"/>
      <c r="K37" s="6"/>
      <c r="L37" s="16"/>
    </row>
    <row r="38" spans="1:12" s="101" customFormat="1" x14ac:dyDescent="0.25">
      <c r="A38" s="71" t="s">
        <v>7</v>
      </c>
      <c r="B38" s="15"/>
      <c r="C38" s="12"/>
      <c r="D38" s="12"/>
      <c r="E38" s="12"/>
      <c r="F38" s="81" t="s">
        <v>186</v>
      </c>
      <c r="G38" s="6"/>
      <c r="H38" s="6"/>
      <c r="I38" s="6"/>
      <c r="J38" s="6"/>
      <c r="K38" s="6"/>
      <c r="L38" s="16"/>
    </row>
    <row r="39" spans="1:12" s="101" customFormat="1" ht="12" thickBot="1" x14ac:dyDescent="0.3">
      <c r="A39" s="71" t="s">
        <v>8</v>
      </c>
      <c r="B39" s="17"/>
      <c r="C39" s="14"/>
      <c r="D39" s="14"/>
      <c r="E39" s="14"/>
      <c r="F39" s="109" t="s">
        <v>129</v>
      </c>
      <c r="G39" s="7"/>
      <c r="H39" s="7"/>
      <c r="I39" s="7"/>
      <c r="J39" s="7"/>
      <c r="K39" s="7"/>
      <c r="L39" s="18"/>
    </row>
    <row r="40" spans="1:12" s="101" customFormat="1" ht="12" thickBot="1" x14ac:dyDescent="0.3">
      <c r="A40" s="71" t="s">
        <v>6</v>
      </c>
      <c r="B40" s="77">
        <f>1+MAX($B$13:B39)</f>
        <v>7</v>
      </c>
      <c r="C40" s="115" t="s">
        <v>160</v>
      </c>
      <c r="D40" s="78"/>
      <c r="E40" s="126" t="s">
        <v>188</v>
      </c>
      <c r="F40" s="117" t="s">
        <v>161</v>
      </c>
      <c r="G40" s="59" t="s">
        <v>118</v>
      </c>
      <c r="H40" s="60">
        <v>235</v>
      </c>
      <c r="I40" s="82"/>
      <c r="J40" s="60" t="str">
        <f>IF(ISNUMBER(I40),ROUND(H40*I40,3),"")</f>
        <v/>
      </c>
      <c r="K40" s="62"/>
      <c r="L40" s="76">
        <f>ROUND(H40*K40,2)</f>
        <v>0</v>
      </c>
    </row>
    <row r="41" spans="1:12" s="101" customFormat="1" x14ac:dyDescent="0.25">
      <c r="A41" s="71" t="s">
        <v>5</v>
      </c>
      <c r="B41" s="15"/>
      <c r="C41" s="12"/>
      <c r="D41" s="12"/>
      <c r="E41" s="12"/>
      <c r="F41" s="80"/>
      <c r="G41" s="6"/>
      <c r="H41" s="6"/>
      <c r="I41" s="6"/>
      <c r="J41" s="6"/>
      <c r="K41" s="6"/>
      <c r="L41" s="16"/>
    </row>
    <row r="42" spans="1:12" s="101" customFormat="1" x14ac:dyDescent="0.25">
      <c r="A42" s="71" t="s">
        <v>7</v>
      </c>
      <c r="B42" s="15"/>
      <c r="C42" s="12"/>
      <c r="D42" s="12"/>
      <c r="E42" s="12"/>
      <c r="F42" s="81" t="s">
        <v>162</v>
      </c>
      <c r="G42" s="6"/>
      <c r="H42" s="6"/>
      <c r="I42" s="6"/>
      <c r="J42" s="6"/>
      <c r="K42" s="6"/>
      <c r="L42" s="16"/>
    </row>
    <row r="43" spans="1:12" s="101" customFormat="1" ht="12" thickBot="1" x14ac:dyDescent="0.3">
      <c r="A43" s="71" t="s">
        <v>8</v>
      </c>
      <c r="B43" s="17"/>
      <c r="C43" s="14"/>
      <c r="D43" s="14"/>
      <c r="E43" s="14"/>
      <c r="F43" s="109" t="s">
        <v>129</v>
      </c>
      <c r="G43" s="7"/>
      <c r="H43" s="7"/>
      <c r="I43" s="7"/>
      <c r="J43" s="7"/>
      <c r="K43" s="7"/>
      <c r="L43" s="18"/>
    </row>
    <row r="44" spans="1:12" s="101" customFormat="1" ht="12" thickBot="1" x14ac:dyDescent="0.3">
      <c r="A44" s="71" t="s">
        <v>6</v>
      </c>
      <c r="B44" s="77">
        <f>1+MAX($B$13:B43)</f>
        <v>8</v>
      </c>
      <c r="C44" s="115" t="s">
        <v>163</v>
      </c>
      <c r="D44" s="78"/>
      <c r="E44" s="126" t="s">
        <v>188</v>
      </c>
      <c r="F44" s="117" t="s">
        <v>164</v>
      </c>
      <c r="G44" s="59" t="s">
        <v>165</v>
      </c>
      <c r="H44" s="60">
        <v>645</v>
      </c>
      <c r="I44" s="82"/>
      <c r="J44" s="60" t="str">
        <f>IF(ISNUMBER(I44),ROUND(H44*I44,3),"")</f>
        <v/>
      </c>
      <c r="K44" s="62"/>
      <c r="L44" s="76">
        <f>ROUND(H44*K44,2)</f>
        <v>0</v>
      </c>
    </row>
    <row r="45" spans="1:12" s="101" customFormat="1" x14ac:dyDescent="0.25">
      <c r="A45" s="71" t="s">
        <v>5</v>
      </c>
      <c r="B45" s="15"/>
      <c r="C45" s="12"/>
      <c r="D45" s="12"/>
      <c r="E45" s="12"/>
      <c r="F45" s="80"/>
      <c r="G45" s="6"/>
      <c r="H45" s="6"/>
      <c r="I45" s="6"/>
      <c r="J45" s="6"/>
      <c r="K45" s="6"/>
      <c r="L45" s="16"/>
    </row>
    <row r="46" spans="1:12" s="101" customFormat="1" x14ac:dyDescent="0.25">
      <c r="A46" s="71" t="s">
        <v>7</v>
      </c>
      <c r="B46" s="15"/>
      <c r="C46" s="12"/>
      <c r="D46" s="12"/>
      <c r="E46" s="12"/>
      <c r="F46" s="81" t="s">
        <v>166</v>
      </c>
      <c r="G46" s="6"/>
      <c r="H46" s="6"/>
      <c r="I46" s="6"/>
      <c r="J46" s="6"/>
      <c r="K46" s="6"/>
      <c r="L46" s="16"/>
    </row>
    <row r="47" spans="1:12" s="101" customFormat="1" ht="12" thickBot="1" x14ac:dyDescent="0.3">
      <c r="A47" s="71" t="s">
        <v>8</v>
      </c>
      <c r="B47" s="17"/>
      <c r="C47" s="14"/>
      <c r="D47" s="14"/>
      <c r="E47" s="14"/>
      <c r="F47" s="109" t="s">
        <v>129</v>
      </c>
      <c r="G47" s="7"/>
      <c r="H47" s="7"/>
      <c r="I47" s="7"/>
      <c r="J47" s="7"/>
      <c r="K47" s="7"/>
      <c r="L47" s="18"/>
    </row>
    <row r="48" spans="1:12" s="101" customFormat="1" ht="12" thickBot="1" x14ac:dyDescent="0.3">
      <c r="A48" s="71" t="s">
        <v>6</v>
      </c>
      <c r="B48" s="77">
        <f>1+MAX($B$13:B47)</f>
        <v>9</v>
      </c>
      <c r="C48" s="115" t="s">
        <v>167</v>
      </c>
      <c r="D48" s="78"/>
      <c r="E48" s="126" t="s">
        <v>188</v>
      </c>
      <c r="F48" s="117" t="s">
        <v>168</v>
      </c>
      <c r="G48" s="59" t="s">
        <v>165</v>
      </c>
      <c r="H48" s="60">
        <v>515</v>
      </c>
      <c r="I48" s="82"/>
      <c r="J48" s="60" t="str">
        <f>IF(ISNUMBER(I48),ROUND(H48*I48,3),"")</f>
        <v/>
      </c>
      <c r="K48" s="62"/>
      <c r="L48" s="76">
        <f>ROUND(H48*K48,2)</f>
        <v>0</v>
      </c>
    </row>
    <row r="49" spans="1:12" s="101" customFormat="1" x14ac:dyDescent="0.25">
      <c r="A49" s="71" t="s">
        <v>5</v>
      </c>
      <c r="B49" s="15"/>
      <c r="C49" s="12"/>
      <c r="D49" s="12"/>
      <c r="E49" s="12"/>
      <c r="F49" s="80"/>
      <c r="G49" s="6"/>
      <c r="H49" s="6"/>
      <c r="I49" s="6"/>
      <c r="J49" s="6"/>
      <c r="K49" s="6"/>
      <c r="L49" s="16"/>
    </row>
    <row r="50" spans="1:12" s="101" customFormat="1" x14ac:dyDescent="0.25">
      <c r="A50" s="71" t="s">
        <v>7</v>
      </c>
      <c r="B50" s="15"/>
      <c r="C50" s="12"/>
      <c r="D50" s="12"/>
      <c r="E50" s="12"/>
      <c r="F50" s="81" t="s">
        <v>182</v>
      </c>
      <c r="G50" s="6"/>
      <c r="H50" s="6"/>
      <c r="I50" s="6"/>
      <c r="J50" s="6"/>
      <c r="K50" s="6"/>
      <c r="L50" s="16"/>
    </row>
    <row r="51" spans="1:12" s="101" customFormat="1" ht="12" thickBot="1" x14ac:dyDescent="0.3">
      <c r="A51" s="71" t="s">
        <v>8</v>
      </c>
      <c r="B51" s="17"/>
      <c r="C51" s="14"/>
      <c r="D51" s="14"/>
      <c r="E51" s="14"/>
      <c r="F51" s="109" t="s">
        <v>129</v>
      </c>
      <c r="G51" s="7"/>
      <c r="H51" s="7"/>
      <c r="I51" s="7"/>
      <c r="J51" s="7"/>
      <c r="K51" s="7"/>
      <c r="L51" s="18"/>
    </row>
    <row r="52" spans="1:12" s="101" customFormat="1" ht="12" thickBot="1" x14ac:dyDescent="0.3">
      <c r="A52" s="71" t="s">
        <v>6</v>
      </c>
      <c r="B52" s="77">
        <f>1+MAX($B$13:B51)</f>
        <v>10</v>
      </c>
      <c r="C52" s="115" t="s">
        <v>169</v>
      </c>
      <c r="D52" s="78"/>
      <c r="E52" s="126" t="s">
        <v>188</v>
      </c>
      <c r="F52" s="117" t="s">
        <v>170</v>
      </c>
      <c r="G52" s="59" t="s">
        <v>118</v>
      </c>
      <c r="H52" s="60">
        <v>1160</v>
      </c>
      <c r="I52" s="82"/>
      <c r="J52" s="60" t="str">
        <f>IF(ISNUMBER(I52),ROUND(H52*I52,3),"")</f>
        <v/>
      </c>
      <c r="K52" s="62"/>
      <c r="L52" s="76">
        <f>ROUND(H52*K52,2)</f>
        <v>0</v>
      </c>
    </row>
    <row r="53" spans="1:12" s="101" customFormat="1" x14ac:dyDescent="0.25">
      <c r="A53" s="71" t="s">
        <v>5</v>
      </c>
      <c r="B53" s="15"/>
      <c r="C53" s="12"/>
      <c r="D53" s="12"/>
      <c r="E53" s="12"/>
      <c r="F53" s="80"/>
      <c r="G53" s="6"/>
      <c r="H53" s="6"/>
      <c r="I53" s="6"/>
      <c r="J53" s="6"/>
      <c r="K53" s="6"/>
      <c r="L53" s="16"/>
    </row>
    <row r="54" spans="1:12" s="101" customFormat="1" x14ac:dyDescent="0.25">
      <c r="A54" s="71" t="s">
        <v>7</v>
      </c>
      <c r="B54" s="15"/>
      <c r="C54" s="12"/>
      <c r="D54" s="12"/>
      <c r="E54" s="12"/>
      <c r="F54" s="81" t="s">
        <v>183</v>
      </c>
      <c r="G54" s="6"/>
      <c r="H54" s="6"/>
      <c r="I54" s="6"/>
      <c r="J54" s="6"/>
      <c r="K54" s="6"/>
      <c r="L54" s="16"/>
    </row>
    <row r="55" spans="1:12" s="101" customFormat="1" ht="12" thickBot="1" x14ac:dyDescent="0.3">
      <c r="A55" s="71" t="s">
        <v>8</v>
      </c>
      <c r="B55" s="17"/>
      <c r="C55" s="14"/>
      <c r="D55" s="14"/>
      <c r="E55" s="14"/>
      <c r="F55" s="109" t="s">
        <v>129</v>
      </c>
      <c r="G55" s="7"/>
      <c r="H55" s="7"/>
      <c r="I55" s="7"/>
      <c r="J55" s="7"/>
      <c r="K55" s="7"/>
      <c r="L55" s="18"/>
    </row>
    <row r="56" spans="1:12" s="101" customFormat="1" ht="23.25" thickBot="1" x14ac:dyDescent="0.3">
      <c r="A56" s="71" t="s">
        <v>6</v>
      </c>
      <c r="B56" s="77">
        <f>1+MAX($B$13:B55)</f>
        <v>11</v>
      </c>
      <c r="C56" s="115" t="s">
        <v>171</v>
      </c>
      <c r="D56" s="78"/>
      <c r="E56" s="126" t="s">
        <v>188</v>
      </c>
      <c r="F56" s="117" t="s">
        <v>172</v>
      </c>
      <c r="G56" s="59" t="s">
        <v>173</v>
      </c>
      <c r="H56" s="60">
        <v>352</v>
      </c>
      <c r="I56" s="82"/>
      <c r="J56" s="60" t="str">
        <f>IF(ISNUMBER(I56),ROUND(H56*I56,3),"")</f>
        <v/>
      </c>
      <c r="K56" s="62"/>
      <c r="L56" s="76">
        <f>ROUND(H56*K56,2)</f>
        <v>0</v>
      </c>
    </row>
    <row r="57" spans="1:12" s="101" customFormat="1" x14ac:dyDescent="0.25">
      <c r="A57" s="71" t="s">
        <v>5</v>
      </c>
      <c r="B57" s="15"/>
      <c r="C57" s="12"/>
      <c r="D57" s="12"/>
      <c r="E57" s="12"/>
      <c r="F57" s="80"/>
      <c r="G57" s="6"/>
      <c r="H57" s="6"/>
      <c r="I57" s="6"/>
      <c r="J57" s="6"/>
      <c r="K57" s="6"/>
      <c r="L57" s="16"/>
    </row>
    <row r="58" spans="1:12" s="101" customFormat="1" x14ac:dyDescent="0.25">
      <c r="A58" s="71" t="s">
        <v>7</v>
      </c>
      <c r="B58" s="15"/>
      <c r="C58" s="12"/>
      <c r="D58" s="12"/>
      <c r="E58" s="12"/>
      <c r="F58" s="81" t="s">
        <v>174</v>
      </c>
      <c r="G58" s="6"/>
      <c r="H58" s="6"/>
      <c r="I58" s="6"/>
      <c r="J58" s="6"/>
      <c r="K58" s="6"/>
      <c r="L58" s="16"/>
    </row>
    <row r="59" spans="1:12" s="101" customFormat="1" ht="12" thickBot="1" x14ac:dyDescent="0.3">
      <c r="A59" s="71" t="s">
        <v>8</v>
      </c>
      <c r="B59" s="17"/>
      <c r="C59" s="14"/>
      <c r="D59" s="14"/>
      <c r="E59" s="14"/>
      <c r="F59" s="109" t="s">
        <v>129</v>
      </c>
      <c r="G59" s="7"/>
      <c r="H59" s="7"/>
      <c r="I59" s="7"/>
      <c r="J59" s="7"/>
      <c r="K59" s="7"/>
      <c r="L59" s="18"/>
    </row>
    <row r="60" spans="1:12" s="101" customFormat="1" ht="12" thickBot="1" x14ac:dyDescent="0.3">
      <c r="A60" s="71" t="s">
        <v>6</v>
      </c>
      <c r="B60" s="77">
        <f>1+MAX($B$13:B59)</f>
        <v>12</v>
      </c>
      <c r="C60" s="115" t="s">
        <v>175</v>
      </c>
      <c r="D60" s="78"/>
      <c r="E60" s="126" t="s">
        <v>188</v>
      </c>
      <c r="F60" s="117" t="s">
        <v>176</v>
      </c>
      <c r="G60" s="59" t="s">
        <v>178</v>
      </c>
      <c r="H60" s="60">
        <v>12</v>
      </c>
      <c r="I60" s="82"/>
      <c r="J60" s="60" t="str">
        <f>IF(ISNUMBER(I60),ROUND(H60*I60,3),"")</f>
        <v/>
      </c>
      <c r="K60" s="62"/>
      <c r="L60" s="76">
        <f>ROUND(H60*K60,2)</f>
        <v>0</v>
      </c>
    </row>
    <row r="61" spans="1:12" s="101" customFormat="1" x14ac:dyDescent="0.25">
      <c r="A61" s="71" t="s">
        <v>5</v>
      </c>
      <c r="B61" s="15"/>
      <c r="C61" s="12"/>
      <c r="D61" s="12"/>
      <c r="E61" s="12"/>
      <c r="F61" s="80"/>
      <c r="G61" s="6"/>
      <c r="H61" s="6"/>
      <c r="I61" s="6"/>
      <c r="J61" s="6"/>
      <c r="K61" s="6"/>
      <c r="L61" s="16"/>
    </row>
    <row r="62" spans="1:12" s="101" customFormat="1" x14ac:dyDescent="0.25">
      <c r="A62" s="71" t="s">
        <v>7</v>
      </c>
      <c r="B62" s="15"/>
      <c r="C62" s="12"/>
      <c r="D62" s="12"/>
      <c r="E62" s="12"/>
      <c r="F62" s="81" t="s">
        <v>177</v>
      </c>
      <c r="G62" s="6"/>
      <c r="H62" s="6"/>
      <c r="I62" s="6"/>
      <c r="J62" s="6"/>
      <c r="K62" s="6"/>
      <c r="L62" s="16"/>
    </row>
    <row r="63" spans="1:12" s="101" customFormat="1" ht="12" thickBot="1" x14ac:dyDescent="0.3">
      <c r="A63" s="71" t="s">
        <v>8</v>
      </c>
      <c r="B63" s="17"/>
      <c r="C63" s="14"/>
      <c r="D63" s="14"/>
      <c r="E63" s="14"/>
      <c r="F63" s="109" t="s">
        <v>129</v>
      </c>
      <c r="G63" s="7"/>
      <c r="H63" s="7"/>
      <c r="I63" s="7"/>
      <c r="J63" s="7"/>
      <c r="K63" s="7"/>
      <c r="L63" s="18"/>
    </row>
    <row r="64" spans="1:12" s="101" customFormat="1" ht="12" thickBot="1" x14ac:dyDescent="0.3">
      <c r="A64" s="71" t="s">
        <v>6</v>
      </c>
      <c r="B64" s="77">
        <f>1+MAX($B$13:B63)</f>
        <v>13</v>
      </c>
      <c r="C64" s="115" t="s">
        <v>179</v>
      </c>
      <c r="D64" s="78"/>
      <c r="E64" s="126" t="s">
        <v>188</v>
      </c>
      <c r="F64" s="117" t="s">
        <v>180</v>
      </c>
      <c r="G64" s="59" t="s">
        <v>178</v>
      </c>
      <c r="H64" s="60">
        <v>12</v>
      </c>
      <c r="I64" s="82"/>
      <c r="J64" s="60" t="str">
        <f>IF(ISNUMBER(I64),ROUND(H64*I64,3),"")</f>
        <v/>
      </c>
      <c r="K64" s="62"/>
      <c r="L64" s="76">
        <f>ROUND(H64*K64,2)</f>
        <v>0</v>
      </c>
    </row>
    <row r="65" spans="1:12" s="101" customFormat="1" x14ac:dyDescent="0.25">
      <c r="A65" s="71" t="s">
        <v>5</v>
      </c>
      <c r="B65" s="15"/>
      <c r="C65" s="12"/>
      <c r="D65" s="12"/>
      <c r="E65" s="12"/>
      <c r="F65" s="80"/>
      <c r="G65" s="6"/>
      <c r="H65" s="6"/>
      <c r="I65" s="6"/>
      <c r="J65" s="6"/>
      <c r="K65" s="6"/>
      <c r="L65" s="16"/>
    </row>
    <row r="66" spans="1:12" s="101" customFormat="1" x14ac:dyDescent="0.25">
      <c r="A66" s="71" t="s">
        <v>7</v>
      </c>
      <c r="B66" s="15"/>
      <c r="C66" s="12"/>
      <c r="D66" s="12"/>
      <c r="E66" s="12"/>
      <c r="F66" s="81" t="s">
        <v>181</v>
      </c>
      <c r="G66" s="6"/>
      <c r="H66" s="6"/>
      <c r="I66" s="6"/>
      <c r="J66" s="6"/>
      <c r="K66" s="6"/>
      <c r="L66" s="16"/>
    </row>
    <row r="67" spans="1:12" s="101" customFormat="1" ht="12" thickBot="1" x14ac:dyDescent="0.3">
      <c r="A67" s="71" t="s">
        <v>8</v>
      </c>
      <c r="B67" s="17"/>
      <c r="C67" s="14"/>
      <c r="D67" s="14"/>
      <c r="E67" s="14"/>
      <c r="F67" s="109" t="s">
        <v>129</v>
      </c>
      <c r="G67" s="7"/>
      <c r="H67" s="7"/>
      <c r="I67" s="7"/>
      <c r="J67" s="7"/>
      <c r="K67" s="7"/>
      <c r="L67" s="18"/>
    </row>
    <row r="68" spans="1:12" s="101" customFormat="1" ht="12.75" x14ac:dyDescent="0.25">
      <c r="A68" s="118" t="s">
        <v>82</v>
      </c>
      <c r="B68" s="119" t="s">
        <v>187</v>
      </c>
      <c r="C68" s="125" t="str">
        <f xml:space="preserve"> CONCATENATE("za Díl ",C31)</f>
        <v>za Díl 7</v>
      </c>
      <c r="D68" s="121"/>
      <c r="E68" s="121"/>
      <c r="F68" s="120" t="s">
        <v>154</v>
      </c>
      <c r="G68" s="122"/>
      <c r="H68" s="122"/>
      <c r="I68" s="122"/>
      <c r="J68" s="123"/>
      <c r="K68" s="122"/>
      <c r="L68" s="124">
        <f>SUM(L32:L67)</f>
        <v>0</v>
      </c>
    </row>
    <row r="69" spans="1:12" s="101" customFormat="1" ht="12.75" customHeight="1" x14ac:dyDescent="0.2">
      <c r="A69" s="71"/>
      <c r="B69" s="8"/>
      <c r="C69" s="8"/>
      <c r="D69" s="8"/>
      <c r="E69" s="8"/>
      <c r="F69" s="8"/>
      <c r="G69" s="9"/>
      <c r="H69" s="9"/>
      <c r="I69" s="9"/>
      <c r="J69" s="9"/>
      <c r="K69" s="9"/>
      <c r="L69" s="9"/>
    </row>
    <row r="70" spans="1:12" s="101" customFormat="1" ht="12.75" customHeight="1" x14ac:dyDescent="0.2">
      <c r="A70" s="71"/>
      <c r="B70" s="8"/>
      <c r="C70" s="8"/>
      <c r="D70" s="8"/>
      <c r="E70" s="8"/>
      <c r="F70" s="8"/>
      <c r="G70" s="9"/>
      <c r="H70" s="9"/>
      <c r="I70" s="9"/>
      <c r="J70" s="9"/>
      <c r="K70" s="9"/>
      <c r="L70" s="9"/>
    </row>
    <row r="71" spans="1:12" x14ac:dyDescent="0.2">
      <c r="A71" s="70"/>
    </row>
    <row r="79" spans="1:12" ht="13.5" customHeight="1" x14ac:dyDescent="0.2">
      <c r="A79" s="71"/>
    </row>
    <row r="80" spans="1:12" ht="12.75" customHeight="1" x14ac:dyDescent="0.2">
      <c r="A80" s="71"/>
    </row>
    <row r="81" spans="1:1" ht="12.75" customHeight="1" x14ac:dyDescent="0.2">
      <c r="A81" s="71"/>
    </row>
    <row r="82" spans="1:1" ht="12.75" customHeight="1" x14ac:dyDescent="0.2">
      <c r="A82" s="71"/>
    </row>
    <row r="83" spans="1:1" ht="13.5" customHeight="1" x14ac:dyDescent="0.2">
      <c r="A83" s="71"/>
    </row>
    <row r="84" spans="1:1" ht="12.75" customHeight="1" x14ac:dyDescent="0.2">
      <c r="A84" s="71"/>
    </row>
    <row r="85" spans="1:1" ht="12.75" customHeight="1" x14ac:dyDescent="0.2">
      <c r="A85" s="71"/>
    </row>
    <row r="86" spans="1:1" ht="12.75" customHeight="1" x14ac:dyDescent="0.2">
      <c r="A86" s="71"/>
    </row>
  </sheetData>
  <sheetProtection formatCells="0" formatColumns="0" formatRows="0" insertColumns="0" insertRows="0" deleteColumns="0" deleteRows="0" sort="0" autoFilter="0"/>
  <autoFilter ref="A10:L70">
    <filterColumn colId="10" showButton="0"/>
  </autoFilter>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185" priority="1808">
      <formula>$E$5="Ostatní"</formula>
    </cfRule>
    <cfRule type="expression" dxfId="184" priority="1810">
      <formula>$E$6="Ostatní"</formula>
    </cfRule>
  </conditionalFormatting>
  <conditionalFormatting sqref="F2">
    <cfRule type="expression" dxfId="183" priority="1806">
      <formula>IF($F$2="Název stavby","Vybarvit",IF($F$2="","Vybarvit",""))="Vybarvit"</formula>
    </cfRule>
  </conditionalFormatting>
  <conditionalFormatting sqref="D3">
    <cfRule type="expression" dxfId="182" priority="1805">
      <formula>IF($D$3="SO XX-XX-XX","Vybarvit",IF($D$3="","Vybarvit",""))="Vybarvit"</formula>
    </cfRule>
  </conditionalFormatting>
  <conditionalFormatting sqref="F3">
    <cfRule type="expression" dxfId="181" priority="1804">
      <formula>IF($F$3="Název SO/PS","Vybarvit",IF($F$3="","Vybarvit",""))="Vybarvit"</formula>
    </cfRule>
  </conditionalFormatting>
  <conditionalFormatting sqref="F8">
    <cfRule type="expression" dxfId="180" priority="1803">
      <formula>IF($F$8="Obchodní název firmy/společnosti, v případě fyzické osoby podnikající  IČO","Vybarvit",IF($F$8="","Vybarvit",""))="Vybarvit"</formula>
    </cfRule>
  </conditionalFormatting>
  <conditionalFormatting sqref="G8:H8">
    <cfRule type="expression" dxfId="179" priority="1802">
      <formula>IF($G$8="Titul Jméno Příjmení","Vybarvit",IF($G$8="","Vybarvit",""))="Vybarvit"</formula>
    </cfRule>
  </conditionalFormatting>
  <conditionalFormatting sqref="K8">
    <cfRule type="expression" dxfId="178" priority="1777">
      <formula>$K$8=""</formula>
    </cfRule>
  </conditionalFormatting>
  <conditionalFormatting sqref="K7">
    <cfRule type="expression" dxfId="177" priority="1776">
      <formula>$K$7=""</formula>
    </cfRule>
  </conditionalFormatting>
  <conditionalFormatting sqref="K5">
    <cfRule type="expression" dxfId="176" priority="1774">
      <formula>$K$5=""</formula>
    </cfRule>
  </conditionalFormatting>
  <conditionalFormatting sqref="K4">
    <cfRule type="expression" dxfId="175" priority="1773">
      <formula>$K$4=""</formula>
    </cfRule>
  </conditionalFormatting>
  <conditionalFormatting sqref="L4">
    <cfRule type="expression" dxfId="174" priority="1772">
      <formula>$L$4=""</formula>
    </cfRule>
  </conditionalFormatting>
  <conditionalFormatting sqref="E8">
    <cfRule type="expression" dxfId="173" priority="1771">
      <formula>$E$8=""</formula>
    </cfRule>
  </conditionalFormatting>
  <conditionalFormatting sqref="E7">
    <cfRule type="expression" dxfId="172" priority="1770">
      <formula>$E$7=""</formula>
    </cfRule>
  </conditionalFormatting>
  <conditionalFormatting sqref="E6">
    <cfRule type="expression" dxfId="171" priority="1769">
      <formula>$E$6=""</formula>
    </cfRule>
  </conditionalFormatting>
  <conditionalFormatting sqref="E5">
    <cfRule type="expression" dxfId="170" priority="1768">
      <formula>$E$5=""</formula>
    </cfRule>
  </conditionalFormatting>
  <conditionalFormatting sqref="E4">
    <cfRule type="expression" dxfId="169" priority="1766">
      <formula>$E$4=""</formula>
    </cfRule>
  </conditionalFormatting>
  <conditionalFormatting sqref="F13">
    <cfRule type="expression" dxfId="168" priority="343">
      <formula>F13="Název dílu"</formula>
    </cfRule>
  </conditionalFormatting>
  <conditionalFormatting sqref="Q3">
    <cfRule type="cellIs" dxfId="167" priority="342" operator="notEqual">
      <formula>0</formula>
    </cfRule>
  </conditionalFormatting>
  <conditionalFormatting sqref="C13">
    <cfRule type="expression" dxfId="166" priority="341">
      <formula>C13="Kód dílu"</formula>
    </cfRule>
  </conditionalFormatting>
  <conditionalFormatting sqref="K6">
    <cfRule type="expression" dxfId="165" priority="285">
      <formula>$K$6=""</formula>
    </cfRule>
  </conditionalFormatting>
  <conditionalFormatting sqref="J14">
    <cfRule type="expression" dxfId="164" priority="260">
      <formula>J14=""</formula>
    </cfRule>
  </conditionalFormatting>
  <conditionalFormatting sqref="C14">
    <cfRule type="expression" dxfId="163" priority="259">
      <formula>C14=""</formula>
    </cfRule>
  </conditionalFormatting>
  <conditionalFormatting sqref="E14 E18 E22 E26 E32 E36 E40 E44 E48 E52 E56 E60 E64">
    <cfRule type="expression" dxfId="162" priority="258">
      <formula>E14=""</formula>
    </cfRule>
  </conditionalFormatting>
  <conditionalFormatting sqref="F14">
    <cfRule type="expression" dxfId="161" priority="257">
      <formula>F14=""</formula>
    </cfRule>
  </conditionalFormatting>
  <conditionalFormatting sqref="F15">
    <cfRule type="expression" dxfId="160" priority="256">
      <formula>F15=""</formula>
    </cfRule>
  </conditionalFormatting>
  <conditionalFormatting sqref="F16">
    <cfRule type="expression" dxfId="159" priority="255">
      <formula>F16=""</formula>
    </cfRule>
  </conditionalFormatting>
  <conditionalFormatting sqref="F17">
    <cfRule type="expression" dxfId="158" priority="254">
      <formula>F17=""</formula>
    </cfRule>
  </conditionalFormatting>
  <conditionalFormatting sqref="G14">
    <cfRule type="expression" dxfId="157" priority="253">
      <formula>G14=""</formula>
    </cfRule>
  </conditionalFormatting>
  <conditionalFormatting sqref="H14">
    <cfRule type="expression" dxfId="156" priority="252">
      <formula>H14=""</formula>
    </cfRule>
  </conditionalFormatting>
  <conditionalFormatting sqref="I14">
    <cfRule type="expression" dxfId="155" priority="251">
      <formula>I14=""</formula>
    </cfRule>
  </conditionalFormatting>
  <conditionalFormatting sqref="D14">
    <cfRule type="expression" dxfId="154" priority="250">
      <formula>D14=""</formula>
    </cfRule>
  </conditionalFormatting>
  <conditionalFormatting sqref="K14">
    <cfRule type="expression" dxfId="153" priority="249">
      <formula>K14=""</formula>
    </cfRule>
  </conditionalFormatting>
  <conditionalFormatting sqref="C18">
    <cfRule type="expression" dxfId="152" priority="165">
      <formula>C18=""</formula>
    </cfRule>
  </conditionalFormatting>
  <conditionalFormatting sqref="F18">
    <cfRule type="expression" dxfId="151" priority="163">
      <formula>F18=""</formula>
    </cfRule>
  </conditionalFormatting>
  <conditionalFormatting sqref="F19">
    <cfRule type="expression" dxfId="150" priority="162">
      <formula>F19=""</formula>
    </cfRule>
  </conditionalFormatting>
  <conditionalFormatting sqref="F20">
    <cfRule type="expression" dxfId="149" priority="161">
      <formula>F20=""</formula>
    </cfRule>
  </conditionalFormatting>
  <conditionalFormatting sqref="F21">
    <cfRule type="expression" dxfId="148" priority="160">
      <formula>F21=""</formula>
    </cfRule>
  </conditionalFormatting>
  <conditionalFormatting sqref="G18">
    <cfRule type="expression" dxfId="147" priority="159">
      <formula>G18=""</formula>
    </cfRule>
  </conditionalFormatting>
  <conditionalFormatting sqref="H18">
    <cfRule type="expression" dxfId="146" priority="158">
      <formula>H18=""</formula>
    </cfRule>
  </conditionalFormatting>
  <conditionalFormatting sqref="I18">
    <cfRule type="expression" dxfId="145" priority="157">
      <formula>I18=""</formula>
    </cfRule>
  </conditionalFormatting>
  <conditionalFormatting sqref="J18">
    <cfRule type="expression" dxfId="144" priority="156">
      <formula>J18=""</formula>
    </cfRule>
  </conditionalFormatting>
  <conditionalFormatting sqref="K18">
    <cfRule type="expression" dxfId="143" priority="155">
      <formula>K18=""</formula>
    </cfRule>
  </conditionalFormatting>
  <conditionalFormatting sqref="D18">
    <cfRule type="expression" dxfId="142" priority="154">
      <formula>D18=""</formula>
    </cfRule>
  </conditionalFormatting>
  <conditionalFormatting sqref="C22">
    <cfRule type="expression" dxfId="141" priority="153">
      <formula>C22=""</formula>
    </cfRule>
  </conditionalFormatting>
  <conditionalFormatting sqref="F22">
    <cfRule type="expression" dxfId="140" priority="151">
      <formula>F22=""</formula>
    </cfRule>
  </conditionalFormatting>
  <conditionalFormatting sqref="F23">
    <cfRule type="expression" dxfId="139" priority="150">
      <formula>F23=""</formula>
    </cfRule>
  </conditionalFormatting>
  <conditionalFormatting sqref="F24">
    <cfRule type="expression" dxfId="138" priority="149">
      <formula>F24=""</formula>
    </cfRule>
  </conditionalFormatting>
  <conditionalFormatting sqref="F25">
    <cfRule type="expression" dxfId="137" priority="148">
      <formula>F25=""</formula>
    </cfRule>
  </conditionalFormatting>
  <conditionalFormatting sqref="G22">
    <cfRule type="expression" dxfId="136" priority="147">
      <formula>G22=""</formula>
    </cfRule>
  </conditionalFormatting>
  <conditionalFormatting sqref="H22">
    <cfRule type="expression" dxfId="135" priority="146">
      <formula>H22=""</formula>
    </cfRule>
  </conditionalFormatting>
  <conditionalFormatting sqref="I22">
    <cfRule type="expression" dxfId="134" priority="145">
      <formula>I22=""</formula>
    </cfRule>
  </conditionalFormatting>
  <conditionalFormatting sqref="J22">
    <cfRule type="expression" dxfId="133" priority="144">
      <formula>J22=""</formula>
    </cfRule>
  </conditionalFormatting>
  <conditionalFormatting sqref="K22">
    <cfRule type="expression" dxfId="132" priority="143">
      <formula>K22=""</formula>
    </cfRule>
  </conditionalFormatting>
  <conditionalFormatting sqref="D22">
    <cfRule type="expression" dxfId="131" priority="142">
      <formula>D22=""</formula>
    </cfRule>
  </conditionalFormatting>
  <conditionalFormatting sqref="F31">
    <cfRule type="expression" dxfId="130" priority="115">
      <formula>F31="Název dílu"</formula>
    </cfRule>
  </conditionalFormatting>
  <conditionalFormatting sqref="C31">
    <cfRule type="expression" dxfId="129" priority="114">
      <formula>C31="Kód dílu"</formula>
    </cfRule>
  </conditionalFormatting>
  <conditionalFormatting sqref="C26">
    <cfRule type="expression" dxfId="128" priority="139">
      <formula>C26=""</formula>
    </cfRule>
  </conditionalFormatting>
  <conditionalFormatting sqref="F26">
    <cfRule type="expression" dxfId="127" priority="137">
      <formula>F26=""</formula>
    </cfRule>
  </conditionalFormatting>
  <conditionalFormatting sqref="F27">
    <cfRule type="expression" dxfId="126" priority="136">
      <formula>F27=""</formula>
    </cfRule>
  </conditionalFormatting>
  <conditionalFormatting sqref="F28">
    <cfRule type="expression" dxfId="125" priority="135">
      <formula>F28=""</formula>
    </cfRule>
  </conditionalFormatting>
  <conditionalFormatting sqref="F29">
    <cfRule type="expression" dxfId="124" priority="134">
      <formula>F29=""</formula>
    </cfRule>
  </conditionalFormatting>
  <conditionalFormatting sqref="G26">
    <cfRule type="expression" dxfId="123" priority="133">
      <formula>G26=""</formula>
    </cfRule>
  </conditionalFormatting>
  <conditionalFormatting sqref="H26">
    <cfRule type="expression" dxfId="122" priority="132">
      <formula>H26=""</formula>
    </cfRule>
  </conditionalFormatting>
  <conditionalFormatting sqref="I26">
    <cfRule type="expression" dxfId="121" priority="131">
      <formula>I26=""</formula>
    </cfRule>
  </conditionalFormatting>
  <conditionalFormatting sqref="J26">
    <cfRule type="expression" dxfId="120" priority="130">
      <formula>J26=""</formula>
    </cfRule>
  </conditionalFormatting>
  <conditionalFormatting sqref="K26">
    <cfRule type="expression" dxfId="119" priority="129">
      <formula>K26=""</formula>
    </cfRule>
  </conditionalFormatting>
  <conditionalFormatting sqref="D26">
    <cfRule type="expression" dxfId="118" priority="128">
      <formula>D26=""</formula>
    </cfRule>
  </conditionalFormatting>
  <conditionalFormatting sqref="C32">
    <cfRule type="expression" dxfId="117" priority="113">
      <formula>C32=""</formula>
    </cfRule>
  </conditionalFormatting>
  <conditionalFormatting sqref="F32">
    <cfRule type="expression" dxfId="116" priority="111">
      <formula>F32=""</formula>
    </cfRule>
  </conditionalFormatting>
  <conditionalFormatting sqref="F33">
    <cfRule type="expression" dxfId="115" priority="110">
      <formula>F33=""</formula>
    </cfRule>
  </conditionalFormatting>
  <conditionalFormatting sqref="F34">
    <cfRule type="expression" dxfId="114" priority="109">
      <formula>F34=""</formula>
    </cfRule>
  </conditionalFormatting>
  <conditionalFormatting sqref="F35">
    <cfRule type="expression" dxfId="113" priority="108">
      <formula>F35=""</formula>
    </cfRule>
  </conditionalFormatting>
  <conditionalFormatting sqref="G32">
    <cfRule type="expression" dxfId="112" priority="107">
      <formula>G32=""</formula>
    </cfRule>
  </conditionalFormatting>
  <conditionalFormatting sqref="H32">
    <cfRule type="expression" dxfId="111" priority="106">
      <formula>H32=""</formula>
    </cfRule>
  </conditionalFormatting>
  <conditionalFormatting sqref="I32">
    <cfRule type="expression" dxfId="110" priority="105">
      <formula>I32=""</formula>
    </cfRule>
  </conditionalFormatting>
  <conditionalFormatting sqref="J32">
    <cfRule type="expression" dxfId="109" priority="104">
      <formula>J32=""</formula>
    </cfRule>
  </conditionalFormatting>
  <conditionalFormatting sqref="K32">
    <cfRule type="expression" dxfId="108" priority="103">
      <formula>K32=""</formula>
    </cfRule>
  </conditionalFormatting>
  <conditionalFormatting sqref="D32">
    <cfRule type="expression" dxfId="107" priority="102">
      <formula>D32=""</formula>
    </cfRule>
  </conditionalFormatting>
  <conditionalFormatting sqref="C36">
    <cfRule type="expression" dxfId="106" priority="101">
      <formula>C36=""</formula>
    </cfRule>
  </conditionalFormatting>
  <conditionalFormatting sqref="F36">
    <cfRule type="expression" dxfId="105" priority="99">
      <formula>F36=""</formula>
    </cfRule>
  </conditionalFormatting>
  <conditionalFormatting sqref="F37">
    <cfRule type="expression" dxfId="104" priority="98">
      <formula>F37=""</formula>
    </cfRule>
  </conditionalFormatting>
  <conditionalFormatting sqref="F38">
    <cfRule type="expression" dxfId="103" priority="97">
      <formula>F38=""</formula>
    </cfRule>
  </conditionalFormatting>
  <conditionalFormatting sqref="F39">
    <cfRule type="expression" dxfId="102" priority="96">
      <formula>F39=""</formula>
    </cfRule>
  </conditionalFormatting>
  <conditionalFormatting sqref="G36">
    <cfRule type="expression" dxfId="101" priority="95">
      <formula>G36=""</formula>
    </cfRule>
  </conditionalFormatting>
  <conditionalFormatting sqref="H36">
    <cfRule type="expression" dxfId="100" priority="94">
      <formula>H36=""</formula>
    </cfRule>
  </conditionalFormatting>
  <conditionalFormatting sqref="I36">
    <cfRule type="expression" dxfId="99" priority="93">
      <formula>I36=""</formula>
    </cfRule>
  </conditionalFormatting>
  <conditionalFormatting sqref="J36">
    <cfRule type="expression" dxfId="98" priority="92">
      <formula>J36=""</formula>
    </cfRule>
  </conditionalFormatting>
  <conditionalFormatting sqref="K36">
    <cfRule type="expression" dxfId="97" priority="91">
      <formula>K36=""</formula>
    </cfRule>
  </conditionalFormatting>
  <conditionalFormatting sqref="D36">
    <cfRule type="expression" dxfId="96" priority="90">
      <formula>D36=""</formula>
    </cfRule>
  </conditionalFormatting>
  <conditionalFormatting sqref="C40">
    <cfRule type="expression" dxfId="95" priority="89">
      <formula>C40=""</formula>
    </cfRule>
  </conditionalFormatting>
  <conditionalFormatting sqref="F40">
    <cfRule type="expression" dxfId="94" priority="87">
      <formula>F40=""</formula>
    </cfRule>
  </conditionalFormatting>
  <conditionalFormatting sqref="F41">
    <cfRule type="expression" dxfId="93" priority="86">
      <formula>F41=""</formula>
    </cfRule>
  </conditionalFormatting>
  <conditionalFormatting sqref="F42">
    <cfRule type="expression" dxfId="92" priority="85">
      <formula>F42=""</formula>
    </cfRule>
  </conditionalFormatting>
  <conditionalFormatting sqref="F43">
    <cfRule type="expression" dxfId="91" priority="84">
      <formula>F43=""</formula>
    </cfRule>
  </conditionalFormatting>
  <conditionalFormatting sqref="G40">
    <cfRule type="expression" dxfId="90" priority="83">
      <formula>G40=""</formula>
    </cfRule>
  </conditionalFormatting>
  <conditionalFormatting sqref="H40">
    <cfRule type="expression" dxfId="89" priority="82">
      <formula>H40=""</formula>
    </cfRule>
  </conditionalFormatting>
  <conditionalFormatting sqref="I40">
    <cfRule type="expression" dxfId="88" priority="81">
      <formula>I40=""</formula>
    </cfRule>
  </conditionalFormatting>
  <conditionalFormatting sqref="J40">
    <cfRule type="expression" dxfId="87" priority="80">
      <formula>J40=""</formula>
    </cfRule>
  </conditionalFormatting>
  <conditionalFormatting sqref="K40">
    <cfRule type="expression" dxfId="86" priority="79">
      <formula>K40=""</formula>
    </cfRule>
  </conditionalFormatting>
  <conditionalFormatting sqref="D40">
    <cfRule type="expression" dxfId="85" priority="78">
      <formula>D40=""</formula>
    </cfRule>
  </conditionalFormatting>
  <conditionalFormatting sqref="C44">
    <cfRule type="expression" dxfId="84" priority="77">
      <formula>C44=""</formula>
    </cfRule>
  </conditionalFormatting>
  <conditionalFormatting sqref="F44">
    <cfRule type="expression" dxfId="83" priority="75">
      <formula>F44=""</formula>
    </cfRule>
  </conditionalFormatting>
  <conditionalFormatting sqref="F45">
    <cfRule type="expression" dxfId="82" priority="74">
      <formula>F45=""</formula>
    </cfRule>
  </conditionalFormatting>
  <conditionalFormatting sqref="F46">
    <cfRule type="expression" dxfId="81" priority="73">
      <formula>F46=""</formula>
    </cfRule>
  </conditionalFormatting>
  <conditionalFormatting sqref="F47">
    <cfRule type="expression" dxfId="80" priority="72">
      <formula>F47=""</formula>
    </cfRule>
  </conditionalFormatting>
  <conditionalFormatting sqref="G44">
    <cfRule type="expression" dxfId="79" priority="71">
      <formula>G44=""</formula>
    </cfRule>
  </conditionalFormatting>
  <conditionalFormatting sqref="H44">
    <cfRule type="expression" dxfId="78" priority="70">
      <formula>H44=""</formula>
    </cfRule>
  </conditionalFormatting>
  <conditionalFormatting sqref="I44">
    <cfRule type="expression" dxfId="77" priority="69">
      <formula>I44=""</formula>
    </cfRule>
  </conditionalFormatting>
  <conditionalFormatting sqref="J44">
    <cfRule type="expression" dxfId="76" priority="68">
      <formula>J44=""</formula>
    </cfRule>
  </conditionalFormatting>
  <conditionalFormatting sqref="K44">
    <cfRule type="expression" dxfId="75" priority="67">
      <formula>K44=""</formula>
    </cfRule>
  </conditionalFormatting>
  <conditionalFormatting sqref="D44">
    <cfRule type="expression" dxfId="74" priority="66">
      <formula>D44=""</formula>
    </cfRule>
  </conditionalFormatting>
  <conditionalFormatting sqref="F48">
    <cfRule type="expression" dxfId="73" priority="63">
      <formula>F48=""</formula>
    </cfRule>
  </conditionalFormatting>
  <conditionalFormatting sqref="F49">
    <cfRule type="expression" dxfId="72" priority="62">
      <formula>F49=""</formula>
    </cfRule>
  </conditionalFormatting>
  <conditionalFormatting sqref="F50">
    <cfRule type="expression" dxfId="71" priority="61">
      <formula>F50=""</formula>
    </cfRule>
  </conditionalFormatting>
  <conditionalFormatting sqref="F51">
    <cfRule type="expression" dxfId="70" priority="60">
      <formula>F51=""</formula>
    </cfRule>
  </conditionalFormatting>
  <conditionalFormatting sqref="F55">
    <cfRule type="expression" dxfId="69" priority="47">
      <formula>F55=""</formula>
    </cfRule>
  </conditionalFormatting>
  <conditionalFormatting sqref="H48">
    <cfRule type="expression" dxfId="68" priority="58">
      <formula>H48=""</formula>
    </cfRule>
  </conditionalFormatting>
  <conditionalFormatting sqref="I48">
    <cfRule type="expression" dxfId="67" priority="57">
      <formula>I48=""</formula>
    </cfRule>
  </conditionalFormatting>
  <conditionalFormatting sqref="J48">
    <cfRule type="expression" dxfId="66" priority="56">
      <formula>J48=""</formula>
    </cfRule>
  </conditionalFormatting>
  <conditionalFormatting sqref="K48">
    <cfRule type="expression" dxfId="65" priority="55">
      <formula>K48=""</formula>
    </cfRule>
  </conditionalFormatting>
  <conditionalFormatting sqref="D48">
    <cfRule type="expression" dxfId="64" priority="54">
      <formula>D48=""</formula>
    </cfRule>
  </conditionalFormatting>
  <conditionalFormatting sqref="G48">
    <cfRule type="expression" dxfId="63" priority="53">
      <formula>G48=""</formula>
    </cfRule>
  </conditionalFormatting>
  <conditionalFormatting sqref="C48">
    <cfRule type="expression" dxfId="62" priority="65">
      <formula>C48=""</formula>
    </cfRule>
  </conditionalFormatting>
  <conditionalFormatting sqref="C52">
    <cfRule type="expression" dxfId="61" priority="52">
      <formula>C52=""</formula>
    </cfRule>
  </conditionalFormatting>
  <conditionalFormatting sqref="F52">
    <cfRule type="expression" dxfId="60" priority="50">
      <formula>F52=""</formula>
    </cfRule>
  </conditionalFormatting>
  <conditionalFormatting sqref="F53">
    <cfRule type="expression" dxfId="59" priority="49">
      <formula>F53=""</formula>
    </cfRule>
  </conditionalFormatting>
  <conditionalFormatting sqref="F54">
    <cfRule type="expression" dxfId="58" priority="48">
      <formula>F54=""</formula>
    </cfRule>
  </conditionalFormatting>
  <conditionalFormatting sqref="G52">
    <cfRule type="expression" dxfId="57" priority="46">
      <formula>G52=""</formula>
    </cfRule>
  </conditionalFormatting>
  <conditionalFormatting sqref="G56">
    <cfRule type="expression" dxfId="56" priority="34">
      <formula>G56=""</formula>
    </cfRule>
  </conditionalFormatting>
  <conditionalFormatting sqref="H52">
    <cfRule type="expression" dxfId="55" priority="45">
      <formula>H52=""</formula>
    </cfRule>
  </conditionalFormatting>
  <conditionalFormatting sqref="I52">
    <cfRule type="expression" dxfId="54" priority="44">
      <formula>I52=""</formula>
    </cfRule>
  </conditionalFormatting>
  <conditionalFormatting sqref="J52">
    <cfRule type="expression" dxfId="53" priority="43">
      <formula>J52=""</formula>
    </cfRule>
  </conditionalFormatting>
  <conditionalFormatting sqref="K52">
    <cfRule type="expression" dxfId="52" priority="42">
      <formula>K52=""</formula>
    </cfRule>
  </conditionalFormatting>
  <conditionalFormatting sqref="D52">
    <cfRule type="expression" dxfId="51" priority="41">
      <formula>D52=""</formula>
    </cfRule>
  </conditionalFormatting>
  <conditionalFormatting sqref="C56">
    <cfRule type="expression" dxfId="50" priority="40">
      <formula>C56=""</formula>
    </cfRule>
  </conditionalFormatting>
  <conditionalFormatting sqref="F56">
    <cfRule type="expression" dxfId="49" priority="38">
      <formula>F56=""</formula>
    </cfRule>
  </conditionalFormatting>
  <conditionalFormatting sqref="F57">
    <cfRule type="expression" dxfId="48" priority="37">
      <formula>F57=""</formula>
    </cfRule>
  </conditionalFormatting>
  <conditionalFormatting sqref="F58">
    <cfRule type="expression" dxfId="47" priority="36">
      <formula>F58=""</formula>
    </cfRule>
  </conditionalFormatting>
  <conditionalFormatting sqref="F59">
    <cfRule type="expression" dxfId="46" priority="35">
      <formula>F59=""</formula>
    </cfRule>
  </conditionalFormatting>
  <conditionalFormatting sqref="G60">
    <cfRule type="expression" dxfId="45" priority="22">
      <formula>G60=""</formula>
    </cfRule>
  </conditionalFormatting>
  <conditionalFormatting sqref="H56">
    <cfRule type="expression" dxfId="44" priority="33">
      <formula>H56=""</formula>
    </cfRule>
  </conditionalFormatting>
  <conditionalFormatting sqref="I56">
    <cfRule type="expression" dxfId="43" priority="32">
      <formula>I56=""</formula>
    </cfRule>
  </conditionalFormatting>
  <conditionalFormatting sqref="J56">
    <cfRule type="expression" dxfId="42" priority="31">
      <formula>J56=""</formula>
    </cfRule>
  </conditionalFormatting>
  <conditionalFormatting sqref="K56">
    <cfRule type="expression" dxfId="41" priority="30">
      <formula>K56=""</formula>
    </cfRule>
  </conditionalFormatting>
  <conditionalFormatting sqref="D56">
    <cfRule type="expression" dxfId="40" priority="29">
      <formula>D56=""</formula>
    </cfRule>
  </conditionalFormatting>
  <conditionalFormatting sqref="C60">
    <cfRule type="expression" dxfId="39" priority="28">
      <formula>C60=""</formula>
    </cfRule>
  </conditionalFormatting>
  <conditionalFormatting sqref="F60">
    <cfRule type="expression" dxfId="38" priority="26">
      <formula>F60=""</formula>
    </cfRule>
  </conditionalFormatting>
  <conditionalFormatting sqref="F61">
    <cfRule type="expression" dxfId="37" priority="25">
      <formula>F61=""</formula>
    </cfRule>
  </conditionalFormatting>
  <conditionalFormatting sqref="F62">
    <cfRule type="expression" dxfId="36" priority="24">
      <formula>F62=""</formula>
    </cfRule>
  </conditionalFormatting>
  <conditionalFormatting sqref="F63">
    <cfRule type="expression" dxfId="35" priority="23">
      <formula>F63=""</formula>
    </cfRule>
  </conditionalFormatting>
  <conditionalFormatting sqref="H60">
    <cfRule type="expression" dxfId="34" priority="21">
      <formula>H60=""</formula>
    </cfRule>
  </conditionalFormatting>
  <conditionalFormatting sqref="I60">
    <cfRule type="expression" dxfId="33" priority="20">
      <formula>I60=""</formula>
    </cfRule>
  </conditionalFormatting>
  <conditionalFormatting sqref="J60">
    <cfRule type="expression" dxfId="32" priority="19">
      <formula>J60=""</formula>
    </cfRule>
  </conditionalFormatting>
  <conditionalFormatting sqref="K60">
    <cfRule type="expression" dxfId="31" priority="18">
      <formula>K60=""</formula>
    </cfRule>
  </conditionalFormatting>
  <conditionalFormatting sqref="D60">
    <cfRule type="expression" dxfId="30" priority="17">
      <formula>D60=""</formula>
    </cfRule>
  </conditionalFormatting>
  <conditionalFormatting sqref="C64">
    <cfRule type="expression" dxfId="29" priority="16">
      <formula>C64=""</formula>
    </cfRule>
  </conditionalFormatting>
  <conditionalFormatting sqref="F64">
    <cfRule type="expression" dxfId="28" priority="14">
      <formula>F64=""</formula>
    </cfRule>
  </conditionalFormatting>
  <conditionalFormatting sqref="F65">
    <cfRule type="expression" dxfId="27" priority="13">
      <formula>F65=""</formula>
    </cfRule>
  </conditionalFormatting>
  <conditionalFormatting sqref="F66">
    <cfRule type="expression" dxfId="26" priority="12">
      <formula>F66=""</formula>
    </cfRule>
  </conditionalFormatting>
  <conditionalFormatting sqref="F67">
    <cfRule type="expression" dxfId="25" priority="11">
      <formula>F67=""</formula>
    </cfRule>
  </conditionalFormatting>
  <conditionalFormatting sqref="G64">
    <cfRule type="expression" dxfId="24" priority="10">
      <formula>G64=""</formula>
    </cfRule>
  </conditionalFormatting>
  <conditionalFormatting sqref="H64">
    <cfRule type="expression" dxfId="23" priority="9">
      <formula>H64=""</formula>
    </cfRule>
  </conditionalFormatting>
  <conditionalFormatting sqref="I64">
    <cfRule type="expression" dxfId="22" priority="8">
      <formula>I64=""</formula>
    </cfRule>
  </conditionalFormatting>
  <conditionalFormatting sqref="J64">
    <cfRule type="expression" dxfId="21" priority="7">
      <formula>J64=""</formula>
    </cfRule>
  </conditionalFormatting>
  <conditionalFormatting sqref="K64">
    <cfRule type="expression" dxfId="20" priority="6">
      <formula>K64=""</formula>
    </cfRule>
  </conditionalFormatting>
  <conditionalFormatting sqref="D64">
    <cfRule type="expression" dxfId="19" priority="5">
      <formula>D64=""</formula>
    </cfRule>
  </conditionalFormatting>
  <conditionalFormatting sqref="F30">
    <cfRule type="expression" dxfId="18" priority="4">
      <formula>F30="Název dílu"</formula>
    </cfRule>
  </conditionalFormatting>
  <conditionalFormatting sqref="C30">
    <cfRule type="expression" dxfId="17" priority="3">
      <formula>C30="Kód dílu"</formula>
    </cfRule>
  </conditionalFormatting>
  <conditionalFormatting sqref="F68">
    <cfRule type="expression" dxfId="16" priority="2">
      <formula>F68="Název dílu"</formula>
    </cfRule>
  </conditionalFormatting>
  <conditionalFormatting sqref="C68">
    <cfRule type="expression" dxfId="15" priority="1">
      <formula>C68="Kód dílu"</formula>
    </cfRule>
  </conditionalFormatting>
  <dataValidations xWindow="760" yWindow="211" count="15">
    <dataValidation type="list" allowBlank="1" showInputMessage="1" showErrorMessage="1" errorTitle="Špatné označení majetku" error="_x000a_Nutno vybrat dle předvolby!_x000a_SŽDC nebo Ostatní." promptTitle="Výběr dle předvolby:" prompt="_x000a_SŽDC s.o._x000a_Ostatní" sqref="E6">
      <formula1>"SŽDC s.o.,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Název položky" prompt="Přesný název položky dle cenové soustavy, nebo vlastní název v případě položky mimo cenovou soustavu." sqref="F14 F79 F83 F18 F22 F26 F32 F36 F40 F44 F48 F52 F56 F60 F6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80 F84 F19 F23 F27 F65 F33 F37 F41 F45 F49 F53 F57 F61"/>
    <dataValidation allowBlank="1" showInputMessage="1" showErrorMessage="1" promptTitle="Výkaz výměr:" prompt="způsob stanovení množství položky, nebo odkaz na příslušnou přílohu dokumentace." sqref="F16 F81 F85 F20 F24 F28 F69 F34 F38 F42 F46 F50 F54 F58 F62 F66"/>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86 F82 F17 F21 F25 F67 F70 F35 F39 F43 F47 F51 F55 F59 F63 F29"/>
    <dataValidation type="list" allowBlank="1" showInputMessage="1" showErrorMessage="1" sqref="D14 D79 D83 D18 D22 D26 D32 D36 D40 D44 D48 D52 D56 D60 D64">
      <formula1>"1,2,3,4,5,6,7,8,9,10"</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heetViews>
  <sheetFormatPr defaultRowHeight="15" x14ac:dyDescent="0.25"/>
  <cols>
    <col min="1" max="1" width="13.7109375" customWidth="1"/>
    <col min="2" max="2" width="53.85546875" customWidth="1"/>
    <col min="3" max="3" width="9.140625" style="37"/>
  </cols>
  <sheetData>
    <row r="1" spans="1:3" ht="15.75" thickTop="1" x14ac:dyDescent="0.25">
      <c r="A1" s="30" t="s">
        <v>35</v>
      </c>
      <c r="B1" s="31" t="s">
        <v>31</v>
      </c>
      <c r="C1" s="36"/>
    </row>
    <row r="2" spans="1:3" x14ac:dyDescent="0.25">
      <c r="A2" s="32" t="s">
        <v>36</v>
      </c>
      <c r="B2" s="33" t="s">
        <v>32</v>
      </c>
      <c r="C2" s="36"/>
    </row>
    <row r="3" spans="1:3" x14ac:dyDescent="0.25">
      <c r="A3" s="32" t="s">
        <v>37</v>
      </c>
      <c r="B3" s="33" t="s">
        <v>33</v>
      </c>
      <c r="C3" s="36"/>
    </row>
    <row r="4" spans="1:3" x14ac:dyDescent="0.25">
      <c r="A4" s="32" t="s">
        <v>38</v>
      </c>
      <c r="B4" s="33" t="s">
        <v>34</v>
      </c>
      <c r="C4" s="36"/>
    </row>
    <row r="5" spans="1:3" ht="14.45" x14ac:dyDescent="0.3">
      <c r="A5" s="32" t="s">
        <v>39</v>
      </c>
      <c r="B5" s="33" t="s">
        <v>40</v>
      </c>
      <c r="C5" s="36"/>
    </row>
    <row r="6" spans="1:3" x14ac:dyDescent="0.25">
      <c r="A6" s="32" t="s">
        <v>41</v>
      </c>
      <c r="B6" s="33" t="s">
        <v>42</v>
      </c>
      <c r="C6" s="36"/>
    </row>
    <row r="7" spans="1:3" x14ac:dyDescent="0.25">
      <c r="A7" s="32" t="s">
        <v>43</v>
      </c>
      <c r="B7" s="33" t="s">
        <v>44</v>
      </c>
      <c r="C7" s="36"/>
    </row>
    <row r="8" spans="1:3" x14ac:dyDescent="0.25">
      <c r="A8" s="32" t="s">
        <v>45</v>
      </c>
      <c r="B8" s="33" t="s">
        <v>46</v>
      </c>
      <c r="C8" s="36"/>
    </row>
    <row r="9" spans="1:3" x14ac:dyDescent="0.25">
      <c r="A9" s="32" t="s">
        <v>47</v>
      </c>
      <c r="B9" s="33" t="s">
        <v>48</v>
      </c>
      <c r="C9" s="36"/>
    </row>
    <row r="10" spans="1:3" ht="14.45" x14ac:dyDescent="0.3">
      <c r="A10" s="32" t="s">
        <v>49</v>
      </c>
      <c r="B10" s="33" t="s">
        <v>50</v>
      </c>
      <c r="C10" s="36"/>
    </row>
    <row r="11" spans="1:3" x14ac:dyDescent="0.25">
      <c r="A11" s="32" t="s">
        <v>51</v>
      </c>
      <c r="B11" s="33" t="s">
        <v>52</v>
      </c>
      <c r="C11" s="36"/>
    </row>
    <row r="12" spans="1:3" x14ac:dyDescent="0.25">
      <c r="A12" s="32" t="s">
        <v>53</v>
      </c>
      <c r="B12" s="33" t="s">
        <v>54</v>
      </c>
      <c r="C12" s="36"/>
    </row>
    <row r="13" spans="1:3" x14ac:dyDescent="0.25">
      <c r="A13" s="32" t="s">
        <v>55</v>
      </c>
      <c r="B13" s="33" t="s">
        <v>56</v>
      </c>
      <c r="C13" s="36"/>
    </row>
    <row r="14" spans="1:3" ht="25.5" x14ac:dyDescent="0.25">
      <c r="A14" s="32" t="s">
        <v>57</v>
      </c>
      <c r="B14" s="33" t="s">
        <v>58</v>
      </c>
      <c r="C14" s="36"/>
    </row>
    <row r="15" spans="1:3" x14ac:dyDescent="0.25">
      <c r="A15" s="32" t="s">
        <v>59</v>
      </c>
      <c r="B15" s="33" t="s">
        <v>60</v>
      </c>
      <c r="C15" s="36"/>
    </row>
    <row r="16" spans="1:3" x14ac:dyDescent="0.25">
      <c r="A16" s="32" t="s">
        <v>61</v>
      </c>
      <c r="B16" s="33" t="s">
        <v>62</v>
      </c>
      <c r="C16" s="36"/>
    </row>
    <row r="17" spans="1:3" x14ac:dyDescent="0.25">
      <c r="A17" s="32" t="s">
        <v>63</v>
      </c>
      <c r="B17" s="33" t="s">
        <v>64</v>
      </c>
      <c r="C17" s="36"/>
    </row>
    <row r="18" spans="1:3" x14ac:dyDescent="0.25">
      <c r="A18" s="32" t="s">
        <v>65</v>
      </c>
      <c r="B18" s="33" t="s">
        <v>66</v>
      </c>
      <c r="C18" s="36"/>
    </row>
    <row r="19" spans="1:3" x14ac:dyDescent="0.25">
      <c r="A19" s="32" t="s">
        <v>67</v>
      </c>
      <c r="B19" s="33" t="s">
        <v>68</v>
      </c>
      <c r="C19" s="36"/>
    </row>
    <row r="20" spans="1:3" x14ac:dyDescent="0.25">
      <c r="A20" s="32" t="s">
        <v>69</v>
      </c>
      <c r="B20" s="33" t="s">
        <v>70</v>
      </c>
      <c r="C20" s="36"/>
    </row>
    <row r="21" spans="1:3" x14ac:dyDescent="0.25">
      <c r="A21" s="32" t="s">
        <v>71</v>
      </c>
      <c r="B21" s="33" t="s">
        <v>72</v>
      </c>
      <c r="C21" s="36"/>
    </row>
    <row r="22" spans="1:3" x14ac:dyDescent="0.25">
      <c r="A22" s="32" t="s">
        <v>73</v>
      </c>
      <c r="B22" s="33" t="s">
        <v>74</v>
      </c>
      <c r="C22" s="36"/>
    </row>
    <row r="23" spans="1:3" x14ac:dyDescent="0.25">
      <c r="A23" s="32" t="s">
        <v>75</v>
      </c>
      <c r="B23" s="33" t="s">
        <v>76</v>
      </c>
      <c r="C23" s="36"/>
    </row>
    <row r="24" spans="1:3" x14ac:dyDescent="0.25">
      <c r="A24" s="32" t="s">
        <v>77</v>
      </c>
      <c r="B24" s="33" t="s">
        <v>78</v>
      </c>
      <c r="C24" s="36"/>
    </row>
    <row r="25" spans="1:3" ht="15.75" thickBot="1" x14ac:dyDescent="0.3">
      <c r="A25" s="34" t="s">
        <v>79</v>
      </c>
      <c r="B25" s="35" t="s">
        <v>80</v>
      </c>
      <c r="C25" s="36"/>
    </row>
    <row r="26" spans="1:3"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M39"/>
  <sheetViews>
    <sheetView topLeftCell="A16" workbookViewId="0">
      <selection activeCell="D41" sqref="D41"/>
    </sheetView>
  </sheetViews>
  <sheetFormatPr defaultRowHeight="15" x14ac:dyDescent="0.25"/>
  <cols>
    <col min="1" max="1" width="11.7109375" customWidth="1"/>
  </cols>
  <sheetData>
    <row r="1" spans="1:13" x14ac:dyDescent="0.25">
      <c r="A1" t="s">
        <v>112</v>
      </c>
    </row>
    <row r="2" spans="1:13" x14ac:dyDescent="0.25">
      <c r="C2" t="s">
        <v>103</v>
      </c>
    </row>
    <row r="3" spans="1:13" x14ac:dyDescent="0.25">
      <c r="B3" t="s">
        <v>100</v>
      </c>
    </row>
    <row r="4" spans="1:13" x14ac:dyDescent="0.25">
      <c r="B4" t="s">
        <v>102</v>
      </c>
    </row>
    <row r="5" spans="1:13" x14ac:dyDescent="0.25">
      <c r="C5" t="s">
        <v>101</v>
      </c>
    </row>
    <row r="6" spans="1:13" x14ac:dyDescent="0.25">
      <c r="B6" t="s">
        <v>109</v>
      </c>
    </row>
    <row r="7" spans="1:13" x14ac:dyDescent="0.25">
      <c r="A7" t="s">
        <v>104</v>
      </c>
    </row>
    <row r="8" spans="1:13" x14ac:dyDescent="0.25">
      <c r="A8" s="88" t="s">
        <v>117</v>
      </c>
      <c r="B8" s="88"/>
      <c r="C8" s="88"/>
      <c r="D8" s="88"/>
      <c r="E8" s="88"/>
      <c r="F8" s="88"/>
      <c r="G8" s="88"/>
      <c r="H8" s="88"/>
      <c r="I8" s="88"/>
      <c r="J8" s="88"/>
      <c r="K8" s="88"/>
      <c r="L8" s="88"/>
      <c r="M8" s="88"/>
    </row>
    <row r="10" spans="1:13" x14ac:dyDescent="0.25">
      <c r="A10" t="s">
        <v>84</v>
      </c>
    </row>
    <row r="11" spans="1:13" x14ac:dyDescent="0.25">
      <c r="A11" s="85">
        <v>43405</v>
      </c>
      <c r="B11" t="s">
        <v>85</v>
      </c>
    </row>
    <row r="12" spans="1:13" x14ac:dyDescent="0.25">
      <c r="C12" t="s">
        <v>95</v>
      </c>
    </row>
    <row r="13" spans="1:13" x14ac:dyDescent="0.25">
      <c r="C13" t="s">
        <v>93</v>
      </c>
    </row>
    <row r="14" spans="1:13" x14ac:dyDescent="0.25">
      <c r="C14" t="s">
        <v>94</v>
      </c>
    </row>
    <row r="15" spans="1:13" x14ac:dyDescent="0.25">
      <c r="B15" t="s">
        <v>86</v>
      </c>
    </row>
    <row r="16" spans="1:13" x14ac:dyDescent="0.25">
      <c r="B16" s="87" t="s">
        <v>110</v>
      </c>
      <c r="C16" s="87"/>
      <c r="D16" s="87"/>
      <c r="E16" s="87"/>
      <c r="F16" s="87"/>
    </row>
    <row r="17" spans="1:6" x14ac:dyDescent="0.25">
      <c r="C17" t="s">
        <v>105</v>
      </c>
    </row>
    <row r="18" spans="1:6" x14ac:dyDescent="0.25">
      <c r="D18" t="s">
        <v>106</v>
      </c>
    </row>
    <row r="19" spans="1:6" x14ac:dyDescent="0.25">
      <c r="C19" t="s">
        <v>107</v>
      </c>
    </row>
    <row r="20" spans="1:6" x14ac:dyDescent="0.25">
      <c r="B20" t="s">
        <v>87</v>
      </c>
    </row>
    <row r="21" spans="1:6" x14ac:dyDescent="0.25">
      <c r="B21" t="s">
        <v>111</v>
      </c>
    </row>
    <row r="22" spans="1:6" x14ac:dyDescent="0.25">
      <c r="C22" t="s">
        <v>88</v>
      </c>
    </row>
    <row r="23" spans="1:6" x14ac:dyDescent="0.25">
      <c r="B23" t="s">
        <v>92</v>
      </c>
    </row>
    <row r="24" spans="1:6" x14ac:dyDescent="0.25">
      <c r="B24" t="s">
        <v>91</v>
      </c>
    </row>
    <row r="25" spans="1:6" x14ac:dyDescent="0.25">
      <c r="B25" t="s">
        <v>96</v>
      </c>
    </row>
    <row r="26" spans="1:6" x14ac:dyDescent="0.25">
      <c r="B26" t="s">
        <v>108</v>
      </c>
    </row>
    <row r="27" spans="1:6" x14ac:dyDescent="0.25">
      <c r="A27" s="85">
        <v>43409</v>
      </c>
      <c r="B27" t="s">
        <v>113</v>
      </c>
    </row>
    <row r="28" spans="1:6" x14ac:dyDescent="0.25">
      <c r="A28" s="85">
        <v>43418</v>
      </c>
      <c r="B28" t="s">
        <v>114</v>
      </c>
    </row>
    <row r="29" spans="1:6" x14ac:dyDescent="0.25">
      <c r="C29" t="s">
        <v>115</v>
      </c>
    </row>
    <row r="30" spans="1:6" ht="14.45" x14ac:dyDescent="0.3">
      <c r="B30" s="88"/>
      <c r="C30" s="88"/>
      <c r="D30" s="88"/>
      <c r="E30" s="88"/>
      <c r="F30" s="88"/>
    </row>
    <row r="31" spans="1:6" x14ac:dyDescent="0.25">
      <c r="B31" t="s">
        <v>123</v>
      </c>
    </row>
    <row r="32" spans="1:6" x14ac:dyDescent="0.25">
      <c r="B32" t="s">
        <v>116</v>
      </c>
    </row>
    <row r="33" spans="1:6" ht="14.45" x14ac:dyDescent="0.3">
      <c r="B33" s="88"/>
      <c r="C33" s="88"/>
      <c r="D33" s="88"/>
      <c r="E33" s="88"/>
      <c r="F33" s="88"/>
    </row>
    <row r="34" spans="1:6" ht="14.45" x14ac:dyDescent="0.3">
      <c r="B34" s="88"/>
      <c r="C34" s="88"/>
      <c r="D34" s="88"/>
      <c r="E34" s="88"/>
      <c r="F34" s="88"/>
    </row>
    <row r="35" spans="1:6" x14ac:dyDescent="0.25">
      <c r="A35" s="85">
        <v>43420</v>
      </c>
      <c r="B35" t="s">
        <v>127</v>
      </c>
    </row>
    <row r="36" spans="1:6" x14ac:dyDescent="0.25">
      <c r="C36" t="s">
        <v>126</v>
      </c>
    </row>
    <row r="37" spans="1:6" x14ac:dyDescent="0.25">
      <c r="A37" s="85">
        <v>43423</v>
      </c>
      <c r="B37" t="s">
        <v>128</v>
      </c>
    </row>
    <row r="38" spans="1:6" x14ac:dyDescent="0.25">
      <c r="B38" t="s">
        <v>130</v>
      </c>
    </row>
    <row r="39" spans="1:6" x14ac:dyDescent="0.25">
      <c r="A39" s="85">
        <v>43425</v>
      </c>
      <c r="B39" t="s">
        <v>131</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workbookViewId="0">
      <selection sqref="A1:L4"/>
    </sheetView>
  </sheetViews>
  <sheetFormatPr defaultColWidth="9.140625" defaultRowHeight="11.25" x14ac:dyDescent="0.2"/>
  <cols>
    <col min="1" max="1" width="3.5703125" style="27" customWidth="1"/>
    <col min="2" max="2" width="4.42578125" style="8" customWidth="1"/>
    <col min="3" max="3" width="10.5703125" style="8" customWidth="1"/>
    <col min="4" max="5" width="10" style="8" customWidth="1"/>
    <col min="6" max="6" width="74.140625" style="8" customWidth="1"/>
    <col min="7" max="7" width="9" style="9" customWidth="1"/>
    <col min="8" max="8" width="13" style="9" customWidth="1"/>
    <col min="9" max="10" width="9" style="9" customWidth="1"/>
    <col min="11" max="12" width="12.85546875" style="9" customWidth="1"/>
    <col min="13" max="16384" width="9.140625" style="8"/>
  </cols>
  <sheetData>
    <row r="1" spans="1:12" s="1" customFormat="1" ht="13.5" customHeight="1" thickBot="1" x14ac:dyDescent="0.35">
      <c r="A1" s="71" t="s">
        <v>6</v>
      </c>
      <c r="B1" s="77"/>
      <c r="C1" s="59"/>
      <c r="D1" s="78"/>
      <c r="E1" s="59"/>
      <c r="F1" s="79"/>
      <c r="G1" s="59"/>
      <c r="H1" s="60"/>
      <c r="I1" s="82"/>
      <c r="J1" s="60" t="str">
        <f>IF(I1=0,"",I1*H1)</f>
        <v/>
      </c>
      <c r="K1" s="62"/>
      <c r="L1" s="76">
        <f>ROUND((ROUND(H1,3))*(ROUND(K1,2)),2)</f>
        <v>0</v>
      </c>
    </row>
    <row r="2" spans="1:12" s="1" customFormat="1" ht="12.75" customHeight="1" x14ac:dyDescent="0.3">
      <c r="A2" s="71" t="s">
        <v>5</v>
      </c>
      <c r="B2" s="15"/>
      <c r="C2" s="12"/>
      <c r="D2" s="12"/>
      <c r="E2" s="12"/>
      <c r="F2" s="80"/>
      <c r="G2" s="6"/>
      <c r="H2" s="6"/>
      <c r="I2" s="6"/>
      <c r="J2" s="6"/>
      <c r="K2" s="6"/>
      <c r="L2" s="16"/>
    </row>
    <row r="3" spans="1:12" s="1" customFormat="1" ht="12.75" customHeight="1" x14ac:dyDescent="0.3">
      <c r="A3" s="71" t="s">
        <v>7</v>
      </c>
      <c r="B3" s="15"/>
      <c r="C3" s="12"/>
      <c r="D3" s="12"/>
      <c r="E3" s="12"/>
      <c r="F3" s="81"/>
      <c r="G3" s="6"/>
      <c r="H3" s="6"/>
      <c r="I3" s="6"/>
      <c r="J3" s="6"/>
      <c r="K3" s="6"/>
      <c r="L3" s="16"/>
    </row>
    <row r="4" spans="1:12" s="1" customFormat="1" ht="18" customHeight="1" thickBot="1" x14ac:dyDescent="0.3">
      <c r="A4" s="71" t="s">
        <v>8</v>
      </c>
      <c r="B4" s="17"/>
      <c r="C4" s="14"/>
      <c r="D4" s="14"/>
      <c r="E4" s="14"/>
      <c r="F4" s="109" t="s">
        <v>129</v>
      </c>
      <c r="G4" s="7"/>
      <c r="H4" s="7"/>
      <c r="I4" s="7"/>
      <c r="J4" s="7"/>
      <c r="K4" s="7"/>
      <c r="L4" s="18"/>
    </row>
    <row r="5" spans="1:12" s="1" customFormat="1" ht="48" customHeight="1" thickBot="1" x14ac:dyDescent="0.35">
      <c r="A5" s="5"/>
      <c r="B5" s="12"/>
      <c r="C5" s="12"/>
      <c r="D5" s="12"/>
      <c r="E5" s="12"/>
      <c r="F5" s="22"/>
      <c r="G5" s="6"/>
      <c r="H5" s="6"/>
      <c r="I5" s="6"/>
      <c r="J5" s="6"/>
      <c r="K5" s="6"/>
      <c r="L5" s="7"/>
    </row>
    <row r="6" spans="1:12" s="5" customFormat="1" ht="13.5" thickBot="1" x14ac:dyDescent="0.3">
      <c r="A6" s="5" t="s">
        <v>82</v>
      </c>
      <c r="B6" s="23" t="s">
        <v>83</v>
      </c>
      <c r="C6" s="24"/>
      <c r="D6" s="3"/>
      <c r="E6" s="3"/>
      <c r="F6" s="69" t="s">
        <v>28</v>
      </c>
      <c r="G6" s="24"/>
      <c r="H6" s="24"/>
      <c r="I6" s="24"/>
      <c r="J6" s="24"/>
      <c r="K6" s="24"/>
      <c r="L6" s="83"/>
    </row>
    <row r="7" spans="1:12" s="5" customFormat="1" ht="10.9" thickBot="1" x14ac:dyDescent="0.35">
      <c r="G7" s="25"/>
      <c r="H7" s="25"/>
      <c r="I7" s="25"/>
      <c r="J7" s="25"/>
      <c r="K7" s="25"/>
      <c r="L7" s="25"/>
    </row>
    <row r="8" spans="1:12" s="1" customFormat="1" ht="15" customHeight="1" thickBot="1" x14ac:dyDescent="0.3">
      <c r="A8" s="1" t="s">
        <v>29</v>
      </c>
      <c r="B8" s="57" t="s">
        <v>19</v>
      </c>
      <c r="C8" s="4"/>
      <c r="D8" s="2"/>
      <c r="E8" s="2"/>
      <c r="F8" s="69" t="s">
        <v>28</v>
      </c>
      <c r="G8" s="4"/>
      <c r="H8" s="4"/>
      <c r="I8" s="4"/>
      <c r="J8" s="4"/>
      <c r="K8" s="4"/>
      <c r="L8" s="84"/>
    </row>
    <row r="9" spans="1:12" s="1" customFormat="1" ht="10.15" x14ac:dyDescent="0.3">
      <c r="A9" s="5"/>
      <c r="G9" s="26"/>
      <c r="H9" s="26"/>
      <c r="I9" s="26"/>
      <c r="J9" s="26"/>
      <c r="K9" s="26"/>
      <c r="L9" s="26"/>
    </row>
    <row r="10" spans="1:12" s="1" customFormat="1" ht="10.15" x14ac:dyDescent="0.3">
      <c r="A10" s="5"/>
      <c r="G10" s="26"/>
      <c r="H10" s="26"/>
      <c r="I10" s="26"/>
      <c r="J10" s="26"/>
      <c r="K10" s="26"/>
      <c r="L10" s="26"/>
    </row>
    <row r="11" spans="1:12" s="1" customFormat="1" ht="10.15" x14ac:dyDescent="0.3">
      <c r="A11" s="5"/>
      <c r="G11" s="26"/>
      <c r="H11" s="26"/>
      <c r="I11" s="26"/>
      <c r="J11" s="26"/>
      <c r="K11" s="26"/>
      <c r="L11" s="26"/>
    </row>
    <row r="12" spans="1:12" s="1" customFormat="1" ht="10.15" x14ac:dyDescent="0.3">
      <c r="A12" s="5"/>
      <c r="G12" s="26"/>
      <c r="H12" s="26"/>
      <c r="I12" s="26"/>
      <c r="J12" s="26"/>
      <c r="K12" s="26"/>
      <c r="L12" s="26"/>
    </row>
    <row r="13" spans="1:12" s="1" customFormat="1" ht="10.15" x14ac:dyDescent="0.3">
      <c r="A13" s="5"/>
      <c r="G13" s="26"/>
      <c r="H13" s="26"/>
      <c r="I13" s="26"/>
      <c r="J13" s="26"/>
      <c r="K13" s="26"/>
      <c r="L13" s="26"/>
    </row>
    <row r="14" spans="1:12" s="1" customFormat="1" ht="10.15" x14ac:dyDescent="0.3">
      <c r="A14" s="5"/>
      <c r="G14" s="26"/>
      <c r="H14" s="26"/>
      <c r="I14" s="26"/>
      <c r="J14" s="26"/>
      <c r="K14" s="26"/>
      <c r="L14" s="26"/>
    </row>
    <row r="15" spans="1:12" s="1" customFormat="1" ht="10.15" x14ac:dyDescent="0.3">
      <c r="A15" s="5"/>
      <c r="G15" s="26"/>
      <c r="H15" s="26"/>
      <c r="I15" s="26"/>
      <c r="J15" s="26"/>
      <c r="K15" s="26"/>
      <c r="L15" s="26"/>
    </row>
    <row r="16" spans="1:12" s="1" customFormat="1" ht="10.15" x14ac:dyDescent="0.3">
      <c r="A16" s="5"/>
      <c r="G16" s="26"/>
      <c r="H16" s="26"/>
      <c r="I16" s="26"/>
      <c r="J16" s="26"/>
      <c r="K16" s="26"/>
      <c r="L16" s="26"/>
    </row>
    <row r="17" spans="1:12" s="1" customFormat="1" ht="10.15" x14ac:dyDescent="0.3">
      <c r="A17" s="5"/>
      <c r="G17" s="26"/>
      <c r="H17" s="26"/>
      <c r="I17" s="26"/>
      <c r="J17" s="26"/>
      <c r="K17" s="26"/>
      <c r="L17" s="26"/>
    </row>
    <row r="18" spans="1:12" s="1" customFormat="1" ht="10.15" x14ac:dyDescent="0.3">
      <c r="A18" s="5"/>
      <c r="G18" s="26"/>
      <c r="H18" s="26"/>
      <c r="I18" s="26"/>
      <c r="J18" s="26"/>
      <c r="K18" s="26"/>
      <c r="L18" s="26"/>
    </row>
    <row r="19" spans="1:12" s="1" customFormat="1" ht="10.15" x14ac:dyDescent="0.3">
      <c r="A19" s="5"/>
      <c r="G19" s="26"/>
      <c r="H19" s="26"/>
      <c r="I19" s="26"/>
      <c r="J19" s="26"/>
      <c r="K19" s="26"/>
      <c r="L19" s="26"/>
    </row>
    <row r="20" spans="1:12" s="1" customFormat="1" ht="10.15" x14ac:dyDescent="0.3">
      <c r="A20" s="5"/>
      <c r="G20" s="26"/>
      <c r="H20" s="26"/>
      <c r="I20" s="26"/>
      <c r="J20" s="26"/>
      <c r="K20" s="26"/>
      <c r="L20" s="26"/>
    </row>
    <row r="21" spans="1:12" s="1" customFormat="1" ht="10.15" x14ac:dyDescent="0.3">
      <c r="A21" s="5"/>
      <c r="G21" s="26"/>
      <c r="H21" s="26"/>
      <c r="I21" s="26"/>
      <c r="J21" s="26"/>
      <c r="K21" s="26"/>
      <c r="L21" s="26"/>
    </row>
    <row r="22" spans="1:12" s="1" customFormat="1" ht="10.15" x14ac:dyDescent="0.3">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 type="list" allowBlank="1" showInputMessage="1" showErrorMessage="1" sqref="D1">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2018-06-27T08:11:53Z</cp:lastPrinted>
  <dcterms:created xsi:type="dcterms:W3CDTF">2015-03-16T09:47:49Z</dcterms:created>
  <dcterms:modified xsi:type="dcterms:W3CDTF">2020-02-28T14:40:00Z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y fmtid="{D5CDD505-2E9C-101B-9397-08002B2CF9AE}" pid="3" name="Folder_Number">
    <vt:lpwstr/>
  </property>
  <property fmtid="{D5CDD505-2E9C-101B-9397-08002B2CF9AE}" pid="4" name="Folder_Code">
    <vt:lpwstr/>
  </property>
  <property fmtid="{D5CDD505-2E9C-101B-9397-08002B2CF9AE}" pid="5" name="Folder_Name">
    <vt:lpwstr/>
  </property>
  <property fmtid="{D5CDD505-2E9C-101B-9397-08002B2CF9AE}" pid="6" name="Folder_Description">
    <vt:lpwstr/>
  </property>
  <property fmtid="{D5CDD505-2E9C-101B-9397-08002B2CF9AE}" pid="7" name="/Folder_Name/">
    <vt:lpwstr/>
  </property>
  <property fmtid="{D5CDD505-2E9C-101B-9397-08002B2CF9AE}" pid="8" name="/Folder_Description/">
    <vt:lpwstr/>
  </property>
  <property fmtid="{D5CDD505-2E9C-101B-9397-08002B2CF9AE}" pid="9" name="Folder_Version">
    <vt:lpwstr/>
  </property>
  <property fmtid="{D5CDD505-2E9C-101B-9397-08002B2CF9AE}" pid="10" name="Folder_VersionSeq">
    <vt:lpwstr/>
  </property>
  <property fmtid="{D5CDD505-2E9C-101B-9397-08002B2CF9AE}" pid="11" name="Folder_Manager">
    <vt:lpwstr/>
  </property>
  <property fmtid="{D5CDD505-2E9C-101B-9397-08002B2CF9AE}" pid="12" name="Folder_ManagerDesc">
    <vt:lpwstr/>
  </property>
  <property fmtid="{D5CDD505-2E9C-101B-9397-08002B2CF9AE}" pid="13" name="Folder_Storage">
    <vt:lpwstr/>
  </property>
  <property fmtid="{D5CDD505-2E9C-101B-9397-08002B2CF9AE}" pid="14" name="Folder_StorageDesc">
    <vt:lpwstr/>
  </property>
  <property fmtid="{D5CDD505-2E9C-101B-9397-08002B2CF9AE}" pid="15" name="Folder_Creator">
    <vt:lpwstr/>
  </property>
  <property fmtid="{D5CDD505-2E9C-101B-9397-08002B2CF9AE}" pid="16" name="Folder_CreatorDesc">
    <vt:lpwstr/>
  </property>
  <property fmtid="{D5CDD505-2E9C-101B-9397-08002B2CF9AE}" pid="17" name="Folder_CreateDate">
    <vt:lpwstr/>
  </property>
  <property fmtid="{D5CDD505-2E9C-101B-9397-08002B2CF9AE}" pid="18" name="Folder_Updater">
    <vt:lpwstr/>
  </property>
  <property fmtid="{D5CDD505-2E9C-101B-9397-08002B2CF9AE}" pid="19" name="Folder_UpdaterDesc">
    <vt:lpwstr/>
  </property>
  <property fmtid="{D5CDD505-2E9C-101B-9397-08002B2CF9AE}" pid="20" name="Folder_UpdateDate">
    <vt:lpwstr/>
  </property>
  <property fmtid="{D5CDD505-2E9C-101B-9397-08002B2CF9AE}" pid="21" name="Document_Number">
    <vt:lpwstr/>
  </property>
  <property fmtid="{D5CDD505-2E9C-101B-9397-08002B2CF9AE}" pid="22" name="Document_Name">
    <vt:lpwstr/>
  </property>
  <property fmtid="{D5CDD505-2E9C-101B-9397-08002B2CF9AE}" pid="23" name="Document_FileName">
    <vt:lpwstr/>
  </property>
  <property fmtid="{D5CDD505-2E9C-101B-9397-08002B2CF9AE}" pid="24" name="Document_Version">
    <vt:lpwstr/>
  </property>
  <property fmtid="{D5CDD505-2E9C-101B-9397-08002B2CF9AE}" pid="25" name="Document_VersionSeq">
    <vt:lpwstr/>
  </property>
  <property fmtid="{D5CDD505-2E9C-101B-9397-08002B2CF9AE}" pid="26" name="Document_Creator">
    <vt:lpwstr/>
  </property>
  <property fmtid="{D5CDD505-2E9C-101B-9397-08002B2CF9AE}" pid="27" name="Document_CreatorDesc">
    <vt:lpwstr/>
  </property>
  <property fmtid="{D5CDD505-2E9C-101B-9397-08002B2CF9AE}" pid="28" name="Document_CreateDate">
    <vt:lpwstr/>
  </property>
  <property fmtid="{D5CDD505-2E9C-101B-9397-08002B2CF9AE}" pid="29" name="Document_Updater">
    <vt:lpwstr/>
  </property>
  <property fmtid="{D5CDD505-2E9C-101B-9397-08002B2CF9AE}" pid="30" name="Document_UpdaterDesc">
    <vt:lpwstr/>
  </property>
  <property fmtid="{D5CDD505-2E9C-101B-9397-08002B2CF9AE}" pid="31" name="Document_UpdateDate">
    <vt:lpwstr/>
  </property>
  <property fmtid="{D5CDD505-2E9C-101B-9397-08002B2CF9AE}" pid="32" name="Document_Size">
    <vt:lpwstr/>
  </property>
  <property fmtid="{D5CDD505-2E9C-101B-9397-08002B2CF9AE}" pid="33" name="Document_Storage">
    <vt:lpwstr/>
  </property>
  <property fmtid="{D5CDD505-2E9C-101B-9397-08002B2CF9AE}" pid="34" name="Document_StorageDesc">
    <vt:lpwstr/>
  </property>
  <property fmtid="{D5CDD505-2E9C-101B-9397-08002B2CF9AE}" pid="35" name="Document_Department">
    <vt:lpwstr/>
  </property>
  <property fmtid="{D5CDD505-2E9C-101B-9397-08002B2CF9AE}" pid="36" name="Document_DepartmentDesc">
    <vt:lpwstr/>
  </property>
</Properties>
</file>