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2085" yWindow="315" windowWidth="26715" windowHeight="1464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SOPS!$A$10:$L$58</definedName>
    <definedName name="_xlnm.Print_Titles" localSheetId="0">SOPS!$9:$12</definedName>
    <definedName name="_xlnm.Print_Area" localSheetId="0">SOPS!$B$1:$L$58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8" i="1" l="1"/>
  <c r="L54" i="1" l="1"/>
  <c r="J54" i="1"/>
  <c r="L50" i="1"/>
  <c r="J50" i="1"/>
  <c r="L46" i="1"/>
  <c r="J46" i="1"/>
  <c r="L42" i="1"/>
  <c r="J42" i="1"/>
  <c r="L38" i="1"/>
  <c r="J38" i="1"/>
  <c r="L34" i="1"/>
  <c r="J34" i="1"/>
  <c r="L30" i="1"/>
  <c r="J30" i="1"/>
  <c r="L58" i="1" l="1"/>
  <c r="C28" i="1"/>
  <c r="L14" i="1"/>
  <c r="J14" i="1"/>
  <c r="B14" i="1"/>
  <c r="C22" i="1"/>
  <c r="J24" i="1" l="1"/>
  <c r="L24" i="1"/>
  <c r="L28" i="1" s="1"/>
  <c r="L18" i="1"/>
  <c r="L22" i="1" s="1"/>
  <c r="J18" i="1"/>
  <c r="B18" i="1"/>
  <c r="B24" i="1" s="1"/>
  <c r="B30" i="1" l="1"/>
  <c r="J1" i="4"/>
  <c r="B34" i="1" l="1"/>
  <c r="L1" i="4"/>
  <c r="B38" i="1" l="1"/>
  <c r="B42" i="1" s="1"/>
  <c r="L9" i="1"/>
  <c r="B9" i="1"/>
  <c r="B46" i="1" l="1"/>
  <c r="B50" i="1" s="1"/>
  <c r="L1" i="1"/>
  <c r="F4" i="1"/>
  <c r="B54" i="1" l="1"/>
  <c r="K9" i="1"/>
  <c r="F5" i="1" l="1"/>
  <c r="Q2" i="1"/>
  <c r="K2" i="1"/>
  <c r="Q3" i="1" l="1"/>
  <c r="O1"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0"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3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0"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3"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4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1"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6"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<sst xmlns="http://schemas.openxmlformats.org/spreadsheetml/2006/main" count="280" uniqueCount="189">
  <si>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</si>
  <si>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</si>
  <si>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</si>
  <si>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</si>
  <si>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</si>
  <si>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</si>
  <si>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</si>
  <si>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</si>
  <si>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</si>
  <si>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</si>
  <si>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</si>
  <si>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</si>
  <si>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</si>
  <si>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</si>
  <si>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</si>
  <si>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</si>
  <si>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</si>
  <si>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</si>
  <si>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</si>
  <si>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</si>
  <si>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</si>
  <si>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</si>
  <si>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</si>
  <si>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</si>
  <si>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</si>
  <si>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</si>
  <si>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</si>
  <si>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</si>
  <si>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</si>
  <si>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</si>
  <si>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</si>
  <si>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</si>
  <si>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</si>
  <si>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</si>
  <si>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</si>
  <si>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</si>
  <si>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</si>
  <si>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</si>
  <si>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</si>
  <si>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</si>
  <si>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</si>
  <si>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</si>
  <si>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</si>
  <si>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</si>
  <si>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</si>
  <si>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</si>
  <si>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</si>
  <si>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</si>
  <si>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</si>
  <si>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</si>
  <si>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</si>
  <si>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</si>
  <si>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</si>
  <si>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</si>
  <si>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</si>
  <si>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</si>
  <si>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</si>
  <si>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</si>
  <si>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</si>
  <si>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</si>
  <si>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</si>
  <si>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</si>
  <si>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</si>
  <si>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</si>
  <si>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</si>
  <si>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</si>
  <si>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</si>
  <si>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</si>
  <si>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</si>
  <si>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</si>
  <si>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</si>
  <si>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</si>
  <si>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</si>
  <si>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</si>
  <si>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</si>
  <si>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</si>
  <si>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</si>
  <si>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</si>
  <si>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</si>
  <si>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</si>
  <si>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</si>
  <si>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</si>
  <si>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</si>
  <si>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</si>
  <si>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</si>
  <si>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</si>
  <si>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</si>
  <si>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</si>
  <si>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</si>
  <si>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</si>
  <si>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</si>
  <si>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</si>
  <si>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</si>
  <si>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</si>
  <si>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</si>
  <si>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</si>
  <si>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</si>
  <si>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</si>
  <si>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</si>
  <si>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</si>
  <si>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</si>
  <si>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</si>
  <si>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</si>
  <si>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</si>
  <si>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</si>
  <si>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</si>
  <si>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</si>
  <si>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</si>
  <si>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</si>
  <si>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</si>
  <si>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</si>
  <si>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</si>
  <si>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</si>
  <si>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</si>
  <si>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</si>
  <si>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</si>
  <si>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</si>
  <si>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</si>
  <si>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</si>
  <si>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</si>
  <si>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</si>
  <si>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</si>
  <si>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</si>
  <si>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</si>
  <si>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</si>
  <si>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</si>
  <si>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</si>
  <si>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</si>
  <si>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</si>
  <si>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</si>
  <si>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</si>
  <si>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</si>
  <si>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</si>
  <si>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OPTIMALIZACE TRAŤOVÉHO ÚSEKU PRAHA HOSTIVAŘ - PRAHA HL.N., II. ČÁST - PRAHA HOSTIVAŘ - PRAHA HL.N., Úprava ŽST Praha Zahradní Město</t>
  </si>
  <si>
    <t>S631500471</t>
  </si>
  <si>
    <t>511 372 0004</t>
  </si>
  <si>
    <t>Ing.Miroslav Radechovský</t>
  </si>
  <si>
    <t>SO 6-83-01</t>
  </si>
  <si>
    <t>Přípravné práce (a přidružené)</t>
  </si>
  <si>
    <t>OTSKP_2019</t>
  </si>
  <si>
    <t>M2</t>
  </si>
  <si>
    <t>popis položky</t>
  </si>
  <si>
    <t>Technická specifikace položky odpovídá příslušné cenové soustavě.</t>
  </si>
  <si>
    <t>KUS</t>
  </si>
  <si>
    <t>Součet</t>
  </si>
  <si>
    <t>Poplatky za skládky:</t>
  </si>
  <si>
    <t>015160</t>
  </si>
  <si>
    <t>POPLATKY ZA LIKVIDACŮ ODPADŮ NEKONTAMINOVANÝCH - 02 01 03  SMÝCENÉ STROMY A KEŘE</t>
  </si>
  <si>
    <t>T</t>
  </si>
  <si>
    <t>Povrchové úpravy terénu (i vegetační)</t>
  </si>
  <si>
    <t>184A2</t>
  </si>
  <si>
    <t>VYSAZOVÁNÍ KEŘŮ LISTNATÝCH BEZ BALU VČETNĚ VÝKOPU JAMKY</t>
  </si>
  <si>
    <t>184B13</t>
  </si>
  <si>
    <t>VYSAZOVÁNÍ STROMŮ LISTNATÝCH S BALEM OBVOD KMENE DO 12CM, PODCHOZÍ VÝŠ MIN 2,2M</t>
  </si>
  <si>
    <t>18351</t>
  </si>
  <si>
    <t>CHEMICKÉ ODPLEVELENÍ</t>
  </si>
  <si>
    <t>18461</t>
  </si>
  <si>
    <t>MULČOVÁNÍ</t>
  </si>
  <si>
    <t>18471</t>
  </si>
  <si>
    <t>OŠETŘENÍ DŘEVIN VE SKUPINÁCH</t>
  </si>
  <si>
    <t>18472</t>
  </si>
  <si>
    <t>OŠETŘENÍ DŘEVIN SOLITERNÍCH</t>
  </si>
  <si>
    <t>18600</t>
  </si>
  <si>
    <t>ZALÉVÁNÍ VODOU</t>
  </si>
  <si>
    <t>M3</t>
  </si>
  <si>
    <t>500</t>
  </si>
  <si>
    <t>500ks listnatých keřů</t>
  </si>
  <si>
    <t>300ks alejových stromů do obvodu 12c</t>
  </si>
  <si>
    <t>keře budou ve sponu po 1 m a šířka řádku je 0,5m 1*0,5, stromy budou o míse 1*1m (1*0,5*500+300*1*1=550)</t>
  </si>
  <si>
    <t>viz dendrologický průzkum</t>
  </si>
  <si>
    <t>111203</t>
  </si>
  <si>
    <t>2019_OTSKP</t>
  </si>
  <si>
    <t>ODSTRANĚNÍ KŘOVIN S ODVOZEM DO 3KM</t>
  </si>
  <si>
    <t>112013</t>
  </si>
  <si>
    <t>KÁCENÍ STROMŮ D KMENE DO 0,5M S ODSTRANĚNÍM PAŘEZŮ, ODVOZ DO 3KM</t>
  </si>
  <si>
    <t>205</t>
  </si>
  <si>
    <t>107</t>
  </si>
  <si>
    <t>(205/100+107/10)*0,7=22,995</t>
  </si>
  <si>
    <t>8,925</t>
  </si>
  <si>
    <t>100</t>
  </si>
  <si>
    <t>keře budou ve sponu po 1 m a šířka řádku je 0,5m (1*0,5*205+100*1*1=202,5)</t>
  </si>
  <si>
    <t>202,5</t>
  </si>
  <si>
    <t>plocha mulče pro keře (0,5*1*205=102,5)*ošetřování 5x=512,5</t>
  </si>
  <si>
    <t>512,5</t>
  </si>
  <si>
    <t>plocha mulče pro stromy(1*1*100=100)*ošetřování 5x=500</t>
  </si>
  <si>
    <t>stromy 50l na strom, keř 5l na keř, zalévání 5x za rok po dobu 3 let dohromady 15x 
(50l*100ks/1000+5l*205/1000)*15=(5+1,025)*15=90,4m3</t>
  </si>
  <si>
    <t>90,4</t>
  </si>
  <si>
    <t>Ostatní</t>
  </si>
  <si>
    <t>Praha Hostivař - Praha hl.n., kácení a náhradní výsadba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</si>
</sst>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5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4"/>
      <name val="Arial"/>
      <family val="2"/>
      <charset val="238"/>
    </font>
    <font>
      <b/>
      <sz val="10"/>
      <name val="Arial"/>
      <family val="2"/>
      <charset val="238"/>
    </font>
    <font>
      <sz val="8"/>
      <color rgb="FFFF0000"/>
      <name val="Arial"/>
      <family val="2"/>
      <charset val="238"/>
    </font>
    <font>
      <b/>
      <sz val="10"/>
      <color rgb="FFFF0000"/>
      <name val="Arial"/>
      <family val="2"/>
      <charset val="238"/>
    </font>
    <font>
      <b/>
      <sz val="12"/>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20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8" fillId="3" borderId="19" xfId="2" applyNumberFormat="1" applyFont="1" applyFill="1" applyBorder="1" applyAlignment="1" applyProtection="1">
      <alignment horizontal="left" vertical="center" wrapText="1" shrinkToFit="1"/>
      <protection locked="0"/>
    </xf>
    <xf numFmtId="14" fontId="41" fillId="3" borderId="52" xfId="0" applyNumberFormat="1" applyFont="1" applyFill="1" applyBorder="1" applyAlignment="1" applyProtection="1">
      <alignment vertical="center"/>
      <protection locked="0"/>
    </xf>
    <xf numFmtId="164" fontId="42" fillId="3" borderId="40" xfId="0" applyNumberFormat="1" applyFont="1" applyFill="1" applyBorder="1" applyAlignment="1" applyProtection="1">
      <alignment horizontal="left" vertical="center" wrapText="1"/>
      <protection locked="0"/>
    </xf>
    <xf numFmtId="49" fontId="54" fillId="0" borderId="11" xfId="0" applyNumberFormat="1" applyFont="1" applyFill="1" applyBorder="1" applyAlignment="1" applyProtection="1">
      <alignment horizontal="center" vertical="top" wrapText="1"/>
      <protection locked="0"/>
    </xf>
    <xf numFmtId="49" fontId="55" fillId="0" borderId="13" xfId="0" applyNumberFormat="1" applyFont="1" applyFill="1" applyBorder="1" applyAlignment="1" applyProtection="1">
      <alignment vertical="center"/>
      <protection locked="0"/>
    </xf>
    <xf numFmtId="0" fontId="55" fillId="0" borderId="13" xfId="0" applyNumberFormat="1" applyFont="1" applyFill="1" applyBorder="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6" borderId="33" xfId="0" applyFont="1" applyFill="1" applyBorder="1" applyAlignment="1">
      <alignment horizontal="center" vertical="center"/>
    </xf>
    <xf numFmtId="49" fontId="8" fillId="3" borderId="19" xfId="2" applyNumberFormat="1" applyFont="1" applyFill="1" applyBorder="1" applyAlignment="1" applyProtection="1">
      <alignment vertical="center" wrapText="1" shrinkToFit="1"/>
      <protection locked="0"/>
    </xf>
    <xf numFmtId="0" fontId="1" fillId="6" borderId="5" xfId="0" applyFont="1" applyFill="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2"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169" fontId="9" fillId="0" borderId="34" xfId="2" applyNumberFormat="1" applyFont="1" applyBorder="1" applyAlignment="1">
      <alignment horizontal="right" vertical="center"/>
    </xf>
    <xf numFmtId="0" fontId="8" fillId="0" borderId="4" xfId="2" applyFont="1" applyBorder="1" applyAlignment="1" applyProtection="1">
      <alignment horizontal="left" vertical="center" wrapText="1"/>
      <protection locked="0"/>
    </xf>
    <xf numFmtId="49" fontId="8" fillId="3" borderId="61" xfId="2" applyNumberFormat="1" applyFont="1" applyFill="1" applyBorder="1" applyAlignment="1" applyProtection="1">
      <alignment vertical="center" wrapText="1" shrinkToFit="1"/>
      <protection locked="0"/>
    </xf>
    <xf numFmtId="0" fontId="1" fillId="6" borderId="62" xfId="0"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shrinkToFit="1"/>
      <protection locked="0"/>
    </xf>
    <xf numFmtId="169" fontId="9" fillId="0" borderId="63" xfId="2" applyNumberFormat="1" applyFont="1" applyBorder="1" applyAlignment="1" applyProtection="1">
      <alignment horizontal="right" vertical="center"/>
      <protection locked="0"/>
    </xf>
    <xf numFmtId="0" fontId="1" fillId="6" borderId="33" xfId="0" applyFont="1" applyFill="1" applyBorder="1" applyAlignment="1" applyProtection="1">
      <alignment horizontal="center" vertical="center"/>
      <protection locked="0"/>
    </xf>
    <xf numFmtId="169" fontId="9" fillId="0" borderId="34" xfId="2" applyNumberFormat="1" applyFont="1" applyBorder="1" applyAlignment="1" applyProtection="1">
      <alignment horizontal="right" vertical="center"/>
      <protection locked="0"/>
    </xf>
    <xf numFmtId="0" fontId="10" fillId="14" borderId="31" xfId="0" applyFont="1" applyFill="1" applyBorder="1" applyAlignment="1" applyProtection="1">
      <alignment vertical="center"/>
      <protection locked="0"/>
    </xf>
    <xf numFmtId="0" fontId="10" fillId="14" borderId="7" xfId="0" applyFont="1" applyFill="1" applyBorder="1" applyAlignment="1" applyProtection="1">
      <alignment horizontal="center" vertical="center"/>
      <protection locked="0"/>
    </xf>
    <xf numFmtId="0" fontId="10" fillId="14" borderId="7" xfId="0" applyFont="1" applyFill="1" applyBorder="1" applyAlignment="1" applyProtection="1">
      <alignment vertical="center"/>
      <protection locked="0"/>
    </xf>
    <xf numFmtId="0" fontId="10" fillId="14" borderId="7" xfId="0" applyFont="1" applyFill="1" applyBorder="1" applyAlignment="1" applyProtection="1">
      <alignment horizontal="left" vertical="center"/>
      <protection locked="0"/>
    </xf>
    <xf numFmtId="169" fontId="10" fillId="14" borderId="32" xfId="0" applyNumberFormat="1" applyFont="1" applyFill="1" applyBorder="1" applyAlignment="1" applyProtection="1">
      <alignment horizontal="center" vertical="center"/>
      <protection locked="0"/>
    </xf>
    <xf numFmtId="0" fontId="1" fillId="14" borderId="0" xfId="0" applyFont="1" applyFill="1" applyAlignment="1" applyProtection="1">
      <alignment vertical="center"/>
      <protection locked="0"/>
    </xf>
    <xf numFmtId="2" fontId="10" fillId="14" borderId="7" xfId="0" applyNumberFormat="1" applyFont="1" applyFill="1" applyBorder="1" applyAlignment="1" applyProtection="1">
      <alignment horizontal="center" vertical="center"/>
      <protection locked="0"/>
    </xf>
    <xf numFmtId="0" fontId="10" fillId="14" borderId="7" xfId="0" applyNumberFormat="1" applyFont="1" applyFill="1" applyBorder="1" applyAlignment="1" applyProtection="1">
      <alignment horizontal="center" vertical="center"/>
      <protection locked="0"/>
    </xf>
    <xf numFmtId="0" fontId="1" fillId="14" borderId="0" xfId="0" applyFont="1" applyFill="1" applyProtection="1">
      <protection locked="0"/>
    </xf>
    <xf numFmtId="0" fontId="10" fillId="10" borderId="64" xfId="0" applyFont="1" applyFill="1" applyBorder="1" applyAlignment="1" applyProtection="1">
      <alignment horizontal="left" vertical="center"/>
      <protection locked="0"/>
    </xf>
    <xf numFmtId="0" fontId="8" fillId="6" borderId="33" xfId="0" applyFont="1" applyFill="1" applyBorder="1" applyAlignment="1">
      <alignment horizontal="center" vertical="center"/>
    </xf>
    <xf numFmtId="0" fontId="8" fillId="6" borderId="5" xfId="0" applyFont="1" applyFill="1" applyBorder="1" applyAlignment="1" applyProtection="1">
      <alignment horizontal="center" vertical="center"/>
      <protection locked="0"/>
    </xf>
    <xf numFmtId="49" fontId="8" fillId="3" borderId="65" xfId="2" applyNumberFormat="1" applyFont="1" applyFill="1" applyBorder="1" applyAlignment="1" applyProtection="1">
      <alignment vertical="center" wrapText="1" shrinkToFit="1"/>
      <protection locked="0"/>
    </xf>
    <xf numFmtId="49" fontId="8" fillId="3" borderId="66" xfId="2" applyNumberFormat="1" applyFont="1" applyFill="1" applyBorder="1" applyAlignment="1" applyProtection="1">
      <alignment vertical="center" wrapText="1" shrinkToFit="1"/>
      <protection locked="0"/>
    </xf>
    <xf numFmtId="49" fontId="8" fillId="3" borderId="67" xfId="2" applyNumberFormat="1" applyFont="1" applyFill="1" applyBorder="1" applyAlignment="1" applyProtection="1">
      <alignment vertical="center" wrapText="1" shrinkToFit="1"/>
      <protection locked="0"/>
    </xf>
    <xf numFmtId="0" fontId="8" fillId="0" borderId="5" xfId="0" applyFont="1" applyBorder="1" applyAlignment="1" applyProtection="1">
      <alignment horizontal="center" vertical="center"/>
      <protection locked="0"/>
    </xf>
    <xf numFmtId="2" fontId="8" fillId="0" borderId="5" xfId="0" applyNumberFormat="1" applyFont="1" applyBorder="1" applyAlignment="1" applyProtection="1">
      <alignment horizontal="center" vertical="center"/>
      <protection locked="0"/>
    </xf>
    <xf numFmtId="0" fontId="56" fillId="0" borderId="35" xfId="0" applyFont="1" applyBorder="1" applyAlignment="1" applyProtection="1">
      <alignment vertical="center"/>
      <protection locked="0"/>
    </xf>
    <xf numFmtId="0" fontId="56" fillId="0" borderId="0" xfId="0" applyFont="1" applyAlignment="1" applyProtection="1">
      <alignment vertical="center"/>
      <protection locked="0"/>
    </xf>
    <xf numFmtId="0" fontId="7" fillId="3" borderId="1" xfId="2" applyFont="1" applyFill="1" applyBorder="1" applyAlignment="1" applyProtection="1">
      <alignment horizontal="left" vertical="center" wrapText="1" shrinkToFit="1"/>
      <protection locked="0"/>
    </xf>
    <xf numFmtId="0" fontId="56" fillId="0" borderId="0" xfId="0" applyFont="1" applyAlignment="1" applyProtection="1">
      <alignment horizontal="center" vertical="center"/>
      <protection locked="0"/>
    </xf>
    <xf numFmtId="0" fontId="56" fillId="0" borderId="36" xfId="0" applyFont="1" applyBorder="1" applyAlignment="1" applyProtection="1">
      <alignment horizontal="center" vertical="center"/>
      <protection locked="0"/>
    </xf>
    <xf numFmtId="0" fontId="8" fillId="6" borderId="62" xfId="0" applyFont="1" applyFill="1" applyBorder="1" applyAlignment="1" applyProtection="1">
      <alignment horizontal="center" vertical="center"/>
      <protection locked="0"/>
    </xf>
    <xf numFmtId="49" fontId="8" fillId="3" borderId="68" xfId="2" applyNumberFormat="1" applyFont="1" applyFill="1" applyBorder="1" applyAlignment="1" applyProtection="1">
      <alignment vertical="center" wrapText="1" shrinkToFit="1"/>
      <protection locked="0"/>
    </xf>
    <xf numFmtId="49" fontId="8" fillId="3" borderId="69" xfId="2" applyNumberFormat="1" applyFont="1" applyFill="1" applyBorder="1" applyAlignment="1" applyProtection="1">
      <alignment vertical="center" wrapText="1" shrinkToFit="1"/>
      <protection locked="0"/>
    </xf>
    <xf numFmtId="0" fontId="8" fillId="0" borderId="35" xfId="0" applyFont="1" applyBorder="1" applyAlignment="1" applyProtection="1">
      <alignment vertical="center"/>
      <protection locked="0"/>
    </xf>
    <xf numFmtId="0" fontId="8"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8" fillId="0" borderId="36" xfId="0" applyFont="1" applyBorder="1" applyAlignment="1" applyProtection="1">
      <alignment horizontal="center" vertical="center"/>
      <protection locked="0"/>
    </xf>
    <xf numFmtId="0" fontId="8" fillId="0" borderId="37"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6" borderId="33" xfId="0" applyFont="1" applyFill="1" applyBorder="1" applyAlignment="1" applyProtection="1">
      <alignment horizontal="center" vertical="center"/>
      <protection locked="0"/>
    </xf>
    <xf numFmtId="49" fontId="8" fillId="3" borderId="70" xfId="2" applyNumberFormat="1" applyFont="1" applyFill="1" applyBorder="1" applyAlignment="1" applyProtection="1">
      <alignment vertical="center" wrapText="1" shrinkToFit="1"/>
      <protection locked="0"/>
    </xf>
    <xf numFmtId="0" fontId="10" fillId="14" borderId="6" xfId="0" applyFont="1" applyFill="1" applyBorder="1" applyAlignment="1" applyProtection="1">
      <alignment vertical="center"/>
      <protection locked="0"/>
    </xf>
    <xf numFmtId="169" fontId="10" fillId="14" borderId="18" xfId="0" applyNumberFormat="1" applyFont="1" applyFill="1" applyBorder="1" applyAlignment="1" applyProtection="1">
      <alignment horizontal="center" vertical="center"/>
      <protection locked="0"/>
    </xf>
    <xf numFmtId="0" fontId="56" fillId="0" borderId="0" xfId="0" applyFont="1" applyFill="1" applyAlignment="1" applyProtection="1">
      <alignment vertical="center"/>
    </xf>
    <xf numFmtId="0" fontId="56" fillId="10" borderId="0" xfId="0" applyFont="1" applyFill="1" applyAlignment="1" applyProtection="1">
      <alignment vertical="center"/>
      <protection locked="0"/>
    </xf>
    <xf numFmtId="49" fontId="57" fillId="0" borderId="13" xfId="0" applyNumberFormat="1" applyFont="1" applyFill="1" applyBorder="1" applyAlignment="1" applyProtection="1">
      <alignment vertical="center" wrapText="1"/>
      <protection locked="0"/>
    </xf>
    <xf numFmtId="0" fontId="57" fillId="0" borderId="13" xfId="0" applyNumberFormat="1" applyFont="1" applyFill="1" applyBorder="1" applyAlignment="1" applyProtection="1">
      <alignment vertical="center" wrapText="1"/>
      <protection hidden="1"/>
    </xf>
    <xf numFmtId="0" fontId="57" fillId="0" borderId="30" xfId="0" applyFont="1" applyFill="1" applyBorder="1" applyAlignment="1" applyProtection="1">
      <alignment vertical="center"/>
      <protection locked="0"/>
    </xf>
    <xf numFmtId="0" fontId="57" fillId="0" borderId="29" xfId="0" applyFont="1" applyFill="1" applyBorder="1" applyAlignment="1" applyProtection="1">
      <alignment horizontal="left" vertical="center"/>
      <protection locked="0"/>
    </xf>
    <xf numFmtId="49" fontId="57" fillId="0" borderId="13" xfId="0" applyNumberFormat="1" applyFont="1" applyFill="1" applyBorder="1" applyAlignment="1" applyProtection="1">
      <alignment vertical="center"/>
      <protection locked="0"/>
    </xf>
    <xf numFmtId="49" fontId="58" fillId="0" borderId="13" xfId="0" applyNumberFormat="1" applyFont="1" applyFill="1" applyBorder="1" applyAlignment="1" applyProtection="1">
      <alignment vertical="top" wrapTex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2" fillId="0" borderId="0" xfId="0" applyNumberFormat="1" applyFont="1" applyFill="1" applyBorder="1" applyAlignment="1" applyProtection="1">
      <alignment horizontal="left" vertical="center"/>
      <protection locked="0"/>
    </xf>
    <xf numFmtId="49" fontId="42" fillId="0" borderId="39" xfId="0" applyNumberFormat="1" applyFont="1" applyFill="1" applyBorder="1" applyAlignment="1" applyProtection="1">
      <alignment horizontal="left" vertical="center"/>
      <protection locked="0"/>
    </xf>
    <xf numFmtId="49" fontId="40" fillId="3" borderId="13" xfId="0" applyNumberFormat="1" applyFont="1" applyFill="1" applyBorder="1" applyAlignment="1" applyProtection="1">
      <alignment horizontal="left" vertical="top"/>
      <protection locked="0"/>
    </xf>
  </cellXfs>
  <cellStyles count="5">
    <cellStyle name="Normální" xfId="0" builtinId="0"/>
    <cellStyle name="Normální 2" xfId="1"/>
    <cellStyle name="Normální 3" xfId="2"/>
    <cellStyle name="normální_POL.XLS" xfId="4"/>
    <cellStyle name="normální_SOxxxxxx" xfId="3"/>
  </cellStyles>
  <dxfs count="10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S58"/>
  <sheetViews>
    <sheetView tabSelected="1" view="pageBreakPreview" zoomScale="106" zoomScaleNormal="85" zoomScaleSheetLayoutView="106" workbookViewId="0">
      <pane xSplit="3" ySplit="12" topLeftCell="D55" activePane="bottomRight" state="frozen"/>
      <selection pane="topRight" activeCell="D1" sqref="D1"/>
      <selection pane="bottomLeft" activeCell="A13" sqref="A13"/>
      <selection pane="bottomRight" activeCell="F63" sqref="F63"/>
    </sheetView>
  </sheetViews>
  <sheetFormatPr defaultColWidth="9.140625" defaultRowHeight="11.25" x14ac:dyDescent="0.2"/>
  <cols>
    <col min="1" max="1" width="9.5703125" style="8"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28515625" style="8" customWidth="1"/>
    <col min="18" max="16384" width="9.140625" style="8"/>
  </cols>
  <sheetData>
    <row r="1" spans="1:19" s="13" customFormat="1" ht="30.75" customHeight="1" thickTop="1" thickBot="1" x14ac:dyDescent="0.3">
      <c r="A1" s="80" t="s">
        <v>90</v>
      </c>
      <c r="B1" s="174" t="s">
        <v>132</v>
      </c>
      <c r="C1" s="175"/>
      <c r="D1" s="67"/>
      <c r="E1" s="67"/>
      <c r="F1" s="69" t="s">
        <v>81</v>
      </c>
      <c r="G1" s="67"/>
      <c r="H1" s="68"/>
      <c r="I1" s="40"/>
      <c r="J1" s="41"/>
      <c r="K1" s="41"/>
      <c r="L1" s="42" t="str">
        <f>D3</f>
        <v>SO 6-83-01</v>
      </c>
      <c r="M1" s="83" t="s">
        <v>118</v>
      </c>
      <c r="N1" s="84">
        <v>1</v>
      </c>
      <c r="O1" s="85">
        <f>K2/N1</f>
        <v>0</v>
      </c>
      <c r="P1" s="86"/>
      <c r="Q1" s="87" t="s">
        <v>122</v>
      </c>
      <c r="R1" s="87"/>
    </row>
    <row r="2" spans="1:19" s="13" customFormat="1" ht="57" customHeight="1" thickTop="1" thickBot="1" x14ac:dyDescent="0.3">
      <c r="B2" s="170" t="s">
        <v>9</v>
      </c>
      <c r="C2" s="171"/>
      <c r="D2" s="44"/>
      <c r="E2" s="45"/>
      <c r="F2" s="97" t="s">
        <v>133</v>
      </c>
      <c r="G2" s="43"/>
      <c r="H2" s="66"/>
      <c r="I2" s="172" t="s">
        <v>24</v>
      </c>
      <c r="J2" s="173"/>
      <c r="K2" s="176">
        <f>SUMIFS(L:L,B:B,"SOUČET")</f>
        <v>0</v>
      </c>
      <c r="L2" s="177"/>
      <c r="M2" s="88" t="s">
        <v>119</v>
      </c>
      <c r="N2" s="89" t="s">
        <v>120</v>
      </c>
      <c r="O2" s="90" t="s">
        <v>121</v>
      </c>
      <c r="Q2" s="91">
        <f>SUMIFS(L:L,A:A,"P")</f>
        <v>0</v>
      </c>
      <c r="R2" s="91"/>
      <c r="S2" s="86"/>
    </row>
    <row r="3" spans="1:19" s="13" customFormat="1" ht="42.75" customHeight="1" thickTop="1" thickBot="1" x14ac:dyDescent="0.3">
      <c r="B3" s="28" t="s">
        <v>30</v>
      </c>
      <c r="C3" s="29"/>
      <c r="D3" s="205" t="s">
        <v>137</v>
      </c>
      <c r="E3" s="205"/>
      <c r="F3" s="163" t="s">
        <v>188</v>
      </c>
      <c r="G3" s="46"/>
      <c r="H3" s="47"/>
      <c r="I3" s="55"/>
      <c r="J3" s="54"/>
      <c r="K3" s="194"/>
      <c r="L3" s="195"/>
      <c r="Q3" s="92">
        <f>$K$2-Q2</f>
        <v>0</v>
      </c>
      <c r="R3" s="92"/>
      <c r="S3" s="86" t="s">
        <v>124</v>
      </c>
    </row>
    <row r="4" spans="1:19" s="13" customFormat="1" ht="18" customHeight="1" thickTop="1" x14ac:dyDescent="0.25">
      <c r="B4" s="180" t="s">
        <v>18</v>
      </c>
      <c r="C4" s="181"/>
      <c r="D4" s="182"/>
      <c r="E4" s="158" t="s">
        <v>36</v>
      </c>
      <c r="F4" s="159"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spodek</v>
      </c>
      <c r="G4" s="38"/>
      <c r="H4" s="39"/>
      <c r="I4" s="192" t="s">
        <v>26</v>
      </c>
      <c r="J4" s="193"/>
      <c r="K4" s="160">
        <v>823</v>
      </c>
      <c r="L4" s="161">
        <v>29</v>
      </c>
      <c r="Q4" s="13" t="s">
        <v>125</v>
      </c>
    </row>
    <row r="5" spans="1:19" s="13" customFormat="1" ht="18" customHeight="1" x14ac:dyDescent="0.25">
      <c r="B5" s="11" t="s">
        <v>25</v>
      </c>
      <c r="C5" s="10"/>
      <c r="D5" s="10"/>
      <c r="E5" s="60" t="s">
        <v>98</v>
      </c>
      <c r="F5" s="184" t="str">
        <f>IF((E5="Stádium 2"),"  Dokumentace pro územní řízení - DUR",(IF((E5="Stádium 3"),"  Projektová dokumentace (DOS/DSP)","")))</f>
        <v xml:space="preserve">  Projektová dokumentace (DOS/DSP)</v>
      </c>
      <c r="G5" s="184"/>
      <c r="H5" s="185"/>
      <c r="I5" s="183" t="s">
        <v>99</v>
      </c>
      <c r="J5" s="182"/>
      <c r="K5" s="98" t="s">
        <v>135</v>
      </c>
      <c r="L5" s="48"/>
    </row>
    <row r="6" spans="1:19" s="13" customFormat="1" ht="18" customHeight="1" x14ac:dyDescent="0.2">
      <c r="B6" s="11" t="s">
        <v>17</v>
      </c>
      <c r="C6" s="10"/>
      <c r="D6" s="10"/>
      <c r="E6" s="162" t="s">
        <v>187</v>
      </c>
      <c r="F6" s="196"/>
      <c r="G6" s="196"/>
      <c r="H6" s="197"/>
      <c r="I6" s="183" t="s">
        <v>20</v>
      </c>
      <c r="J6" s="182"/>
      <c r="K6" s="98" t="s">
        <v>134</v>
      </c>
      <c r="L6" s="48"/>
      <c r="O6" s="52"/>
    </row>
    <row r="7" spans="1:19" s="13" customFormat="1" ht="18" customHeight="1" x14ac:dyDescent="0.2">
      <c r="B7" s="186" t="s">
        <v>21</v>
      </c>
      <c r="C7" s="169"/>
      <c r="D7" s="169"/>
      <c r="E7" s="61">
        <v>43952</v>
      </c>
      <c r="F7" s="198" t="s">
        <v>16</v>
      </c>
      <c r="G7" s="199"/>
      <c r="H7" s="200"/>
      <c r="I7" s="191" t="s">
        <v>23</v>
      </c>
      <c r="J7" s="181"/>
      <c r="K7" s="99">
        <v>2019</v>
      </c>
      <c r="L7" s="49"/>
      <c r="O7" s="53"/>
    </row>
    <row r="8" spans="1:19" s="13" customFormat="1" ht="19.5" customHeight="1" thickBot="1" x14ac:dyDescent="0.3">
      <c r="B8" s="201" t="s">
        <v>22</v>
      </c>
      <c r="C8" s="202"/>
      <c r="D8" s="202"/>
      <c r="E8" s="62">
        <v>44500</v>
      </c>
      <c r="F8" s="96" t="s">
        <v>97</v>
      </c>
      <c r="G8" s="203" t="s">
        <v>136</v>
      </c>
      <c r="H8" s="204"/>
      <c r="I8" s="168" t="s">
        <v>15</v>
      </c>
      <c r="J8" s="169"/>
      <c r="K8" s="95">
        <v>43878</v>
      </c>
      <c r="L8" s="50"/>
    </row>
    <row r="9" spans="1:19" s="13" customFormat="1" ht="9.75" customHeight="1" x14ac:dyDescent="0.25">
      <c r="B9" s="189" t="str">
        <f>F2</f>
        <v>OPTIMALIZACE TRAŤOVÉHO ÚSEKU PRAHA HOSTIVAŘ - PRAHA HL.N., II. ČÁST - PRAHA HOSTIVAŘ - PRAHA HL.N., Úprava ŽST Praha Zahradní Město</v>
      </c>
      <c r="C9" s="190"/>
      <c r="D9" s="190"/>
      <c r="E9" s="190"/>
      <c r="F9" s="190"/>
      <c r="G9" s="190"/>
      <c r="H9" s="190"/>
      <c r="I9" s="190"/>
      <c r="J9" s="190"/>
      <c r="K9" s="19" t="str">
        <f>$I$5</f>
        <v>ISPROFOND:</v>
      </c>
      <c r="L9" s="51" t="str">
        <f>K5</f>
        <v>511 372 0004</v>
      </c>
    </row>
    <row r="10" spans="1:19" s="13" customFormat="1" ht="15" customHeight="1" x14ac:dyDescent="0.25">
      <c r="B10" s="187" t="s">
        <v>10</v>
      </c>
      <c r="C10" s="166" t="s">
        <v>0</v>
      </c>
      <c r="D10" s="166" t="s">
        <v>1</v>
      </c>
      <c r="E10" s="166" t="s">
        <v>11</v>
      </c>
      <c r="F10" s="164" t="s">
        <v>27</v>
      </c>
      <c r="G10" s="164" t="s">
        <v>2</v>
      </c>
      <c r="H10" s="164" t="s">
        <v>3</v>
      </c>
      <c r="I10" s="166" t="s">
        <v>12</v>
      </c>
      <c r="J10" s="166" t="s">
        <v>13</v>
      </c>
      <c r="K10" s="178" t="s">
        <v>89</v>
      </c>
      <c r="L10" s="179"/>
    </row>
    <row r="11" spans="1:19" s="13" customFormat="1" ht="15" customHeight="1" x14ac:dyDescent="0.25">
      <c r="B11" s="187"/>
      <c r="C11" s="166"/>
      <c r="D11" s="166"/>
      <c r="E11" s="166"/>
      <c r="F11" s="164"/>
      <c r="G11" s="164"/>
      <c r="H11" s="164"/>
      <c r="I11" s="166"/>
      <c r="J11" s="166"/>
      <c r="K11" s="178"/>
      <c r="L11" s="179"/>
    </row>
    <row r="12" spans="1:19" s="13" customFormat="1" ht="12.75" customHeight="1" thickBot="1" x14ac:dyDescent="0.3">
      <c r="B12" s="188"/>
      <c r="C12" s="167"/>
      <c r="D12" s="167"/>
      <c r="E12" s="167"/>
      <c r="F12" s="165"/>
      <c r="G12" s="165"/>
      <c r="H12" s="165"/>
      <c r="I12" s="167"/>
      <c r="J12" s="167"/>
      <c r="K12" s="20" t="s">
        <v>14</v>
      </c>
      <c r="L12" s="21" t="s">
        <v>4</v>
      </c>
    </row>
    <row r="13" spans="1:19" s="1" customFormat="1" ht="13.5" thickBot="1" x14ac:dyDescent="0.3">
      <c r="A13" s="64" t="s">
        <v>29</v>
      </c>
      <c r="B13" s="100" t="s">
        <v>19</v>
      </c>
      <c r="C13" s="101">
        <v>11</v>
      </c>
      <c r="D13" s="102"/>
      <c r="E13" s="102"/>
      <c r="F13" s="103" t="s">
        <v>138</v>
      </c>
      <c r="G13" s="101"/>
      <c r="H13" s="101"/>
      <c r="I13" s="101"/>
      <c r="J13" s="101"/>
      <c r="K13" s="101"/>
      <c r="L13" s="104"/>
    </row>
    <row r="14" spans="1:19" s="93" customFormat="1" ht="12" thickBot="1" x14ac:dyDescent="0.3">
      <c r="A14" s="65" t="s">
        <v>6</v>
      </c>
      <c r="B14" s="105">
        <f>1+MAX($B$13:B13)</f>
        <v>1</v>
      </c>
      <c r="C14" s="106" t="s">
        <v>170</v>
      </c>
      <c r="D14" s="107"/>
      <c r="E14" s="106" t="s">
        <v>171</v>
      </c>
      <c r="F14" s="106" t="s">
        <v>172</v>
      </c>
      <c r="G14" s="106" t="s">
        <v>140</v>
      </c>
      <c r="H14" s="106" t="s">
        <v>175</v>
      </c>
      <c r="I14" s="108"/>
      <c r="J14" s="109" t="str">
        <f>IF(ISNUMBER(I14),ROUND(H14*I14,3),"")</f>
        <v/>
      </c>
      <c r="K14" s="110"/>
      <c r="L14" s="111">
        <f>ROUND(H14*K14,2)</f>
        <v>0</v>
      </c>
    </row>
    <row r="15" spans="1:19" s="93" customFormat="1" x14ac:dyDescent="0.25">
      <c r="A15" s="65" t="s">
        <v>5</v>
      </c>
      <c r="B15" s="15"/>
      <c r="C15" s="1"/>
      <c r="D15" s="1"/>
      <c r="E15" s="1"/>
      <c r="F15" s="112" t="s">
        <v>141</v>
      </c>
      <c r="G15" s="26"/>
      <c r="H15" s="26"/>
      <c r="I15" s="26"/>
      <c r="J15" s="26"/>
      <c r="K15" s="26"/>
      <c r="L15" s="16"/>
    </row>
    <row r="16" spans="1:19" s="93" customFormat="1" x14ac:dyDescent="0.25">
      <c r="A16" s="65" t="s">
        <v>7</v>
      </c>
      <c r="B16" s="15"/>
      <c r="C16" s="1"/>
      <c r="D16" s="1"/>
      <c r="E16" s="1"/>
      <c r="F16" s="138" t="s">
        <v>169</v>
      </c>
      <c r="G16" s="26"/>
      <c r="H16" s="26"/>
      <c r="I16" s="26"/>
      <c r="J16" s="26"/>
      <c r="K16" s="26"/>
      <c r="L16" s="16"/>
    </row>
    <row r="17" spans="1:12" s="93" customFormat="1" ht="12" thickBot="1" x14ac:dyDescent="0.3">
      <c r="A17" s="65" t="s">
        <v>8</v>
      </c>
      <c r="B17" s="15"/>
      <c r="C17" s="1"/>
      <c r="D17" s="1"/>
      <c r="E17" s="1"/>
      <c r="F17" s="113" t="s">
        <v>142</v>
      </c>
      <c r="G17" s="26"/>
      <c r="H17" s="26"/>
      <c r="I17" s="26"/>
      <c r="J17" s="26"/>
      <c r="K17" s="26"/>
      <c r="L17" s="16"/>
    </row>
    <row r="18" spans="1:12" ht="12" thickBot="1" x14ac:dyDescent="0.25">
      <c r="A18" s="156" t="s">
        <v>6</v>
      </c>
      <c r="B18" s="114">
        <f>1+MAX($B$13:B17)</f>
        <v>2</v>
      </c>
      <c r="C18" s="115" t="s">
        <v>173</v>
      </c>
      <c r="D18" s="107"/>
      <c r="E18" s="115" t="s">
        <v>171</v>
      </c>
      <c r="F18" s="115" t="s">
        <v>174</v>
      </c>
      <c r="G18" s="115" t="s">
        <v>143</v>
      </c>
      <c r="H18" s="115" t="s">
        <v>176</v>
      </c>
      <c r="I18" s="108"/>
      <c r="J18" s="109" t="str">
        <f>IF(I18=0,"",I18*H18)</f>
        <v/>
      </c>
      <c r="K18" s="110"/>
      <c r="L18" s="116">
        <f>ROUND((ROUND(H18,3))*(ROUND(K18,2)),2)</f>
        <v>0</v>
      </c>
    </row>
    <row r="19" spans="1:12" x14ac:dyDescent="0.2">
      <c r="A19" s="156" t="s">
        <v>5</v>
      </c>
      <c r="B19" s="15"/>
      <c r="C19" s="1"/>
      <c r="D19" s="1"/>
      <c r="E19" s="1"/>
      <c r="F19" s="112" t="s">
        <v>141</v>
      </c>
      <c r="G19" s="26"/>
      <c r="H19" s="26"/>
      <c r="I19" s="26"/>
      <c r="J19" s="26"/>
      <c r="K19" s="26"/>
      <c r="L19" s="16"/>
    </row>
    <row r="20" spans="1:12" x14ac:dyDescent="0.2">
      <c r="A20" s="156" t="s">
        <v>7</v>
      </c>
      <c r="B20" s="15"/>
      <c r="C20" s="1"/>
      <c r="D20" s="1"/>
      <c r="E20" s="1"/>
      <c r="F20" s="138" t="s">
        <v>169</v>
      </c>
      <c r="G20" s="26"/>
      <c r="H20" s="26"/>
      <c r="I20" s="26"/>
      <c r="J20" s="26"/>
      <c r="K20" s="26"/>
      <c r="L20" s="16"/>
    </row>
    <row r="21" spans="1:12" ht="12" thickBot="1" x14ac:dyDescent="0.25">
      <c r="A21" s="156" t="s">
        <v>8</v>
      </c>
      <c r="B21" s="17"/>
      <c r="C21" s="14"/>
      <c r="D21" s="14"/>
      <c r="E21" s="14"/>
      <c r="F21" s="106" t="s">
        <v>142</v>
      </c>
      <c r="G21" s="7"/>
      <c r="H21" s="7"/>
      <c r="I21" s="7"/>
      <c r="J21" s="7"/>
      <c r="K21" s="7"/>
      <c r="L21" s="18"/>
    </row>
    <row r="22" spans="1:12" ht="13.5" thickBot="1" x14ac:dyDescent="0.25">
      <c r="A22" s="124" t="s">
        <v>82</v>
      </c>
      <c r="B22" s="119" t="s">
        <v>144</v>
      </c>
      <c r="C22" s="126" t="str">
        <f xml:space="preserve"> CONCATENATE("za Díl ",C13)</f>
        <v>za Díl 11</v>
      </c>
      <c r="D22" s="121"/>
      <c r="E22" s="121"/>
      <c r="F22" s="122" t="s">
        <v>138</v>
      </c>
      <c r="G22" s="120"/>
      <c r="H22" s="120"/>
      <c r="I22" s="120"/>
      <c r="J22" s="125"/>
      <c r="K22" s="120"/>
      <c r="L22" s="123">
        <f>SUM(L14:L21)</f>
        <v>0</v>
      </c>
    </row>
    <row r="23" spans="1:12" ht="13.5" thickBot="1" x14ac:dyDescent="0.25">
      <c r="A23" s="157" t="s">
        <v>29</v>
      </c>
      <c r="B23" s="100" t="s">
        <v>19</v>
      </c>
      <c r="C23" s="101">
        <v>15</v>
      </c>
      <c r="D23" s="102"/>
      <c r="E23" s="102"/>
      <c r="F23" s="103" t="s">
        <v>145</v>
      </c>
      <c r="G23" s="101"/>
      <c r="H23" s="101"/>
      <c r="I23" s="101"/>
      <c r="J23" s="101"/>
      <c r="K23" s="101"/>
      <c r="L23" s="104"/>
    </row>
    <row r="24" spans="1:12" ht="27" customHeight="1" thickBot="1" x14ac:dyDescent="0.25">
      <c r="A24" s="156" t="s">
        <v>6</v>
      </c>
      <c r="B24" s="117">
        <f>1+MAX($B$13:B23)</f>
        <v>3</v>
      </c>
      <c r="C24" s="106" t="s">
        <v>146</v>
      </c>
      <c r="D24" s="107"/>
      <c r="E24" s="106" t="s">
        <v>139</v>
      </c>
      <c r="F24" s="106" t="s">
        <v>147</v>
      </c>
      <c r="G24" s="106" t="s">
        <v>148</v>
      </c>
      <c r="H24" s="106" t="s">
        <v>178</v>
      </c>
      <c r="I24" s="108"/>
      <c r="J24" s="109" t="str">
        <f>IF(I24=0,"",I24*H24)</f>
        <v/>
      </c>
      <c r="K24" s="110"/>
      <c r="L24" s="118">
        <f>ROUND((ROUND(H24,3))*(ROUND(K24,2)),2)</f>
        <v>0</v>
      </c>
    </row>
    <row r="25" spans="1:12" x14ac:dyDescent="0.2">
      <c r="A25" s="156" t="s">
        <v>5</v>
      </c>
      <c r="B25" s="15"/>
      <c r="C25" s="1"/>
      <c r="D25" s="1"/>
      <c r="E25" s="1"/>
      <c r="F25" s="112" t="s">
        <v>141</v>
      </c>
      <c r="G25" s="26"/>
      <c r="H25" s="26"/>
      <c r="I25" s="26"/>
      <c r="J25" s="26"/>
      <c r="K25" s="26"/>
      <c r="L25" s="16"/>
    </row>
    <row r="26" spans="1:12" x14ac:dyDescent="0.2">
      <c r="A26" s="156" t="s">
        <v>7</v>
      </c>
      <c r="B26" s="15"/>
      <c r="C26" s="1"/>
      <c r="D26" s="1"/>
      <c r="E26" s="1"/>
      <c r="F26" s="138" t="s">
        <v>177</v>
      </c>
      <c r="G26" s="26"/>
      <c r="H26" s="26"/>
      <c r="I26" s="26"/>
      <c r="J26" s="26"/>
      <c r="K26" s="26"/>
      <c r="L26" s="16"/>
    </row>
    <row r="27" spans="1:12" ht="12" thickBot="1" x14ac:dyDescent="0.25">
      <c r="A27" s="156" t="s">
        <v>8</v>
      </c>
      <c r="B27" s="17"/>
      <c r="C27" s="14"/>
      <c r="D27" s="14"/>
      <c r="E27" s="14"/>
      <c r="F27" s="106" t="s">
        <v>142</v>
      </c>
      <c r="G27" s="7"/>
      <c r="H27" s="7"/>
      <c r="I27" s="7"/>
      <c r="J27" s="7"/>
      <c r="K27" s="7"/>
      <c r="L27" s="18"/>
    </row>
    <row r="28" spans="1:12" ht="13.5" thickBot="1" x14ac:dyDescent="0.25">
      <c r="A28" s="127" t="s">
        <v>82</v>
      </c>
      <c r="B28" s="119" t="s">
        <v>144</v>
      </c>
      <c r="C28" s="126" t="str">
        <f xml:space="preserve"> CONCATENATE("za Díl ",C23)</f>
        <v>za Díl 15</v>
      </c>
      <c r="D28" s="121"/>
      <c r="E28" s="121"/>
      <c r="F28" s="122" t="s">
        <v>145</v>
      </c>
      <c r="G28" s="120"/>
      <c r="H28" s="120"/>
      <c r="I28" s="120"/>
      <c r="J28" s="125"/>
      <c r="K28" s="120"/>
      <c r="L28" s="123">
        <f>SUM(L24:L27)</f>
        <v>0</v>
      </c>
    </row>
    <row r="29" spans="1:12" ht="13.5" thickBot="1" x14ac:dyDescent="0.25">
      <c r="A29" s="157" t="s">
        <v>29</v>
      </c>
      <c r="B29" s="100" t="s">
        <v>19</v>
      </c>
      <c r="C29" s="101">
        <v>18</v>
      </c>
      <c r="D29" s="102"/>
      <c r="E29" s="102"/>
      <c r="F29" s="128" t="s">
        <v>149</v>
      </c>
      <c r="G29" s="101"/>
      <c r="H29" s="101"/>
      <c r="I29" s="101"/>
      <c r="J29" s="101"/>
      <c r="K29" s="101"/>
      <c r="L29" s="104"/>
    </row>
    <row r="30" spans="1:12" ht="12" thickBot="1" x14ac:dyDescent="0.25">
      <c r="A30" s="156" t="s">
        <v>6</v>
      </c>
      <c r="B30" s="129">
        <f>1+MAX($B$13:B29)</f>
        <v>4</v>
      </c>
      <c r="C30" s="106" t="s">
        <v>150</v>
      </c>
      <c r="D30" s="130"/>
      <c r="E30" s="131" t="s">
        <v>139</v>
      </c>
      <c r="F30" s="132" t="s">
        <v>151</v>
      </c>
      <c r="G30" s="133" t="s">
        <v>143</v>
      </c>
      <c r="H30" s="106" t="s">
        <v>175</v>
      </c>
      <c r="I30" s="134"/>
      <c r="J30" s="135" t="str">
        <f>IF(I30=0,"",I30*H30)</f>
        <v/>
      </c>
      <c r="K30" s="110"/>
      <c r="L30" s="111">
        <f>ROUND((ROUND(H30,3))*(ROUND(K30,2)),2)</f>
        <v>0</v>
      </c>
    </row>
    <row r="31" spans="1:12" x14ac:dyDescent="0.2">
      <c r="A31" s="156" t="s">
        <v>5</v>
      </c>
      <c r="B31" s="136"/>
      <c r="C31" s="137"/>
      <c r="D31" s="137"/>
      <c r="E31" s="137"/>
      <c r="F31" s="138" t="s">
        <v>141</v>
      </c>
      <c r="G31" s="139"/>
      <c r="H31" s="139"/>
      <c r="I31" s="139"/>
      <c r="J31" s="139"/>
      <c r="K31" s="139"/>
      <c r="L31" s="140"/>
    </row>
    <row r="32" spans="1:12" x14ac:dyDescent="0.2">
      <c r="A32" s="156" t="s">
        <v>7</v>
      </c>
      <c r="B32" s="136"/>
      <c r="C32" s="137"/>
      <c r="D32" s="137"/>
      <c r="E32" s="137"/>
      <c r="F32" s="138" t="s">
        <v>166</v>
      </c>
      <c r="G32" s="139"/>
      <c r="H32" s="139"/>
      <c r="I32" s="139"/>
      <c r="J32" s="139"/>
      <c r="K32" s="139"/>
      <c r="L32" s="140"/>
    </row>
    <row r="33" spans="1:12" ht="12" thickBot="1" x14ac:dyDescent="0.25">
      <c r="A33" s="156" t="s">
        <v>8</v>
      </c>
      <c r="B33" s="136"/>
      <c r="C33" s="137"/>
      <c r="D33" s="137"/>
      <c r="E33" s="137"/>
      <c r="F33" s="138" t="s">
        <v>142</v>
      </c>
      <c r="G33" s="139"/>
      <c r="H33" s="139"/>
      <c r="I33" s="139"/>
      <c r="J33" s="139"/>
      <c r="K33" s="139"/>
      <c r="L33" s="140"/>
    </row>
    <row r="34" spans="1:12" ht="12" thickBot="1" x14ac:dyDescent="0.25">
      <c r="A34" s="156" t="s">
        <v>6</v>
      </c>
      <c r="B34" s="141">
        <f>1+MAX($B$13:B33)</f>
        <v>5</v>
      </c>
      <c r="C34" s="115" t="s">
        <v>152</v>
      </c>
      <c r="D34" s="130"/>
      <c r="E34" s="142" t="s">
        <v>139</v>
      </c>
      <c r="F34" s="132" t="s">
        <v>153</v>
      </c>
      <c r="G34" s="143" t="s">
        <v>143</v>
      </c>
      <c r="H34" s="115" t="s">
        <v>179</v>
      </c>
      <c r="I34" s="134"/>
      <c r="J34" s="135" t="str">
        <f>IF(I34=0,"",I34*H34)</f>
        <v/>
      </c>
      <c r="K34" s="110"/>
      <c r="L34" s="116">
        <f>ROUND((ROUND(H34,3))*(ROUND(K34,2)),2)</f>
        <v>0</v>
      </c>
    </row>
    <row r="35" spans="1:12" x14ac:dyDescent="0.2">
      <c r="A35" s="156" t="s">
        <v>5</v>
      </c>
      <c r="B35" s="144"/>
      <c r="C35" s="145"/>
      <c r="D35" s="145"/>
      <c r="E35" s="145"/>
      <c r="F35" s="138" t="s">
        <v>141</v>
      </c>
      <c r="G35" s="146"/>
      <c r="H35" s="146"/>
      <c r="I35" s="146"/>
      <c r="J35" s="146"/>
      <c r="K35" s="146"/>
      <c r="L35" s="147"/>
    </row>
    <row r="36" spans="1:12" x14ac:dyDescent="0.2">
      <c r="A36" s="156" t="s">
        <v>7</v>
      </c>
      <c r="B36" s="144"/>
      <c r="C36" s="145"/>
      <c r="D36" s="145"/>
      <c r="E36" s="145"/>
      <c r="F36" s="138" t="s">
        <v>167</v>
      </c>
      <c r="G36" s="146"/>
      <c r="H36" s="146"/>
      <c r="I36" s="146"/>
      <c r="J36" s="146"/>
      <c r="K36" s="146"/>
      <c r="L36" s="147"/>
    </row>
    <row r="37" spans="1:12" ht="12" thickBot="1" x14ac:dyDescent="0.25">
      <c r="A37" s="156" t="s">
        <v>8</v>
      </c>
      <c r="B37" s="148"/>
      <c r="C37" s="149"/>
      <c r="D37" s="149"/>
      <c r="E37" s="149"/>
      <c r="F37" s="138" t="s">
        <v>142</v>
      </c>
      <c r="G37" s="150"/>
      <c r="H37" s="150"/>
      <c r="I37" s="150"/>
      <c r="J37" s="150"/>
      <c r="K37" s="150"/>
      <c r="L37" s="151"/>
    </row>
    <row r="38" spans="1:12" ht="12" thickBot="1" x14ac:dyDescent="0.25">
      <c r="A38" s="156" t="s">
        <v>6</v>
      </c>
      <c r="B38" s="152">
        <f>1+MAX($B$13:B37)</f>
        <v>6</v>
      </c>
      <c r="C38" s="106" t="s">
        <v>154</v>
      </c>
      <c r="D38" s="130"/>
      <c r="E38" s="131" t="s">
        <v>139</v>
      </c>
      <c r="F38" s="132" t="s">
        <v>155</v>
      </c>
      <c r="G38" s="133" t="s">
        <v>140</v>
      </c>
      <c r="H38" s="106" t="s">
        <v>181</v>
      </c>
      <c r="I38" s="134"/>
      <c r="J38" s="135" t="str">
        <f>IF(I38=0,"",I38*H38)</f>
        <v/>
      </c>
      <c r="K38" s="110"/>
      <c r="L38" s="118">
        <f>ROUND((ROUND(H38,3))*(ROUND(K38,2)),2)</f>
        <v>0</v>
      </c>
    </row>
    <row r="39" spans="1:12" x14ac:dyDescent="0.2">
      <c r="A39" s="156" t="s">
        <v>5</v>
      </c>
      <c r="B39" s="144"/>
      <c r="C39" s="145"/>
      <c r="D39" s="145"/>
      <c r="E39" s="145"/>
      <c r="F39" s="138" t="s">
        <v>141</v>
      </c>
      <c r="G39" s="146"/>
      <c r="H39" s="146"/>
      <c r="I39" s="146"/>
      <c r="J39" s="146"/>
      <c r="K39" s="146"/>
      <c r="L39" s="147"/>
    </row>
    <row r="40" spans="1:12" x14ac:dyDescent="0.2">
      <c r="A40" s="156" t="s">
        <v>7</v>
      </c>
      <c r="B40" s="144"/>
      <c r="C40" s="145"/>
      <c r="D40" s="145"/>
      <c r="E40" s="145"/>
      <c r="F40" s="138" t="s">
        <v>180</v>
      </c>
      <c r="G40" s="146"/>
      <c r="H40" s="146"/>
      <c r="I40" s="146"/>
      <c r="J40" s="146"/>
      <c r="K40" s="146"/>
      <c r="L40" s="147"/>
    </row>
    <row r="41" spans="1:12" ht="12" thickBot="1" x14ac:dyDescent="0.25">
      <c r="A41" s="156" t="s">
        <v>8</v>
      </c>
      <c r="B41" s="148"/>
      <c r="C41" s="149"/>
      <c r="D41" s="149"/>
      <c r="E41" s="149"/>
      <c r="F41" s="138" t="s">
        <v>142</v>
      </c>
      <c r="G41" s="150"/>
      <c r="H41" s="150"/>
      <c r="I41" s="150"/>
      <c r="J41" s="150"/>
      <c r="K41" s="150"/>
      <c r="L41" s="151"/>
    </row>
    <row r="42" spans="1:12" ht="12" thickBot="1" x14ac:dyDescent="0.25">
      <c r="A42" s="156" t="s">
        <v>6</v>
      </c>
      <c r="B42" s="117">
        <f>1+MAX($B$13:B41)</f>
        <v>7</v>
      </c>
      <c r="C42" s="106" t="s">
        <v>156</v>
      </c>
      <c r="D42" s="107"/>
      <c r="E42" s="131" t="s">
        <v>139</v>
      </c>
      <c r="F42" s="132" t="s">
        <v>157</v>
      </c>
      <c r="G42" s="133" t="s">
        <v>140</v>
      </c>
      <c r="H42" s="106" t="s">
        <v>181</v>
      </c>
      <c r="I42" s="108"/>
      <c r="J42" s="109" t="str">
        <f>IF(I42=0,"",I42*H42)</f>
        <v/>
      </c>
      <c r="K42" s="110"/>
      <c r="L42" s="118">
        <f>ROUND((ROUND(H42,3))*(ROUND(K42,2)),2)</f>
        <v>0</v>
      </c>
    </row>
    <row r="43" spans="1:12" x14ac:dyDescent="0.2">
      <c r="A43" s="156" t="s">
        <v>5</v>
      </c>
      <c r="B43" s="15"/>
      <c r="C43" s="1"/>
      <c r="D43" s="1"/>
      <c r="E43" s="1"/>
      <c r="F43" s="138" t="s">
        <v>141</v>
      </c>
      <c r="G43" s="26"/>
      <c r="H43" s="26"/>
      <c r="I43" s="26"/>
      <c r="J43" s="26"/>
      <c r="K43" s="26"/>
      <c r="L43" s="16"/>
    </row>
    <row r="44" spans="1:12" ht="22.5" x14ac:dyDescent="0.2">
      <c r="A44" s="156" t="s">
        <v>7</v>
      </c>
      <c r="B44" s="15"/>
      <c r="C44" s="1"/>
      <c r="D44" s="1"/>
      <c r="E44" s="1"/>
      <c r="F44" s="138" t="s">
        <v>168</v>
      </c>
      <c r="G44" s="26"/>
      <c r="H44" s="26"/>
      <c r="I44" s="26"/>
      <c r="J44" s="26"/>
      <c r="K44" s="26"/>
      <c r="L44" s="16"/>
    </row>
    <row r="45" spans="1:12" ht="12" thickBot="1" x14ac:dyDescent="0.25">
      <c r="A45" s="156" t="s">
        <v>8</v>
      </c>
      <c r="B45" s="17"/>
      <c r="C45" s="14"/>
      <c r="D45" s="14"/>
      <c r="E45" s="14"/>
      <c r="F45" s="138" t="s">
        <v>142</v>
      </c>
      <c r="G45" s="7"/>
      <c r="H45" s="7"/>
      <c r="I45" s="7"/>
      <c r="J45" s="7"/>
      <c r="K45" s="7"/>
      <c r="L45" s="18"/>
    </row>
    <row r="46" spans="1:12" ht="12" thickBot="1" x14ac:dyDescent="0.25">
      <c r="A46" s="156" t="s">
        <v>6</v>
      </c>
      <c r="B46" s="117">
        <f>1+MAX($B$13:B45)</f>
        <v>8</v>
      </c>
      <c r="C46" s="115" t="s">
        <v>158</v>
      </c>
      <c r="D46" s="107"/>
      <c r="E46" s="142" t="s">
        <v>139</v>
      </c>
      <c r="F46" s="132" t="s">
        <v>159</v>
      </c>
      <c r="G46" s="143" t="s">
        <v>140</v>
      </c>
      <c r="H46" s="115" t="s">
        <v>183</v>
      </c>
      <c r="I46" s="108"/>
      <c r="J46" s="109" t="str">
        <f>IF(I46=0,"",I46*H46)</f>
        <v/>
      </c>
      <c r="K46" s="110"/>
      <c r="L46" s="118">
        <f>ROUND((ROUND(H46,3))*(ROUND(K46,2)),2)</f>
        <v>0</v>
      </c>
    </row>
    <row r="47" spans="1:12" x14ac:dyDescent="0.2">
      <c r="A47" s="156" t="s">
        <v>5</v>
      </c>
      <c r="B47" s="15"/>
      <c r="C47" s="1"/>
      <c r="D47" s="1"/>
      <c r="E47" s="1"/>
      <c r="F47" s="138" t="s">
        <v>141</v>
      </c>
      <c r="G47" s="26"/>
      <c r="H47" s="26"/>
      <c r="I47" s="26"/>
      <c r="J47" s="26"/>
      <c r="K47" s="26"/>
      <c r="L47" s="16"/>
    </row>
    <row r="48" spans="1:12" x14ac:dyDescent="0.2">
      <c r="A48" s="156" t="s">
        <v>7</v>
      </c>
      <c r="B48" s="15"/>
      <c r="C48" s="1"/>
      <c r="D48" s="1"/>
      <c r="E48" s="1"/>
      <c r="F48" s="138" t="s">
        <v>182</v>
      </c>
      <c r="G48" s="26"/>
      <c r="H48" s="26"/>
      <c r="I48" s="26"/>
      <c r="J48" s="26"/>
      <c r="K48" s="26"/>
      <c r="L48" s="16"/>
    </row>
    <row r="49" spans="1:12" ht="12" thickBot="1" x14ac:dyDescent="0.25">
      <c r="A49" s="156" t="s">
        <v>8</v>
      </c>
      <c r="B49" s="17"/>
      <c r="C49" s="14"/>
      <c r="D49" s="14"/>
      <c r="E49" s="14"/>
      <c r="F49" s="138" t="s">
        <v>142</v>
      </c>
      <c r="G49" s="7"/>
      <c r="H49" s="7"/>
      <c r="I49" s="7"/>
      <c r="J49" s="7"/>
      <c r="K49" s="7"/>
      <c r="L49" s="18"/>
    </row>
    <row r="50" spans="1:12" ht="12" thickBot="1" x14ac:dyDescent="0.25">
      <c r="A50" s="156" t="s">
        <v>6</v>
      </c>
      <c r="B50" s="117">
        <f>1+MAX($B$13:B49)</f>
        <v>9</v>
      </c>
      <c r="C50" s="115" t="s">
        <v>160</v>
      </c>
      <c r="D50" s="107"/>
      <c r="E50" s="142" t="s">
        <v>139</v>
      </c>
      <c r="F50" s="153" t="s">
        <v>161</v>
      </c>
      <c r="G50" s="143" t="s">
        <v>143</v>
      </c>
      <c r="H50" s="115" t="s">
        <v>165</v>
      </c>
      <c r="I50" s="108"/>
      <c r="J50" s="109" t="str">
        <f>IF(I50=0,"",I50*H50)</f>
        <v/>
      </c>
      <c r="K50" s="110"/>
      <c r="L50" s="118">
        <f>ROUND((ROUND(H50,3))*(ROUND(K50,2)),2)</f>
        <v>0</v>
      </c>
    </row>
    <row r="51" spans="1:12" x14ac:dyDescent="0.2">
      <c r="A51" s="156" t="s">
        <v>5</v>
      </c>
      <c r="B51" s="15"/>
      <c r="C51" s="1"/>
      <c r="D51" s="1"/>
      <c r="E51" s="1"/>
      <c r="F51" s="138" t="s">
        <v>141</v>
      </c>
      <c r="G51" s="26"/>
      <c r="H51" s="26"/>
      <c r="I51" s="26"/>
      <c r="J51" s="26"/>
      <c r="K51" s="26"/>
      <c r="L51" s="16"/>
    </row>
    <row r="52" spans="1:12" x14ac:dyDescent="0.2">
      <c r="A52" s="156" t="s">
        <v>7</v>
      </c>
      <c r="B52" s="15"/>
      <c r="C52" s="1"/>
      <c r="D52" s="1"/>
      <c r="E52" s="1"/>
      <c r="F52" s="138" t="s">
        <v>184</v>
      </c>
      <c r="G52" s="26"/>
      <c r="H52" s="26"/>
      <c r="I52" s="26"/>
      <c r="J52" s="26"/>
      <c r="K52" s="26"/>
      <c r="L52" s="16"/>
    </row>
    <row r="53" spans="1:12" ht="12" thickBot="1" x14ac:dyDescent="0.25">
      <c r="A53" s="156" t="s">
        <v>8</v>
      </c>
      <c r="B53" s="17"/>
      <c r="C53" s="14"/>
      <c r="D53" s="14"/>
      <c r="E53" s="14"/>
      <c r="F53" s="138" t="s">
        <v>142</v>
      </c>
      <c r="G53" s="7"/>
      <c r="H53" s="7"/>
      <c r="I53" s="7"/>
      <c r="J53" s="7"/>
      <c r="K53" s="7"/>
      <c r="L53" s="18"/>
    </row>
    <row r="54" spans="1:12" ht="12" thickBot="1" x14ac:dyDescent="0.25">
      <c r="A54" s="156" t="s">
        <v>6</v>
      </c>
      <c r="B54" s="117">
        <f>1+MAX($B$13:B53)</f>
        <v>10</v>
      </c>
      <c r="C54" s="115" t="s">
        <v>162</v>
      </c>
      <c r="D54" s="107"/>
      <c r="E54" s="131" t="s">
        <v>139</v>
      </c>
      <c r="F54" s="132" t="s">
        <v>163</v>
      </c>
      <c r="G54" s="143" t="s">
        <v>164</v>
      </c>
      <c r="H54" s="115" t="s">
        <v>186</v>
      </c>
      <c r="I54" s="108"/>
      <c r="J54" s="109" t="str">
        <f>IF(I54=0,"",I54*H54)</f>
        <v/>
      </c>
      <c r="K54" s="110"/>
      <c r="L54" s="118">
        <f>ROUND((ROUND(H54,3))*(ROUND(K54,2)),2)</f>
        <v>0</v>
      </c>
    </row>
    <row r="55" spans="1:12" x14ac:dyDescent="0.2">
      <c r="A55" s="156" t="s">
        <v>5</v>
      </c>
      <c r="B55" s="15"/>
      <c r="C55" s="1"/>
      <c r="D55" s="1"/>
      <c r="E55" s="1"/>
      <c r="F55" s="138" t="s">
        <v>141</v>
      </c>
      <c r="G55" s="26"/>
      <c r="H55" s="26"/>
      <c r="I55" s="26"/>
      <c r="J55" s="26"/>
      <c r="K55" s="26"/>
      <c r="L55" s="16"/>
    </row>
    <row r="56" spans="1:12" ht="22.5" x14ac:dyDescent="0.2">
      <c r="A56" s="156" t="s">
        <v>7</v>
      </c>
      <c r="B56" s="15"/>
      <c r="C56" s="1"/>
      <c r="D56" s="1"/>
      <c r="E56" s="1"/>
      <c r="F56" s="138" t="s">
        <v>185</v>
      </c>
      <c r="G56" s="26"/>
      <c r="H56" s="26"/>
      <c r="I56" s="26"/>
      <c r="J56" s="26"/>
      <c r="K56" s="26"/>
      <c r="L56" s="16"/>
    </row>
    <row r="57" spans="1:12" ht="12" thickBot="1" x14ac:dyDescent="0.25">
      <c r="A57" s="156" t="s">
        <v>8</v>
      </c>
      <c r="B57" s="17"/>
      <c r="C57" s="14"/>
      <c r="D57" s="14"/>
      <c r="E57" s="14"/>
      <c r="F57" s="138" t="s">
        <v>142</v>
      </c>
      <c r="G57" s="7"/>
      <c r="H57" s="7"/>
      <c r="I57" s="7"/>
      <c r="J57" s="7"/>
      <c r="K57" s="7"/>
      <c r="L57" s="18"/>
    </row>
    <row r="58" spans="1:12" ht="13.5" thickBot="1" x14ac:dyDescent="0.25">
      <c r="A58" s="127" t="s">
        <v>82</v>
      </c>
      <c r="B58" s="154" t="s">
        <v>144</v>
      </c>
      <c r="C58" s="126" t="str">
        <f xml:space="preserve"> CONCATENATE("za Díl ",C29)</f>
        <v>za Díl 18</v>
      </c>
      <c r="D58" s="121"/>
      <c r="E58" s="121"/>
      <c r="F58" s="122" t="s">
        <v>149</v>
      </c>
      <c r="G58" s="120"/>
      <c r="H58" s="120"/>
      <c r="I58" s="120"/>
      <c r="J58" s="125"/>
      <c r="K58" s="120"/>
      <c r="L58" s="155">
        <f>SUM(L30:L57)</f>
        <v>0</v>
      </c>
    </row>
  </sheetData>
  <sheetProtection formatCells="0" formatColumns="0" formatRows="0" insertColumns="0" insertRows="0" deleteColumns="0" deleteRows="0" sort="0" autoFilter="0"/>
  <autoFilter ref="A10:L58">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00" priority="1695">
      <formula>$E$5="Ostatní"</formula>
    </cfRule>
    <cfRule type="expression" dxfId="99" priority="1697">
      <formula>$E$6="Ostatní"</formula>
    </cfRule>
  </conditionalFormatting>
  <conditionalFormatting sqref="F2">
    <cfRule type="expression" dxfId="98" priority="1693">
      <formula>IF($F$2="Název stavby","Vybarvit",IF($F$2="","Vybarvit",""))="Vybarvit"</formula>
    </cfRule>
  </conditionalFormatting>
  <conditionalFormatting sqref="D3">
    <cfRule type="expression" dxfId="97" priority="1692">
      <formula>IF($D$3="SO XX-XX-XX","Vybarvit",IF($D$3="","Vybarvit",""))="Vybarvit"</formula>
    </cfRule>
  </conditionalFormatting>
  <conditionalFormatting sqref="F3">
    <cfRule type="expression" dxfId="96" priority="1691">
      <formula>IF($F$3="Název SO/PS","Vybarvit",IF($F$3="","Vybarvit",""))="Vybarvit"</formula>
    </cfRule>
  </conditionalFormatting>
  <conditionalFormatting sqref="F8">
    <cfRule type="expression" dxfId="95" priority="1690">
      <formula>IF($F$8="Obchodní název firmy/společnosti, v případě fyzické osoby podnikající  IČO","Vybarvit",IF($F$8="","Vybarvit",""))="Vybarvit"</formula>
    </cfRule>
  </conditionalFormatting>
  <conditionalFormatting sqref="G8:H8">
    <cfRule type="expression" dxfId="94" priority="1689">
      <formula>IF($G$8="Titul Jméno Příjmení","Vybarvit",IF($G$8="","Vybarvit",""))="Vybarvit"</formula>
    </cfRule>
  </conditionalFormatting>
  <conditionalFormatting sqref="K8">
    <cfRule type="expression" dxfId="93" priority="1664">
      <formula>$K$8=""</formula>
    </cfRule>
  </conditionalFormatting>
  <conditionalFormatting sqref="K7">
    <cfRule type="expression" dxfId="92" priority="1663">
      <formula>$K$7=""</formula>
    </cfRule>
  </conditionalFormatting>
  <conditionalFormatting sqref="K5">
    <cfRule type="expression" dxfId="91" priority="1661">
      <formula>$K$5=""</formula>
    </cfRule>
  </conditionalFormatting>
  <conditionalFormatting sqref="K4">
    <cfRule type="expression" dxfId="90" priority="1660">
      <formula>$K$4=""</formula>
    </cfRule>
  </conditionalFormatting>
  <conditionalFormatting sqref="L4">
    <cfRule type="expression" dxfId="89" priority="1659">
      <formula>$L$4=""</formula>
    </cfRule>
  </conditionalFormatting>
  <conditionalFormatting sqref="E8">
    <cfRule type="expression" dxfId="88" priority="1658">
      <formula>$E$8=""</formula>
    </cfRule>
  </conditionalFormatting>
  <conditionalFormatting sqref="E7">
    <cfRule type="expression" dxfId="87" priority="1657">
      <formula>$E$7=""</formula>
    </cfRule>
  </conditionalFormatting>
  <conditionalFormatting sqref="E6">
    <cfRule type="expression" dxfId="86" priority="1656">
      <formula>$E$6=""</formula>
    </cfRule>
  </conditionalFormatting>
  <conditionalFormatting sqref="E5">
    <cfRule type="expression" dxfId="85" priority="1655">
      <formula>$E$5=""</formula>
    </cfRule>
  </conditionalFormatting>
  <conditionalFormatting sqref="E4">
    <cfRule type="expression" dxfId="84" priority="1653">
      <formula>$E$4=""</formula>
    </cfRule>
  </conditionalFormatting>
  <conditionalFormatting sqref="Q3">
    <cfRule type="cellIs" dxfId="83" priority="229" operator="notEqual">
      <formula>0</formula>
    </cfRule>
  </conditionalFormatting>
  <conditionalFormatting sqref="K6">
    <cfRule type="expression" dxfId="82" priority="172">
      <formula>$K$6=""</formula>
    </cfRule>
  </conditionalFormatting>
  <conditionalFormatting sqref="F15">
    <cfRule type="expression" dxfId="81" priority="90">
      <formula>IF(F15="popis položky","Vyznačit",IF(F15="","Vyznačit",""))="Vyznačit"</formula>
    </cfRule>
  </conditionalFormatting>
  <conditionalFormatting sqref="I14">
    <cfRule type="expression" dxfId="80" priority="88">
      <formula>I14=""</formula>
    </cfRule>
  </conditionalFormatting>
  <conditionalFormatting sqref="J14">
    <cfRule type="expression" dxfId="79" priority="87">
      <formula>J14=""</formula>
    </cfRule>
  </conditionalFormatting>
  <conditionalFormatting sqref="K14">
    <cfRule type="expression" dxfId="78" priority="86">
      <formula>K14=""</formula>
    </cfRule>
  </conditionalFormatting>
  <conditionalFormatting sqref="D14">
    <cfRule type="expression" dxfId="77" priority="85">
      <formula>D14=""</formula>
    </cfRule>
  </conditionalFormatting>
  <conditionalFormatting sqref="C13">
    <cfRule type="expression" dxfId="76" priority="84">
      <formula>C13=""</formula>
    </cfRule>
  </conditionalFormatting>
  <conditionalFormatting sqref="F13">
    <cfRule type="expression" dxfId="75" priority="83">
      <formula>F13="Název dílu"</formula>
    </cfRule>
  </conditionalFormatting>
  <conditionalFormatting sqref="I18">
    <cfRule type="expression" dxfId="74" priority="82">
      <formula>I18=""</formula>
    </cfRule>
  </conditionalFormatting>
  <conditionalFormatting sqref="J18">
    <cfRule type="expression" dxfId="73" priority="81">
      <formula>J18=""</formula>
    </cfRule>
  </conditionalFormatting>
  <conditionalFormatting sqref="K18">
    <cfRule type="expression" dxfId="72" priority="80">
      <formula>K18=""</formula>
    </cfRule>
  </conditionalFormatting>
  <conditionalFormatting sqref="D18">
    <cfRule type="expression" dxfId="71" priority="79">
      <formula>D18=""</formula>
    </cfRule>
  </conditionalFormatting>
  <conditionalFormatting sqref="F19">
    <cfRule type="expression" dxfId="70" priority="78">
      <formula>IF(F19="popis položky","Vyznačit",IF(F19="","Vyznačit",""))="Vyznačit"</formula>
    </cfRule>
  </conditionalFormatting>
  <conditionalFormatting sqref="C23">
    <cfRule type="expression" dxfId="69" priority="68">
      <formula>C23=""</formula>
    </cfRule>
  </conditionalFormatting>
  <conditionalFormatting sqref="F23">
    <cfRule type="expression" dxfId="68" priority="67">
      <formula>F23="Název dílu"</formula>
    </cfRule>
  </conditionalFormatting>
  <conditionalFormatting sqref="I24">
    <cfRule type="expression" dxfId="67" priority="66">
      <formula>I24=""</formula>
    </cfRule>
  </conditionalFormatting>
  <conditionalFormatting sqref="J24">
    <cfRule type="expression" dxfId="66" priority="65">
      <formula>J24=""</formula>
    </cfRule>
  </conditionalFormatting>
  <conditionalFormatting sqref="K24">
    <cfRule type="expression" dxfId="65" priority="64">
      <formula>K24=""</formula>
    </cfRule>
  </conditionalFormatting>
  <conditionalFormatting sqref="D24">
    <cfRule type="expression" dxfId="64" priority="63">
      <formula>D24=""</formula>
    </cfRule>
  </conditionalFormatting>
  <conditionalFormatting sqref="F25">
    <cfRule type="expression" dxfId="63" priority="62">
      <formula>IF(F25="popis položky","Vyznačit",IF(F25="","Vyznačit",""))="Vyznačit"</formula>
    </cfRule>
  </conditionalFormatting>
  <conditionalFormatting sqref="C22">
    <cfRule type="expression" dxfId="62" priority="58">
      <formula>C22=""</formula>
    </cfRule>
  </conditionalFormatting>
  <conditionalFormatting sqref="F22">
    <cfRule type="expression" dxfId="61" priority="57">
      <formula>F22="Název dílu"</formula>
    </cfRule>
  </conditionalFormatting>
  <conditionalFormatting sqref="C28">
    <cfRule type="expression" dxfId="60" priority="56">
      <formula>C28=""</formula>
    </cfRule>
  </conditionalFormatting>
  <conditionalFormatting sqref="F28">
    <cfRule type="expression" dxfId="59" priority="55">
      <formula>F28="Název dílu"</formula>
    </cfRule>
  </conditionalFormatting>
  <conditionalFormatting sqref="I30">
    <cfRule type="expression" dxfId="58" priority="54">
      <formula>I30=""</formula>
    </cfRule>
  </conditionalFormatting>
  <conditionalFormatting sqref="J30">
    <cfRule type="expression" dxfId="57" priority="53">
      <formula>J30=""</formula>
    </cfRule>
  </conditionalFormatting>
  <conditionalFormatting sqref="K30">
    <cfRule type="expression" dxfId="56" priority="52">
      <formula>K30=""</formula>
    </cfRule>
  </conditionalFormatting>
  <conditionalFormatting sqref="D30">
    <cfRule type="expression" dxfId="55" priority="51">
      <formula>D30=""</formula>
    </cfRule>
  </conditionalFormatting>
  <conditionalFormatting sqref="C29">
    <cfRule type="expression" dxfId="54" priority="50">
      <formula>C29=""</formula>
    </cfRule>
  </conditionalFormatting>
  <conditionalFormatting sqref="F29">
    <cfRule type="expression" dxfId="53" priority="49">
      <formula>F29="Název dílu"</formula>
    </cfRule>
  </conditionalFormatting>
  <conditionalFormatting sqref="I34">
    <cfRule type="expression" dxfId="52" priority="48">
      <formula>I34=""</formula>
    </cfRule>
  </conditionalFormatting>
  <conditionalFormatting sqref="J34">
    <cfRule type="expression" dxfId="51" priority="47">
      <formula>J34=""</formula>
    </cfRule>
  </conditionalFormatting>
  <conditionalFormatting sqref="K34">
    <cfRule type="expression" dxfId="50" priority="46">
      <formula>K34=""</formula>
    </cfRule>
  </conditionalFormatting>
  <conditionalFormatting sqref="D34">
    <cfRule type="expression" dxfId="49" priority="45">
      <formula>D34=""</formula>
    </cfRule>
  </conditionalFormatting>
  <conditionalFormatting sqref="I38">
    <cfRule type="expression" dxfId="48" priority="44">
      <formula>I38=""</formula>
    </cfRule>
  </conditionalFormatting>
  <conditionalFormatting sqref="J38">
    <cfRule type="expression" dxfId="47" priority="43">
      <formula>J38=""</formula>
    </cfRule>
  </conditionalFormatting>
  <conditionalFormatting sqref="K38">
    <cfRule type="expression" dxfId="46" priority="42">
      <formula>K38=""</formula>
    </cfRule>
  </conditionalFormatting>
  <conditionalFormatting sqref="D38">
    <cfRule type="expression" dxfId="45" priority="41">
      <formula>D38=""</formula>
    </cfRule>
  </conditionalFormatting>
  <conditionalFormatting sqref="J42">
    <cfRule type="expression" dxfId="44" priority="39">
      <formula>J42=""</formula>
    </cfRule>
  </conditionalFormatting>
  <conditionalFormatting sqref="K42">
    <cfRule type="expression" dxfId="43" priority="38">
      <formula>K42=""</formula>
    </cfRule>
  </conditionalFormatting>
  <conditionalFormatting sqref="I42">
    <cfRule type="expression" dxfId="42" priority="40">
      <formula>I42=""</formula>
    </cfRule>
  </conditionalFormatting>
  <conditionalFormatting sqref="D42">
    <cfRule type="expression" dxfId="41" priority="37">
      <formula>D42=""</formula>
    </cfRule>
  </conditionalFormatting>
  <conditionalFormatting sqref="I46">
    <cfRule type="expression" dxfId="40" priority="36">
      <formula>I46=""</formula>
    </cfRule>
  </conditionalFormatting>
  <conditionalFormatting sqref="J46">
    <cfRule type="expression" dxfId="39" priority="35">
      <formula>J46=""</formula>
    </cfRule>
  </conditionalFormatting>
  <conditionalFormatting sqref="K46">
    <cfRule type="expression" dxfId="38" priority="34">
      <formula>K46=""</formula>
    </cfRule>
  </conditionalFormatting>
  <conditionalFormatting sqref="D46">
    <cfRule type="expression" dxfId="37" priority="33">
      <formula>D46=""</formula>
    </cfRule>
  </conditionalFormatting>
  <conditionalFormatting sqref="I50">
    <cfRule type="expression" dxfId="36" priority="32">
      <formula>I50=""</formula>
    </cfRule>
  </conditionalFormatting>
  <conditionalFormatting sqref="J50">
    <cfRule type="expression" dxfId="35" priority="31">
      <formula>J50=""</formula>
    </cfRule>
  </conditionalFormatting>
  <conditionalFormatting sqref="K50">
    <cfRule type="expression" dxfId="34" priority="30">
      <formula>K50=""</formula>
    </cfRule>
  </conditionalFormatting>
  <conditionalFormatting sqref="D50">
    <cfRule type="expression" dxfId="33" priority="29">
      <formula>D50=""</formula>
    </cfRule>
  </conditionalFormatting>
  <conditionalFormatting sqref="I54">
    <cfRule type="expression" dxfId="32" priority="28">
      <formula>I54=""</formula>
    </cfRule>
  </conditionalFormatting>
  <conditionalFormatting sqref="J54">
    <cfRule type="expression" dxfId="31" priority="27">
      <formula>J54=""</formula>
    </cfRule>
  </conditionalFormatting>
  <conditionalFormatting sqref="K54">
    <cfRule type="expression" dxfId="30" priority="26">
      <formula>K54=""</formula>
    </cfRule>
  </conditionalFormatting>
  <conditionalFormatting sqref="D54">
    <cfRule type="expression" dxfId="29" priority="25">
      <formula>D54=""</formula>
    </cfRule>
  </conditionalFormatting>
  <conditionalFormatting sqref="F32">
    <cfRule type="expression" dxfId="28" priority="24">
      <formula>F32=""</formula>
    </cfRule>
  </conditionalFormatting>
  <conditionalFormatting sqref="F31">
    <cfRule type="expression" dxfId="27" priority="23">
      <formula>F31=""</formula>
    </cfRule>
  </conditionalFormatting>
  <conditionalFormatting sqref="F33">
    <cfRule type="expression" dxfId="26" priority="22">
      <formula>F33=""</formula>
    </cfRule>
  </conditionalFormatting>
  <conditionalFormatting sqref="F35:F37">
    <cfRule type="expression" dxfId="25" priority="21">
      <formula>F35=""</formula>
    </cfRule>
  </conditionalFormatting>
  <conditionalFormatting sqref="F39:F41">
    <cfRule type="expression" dxfId="24" priority="20">
      <formula>F39=""</formula>
    </cfRule>
  </conditionalFormatting>
  <conditionalFormatting sqref="F43:F45">
    <cfRule type="expression" dxfId="23" priority="19">
      <formula>F43=""</formula>
    </cfRule>
  </conditionalFormatting>
  <conditionalFormatting sqref="F47:F49">
    <cfRule type="expression" dxfId="22" priority="18">
      <formula>F47=""</formula>
    </cfRule>
  </conditionalFormatting>
  <conditionalFormatting sqref="F51:F53">
    <cfRule type="expression" dxfId="21" priority="17">
      <formula>F51=""</formula>
    </cfRule>
  </conditionalFormatting>
  <conditionalFormatting sqref="F55:F57">
    <cfRule type="expression" dxfId="20" priority="16">
      <formula>F55=""</formula>
    </cfRule>
  </conditionalFormatting>
  <conditionalFormatting sqref="C58">
    <cfRule type="expression" dxfId="19" priority="13">
      <formula>C58=""</formula>
    </cfRule>
  </conditionalFormatting>
  <conditionalFormatting sqref="F58">
    <cfRule type="expression" dxfId="18" priority="12">
      <formula>F58="Název dílu"</formula>
    </cfRule>
  </conditionalFormatting>
  <conditionalFormatting sqref="F16">
    <cfRule type="expression" dxfId="17" priority="11">
      <formula>F16=""</formula>
    </cfRule>
  </conditionalFormatting>
  <conditionalFormatting sqref="F20">
    <cfRule type="expression" dxfId="16" priority="10">
      <formula>F20=""</formula>
    </cfRule>
  </conditionalFormatting>
  <conditionalFormatting sqref="F26">
    <cfRule type="expression" dxfId="15" priority="9">
      <formula>F26=""</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710937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x14ac:dyDescent="0.25">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x14ac:dyDescent="0.25">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7109375" customWidth="1"/>
  </cols>
  <sheetData>
    <row r="1" spans="1:13" x14ac:dyDescent="0.25">
      <c r="A1" t="s">
        <v>112</v>
      </c>
    </row>
    <row r="2" spans="1:13" x14ac:dyDescent="0.25">
      <c r="C2" t="s">
        <v>103</v>
      </c>
    </row>
    <row r="3" spans="1:13" x14ac:dyDescent="0.25">
      <c r="B3" t="s">
        <v>100</v>
      </c>
    </row>
    <row r="4" spans="1:13" x14ac:dyDescent="0.25">
      <c r="B4" t="s">
        <v>102</v>
      </c>
    </row>
    <row r="5" spans="1:13" x14ac:dyDescent="0.25">
      <c r="C5" t="s">
        <v>101</v>
      </c>
    </row>
    <row r="6" spans="1:13" x14ac:dyDescent="0.25">
      <c r="B6" t="s">
        <v>109</v>
      </c>
    </row>
    <row r="7" spans="1:13" x14ac:dyDescent="0.25">
      <c r="A7" t="s">
        <v>104</v>
      </c>
    </row>
    <row r="8" spans="1:13" x14ac:dyDescent="0.25">
      <c r="A8" s="82" t="s">
        <v>117</v>
      </c>
      <c r="B8" s="82"/>
      <c r="C8" s="82"/>
      <c r="D8" s="82"/>
      <c r="E8" s="82"/>
      <c r="F8" s="82"/>
      <c r="G8" s="82"/>
      <c r="H8" s="82"/>
      <c r="I8" s="82"/>
      <c r="J8" s="82"/>
      <c r="K8" s="82"/>
      <c r="L8" s="82"/>
      <c r="M8" s="82"/>
    </row>
    <row r="10" spans="1:13" x14ac:dyDescent="0.25">
      <c r="A10" t="s">
        <v>84</v>
      </c>
    </row>
    <row r="11" spans="1:13" x14ac:dyDescent="0.25">
      <c r="A11" s="79">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1" t="s">
        <v>110</v>
      </c>
      <c r="C16" s="81"/>
      <c r="D16" s="81"/>
      <c r="E16" s="81"/>
      <c r="F16" s="81"/>
    </row>
    <row r="17" spans="1:6" x14ac:dyDescent="0.25">
      <c r="C17" t="s">
        <v>105</v>
      </c>
    </row>
    <row r="18" spans="1:6" x14ac:dyDescent="0.25">
      <c r="D18" t="s">
        <v>106</v>
      </c>
    </row>
    <row r="19" spans="1:6" x14ac:dyDescent="0.25">
      <c r="C19" t="s">
        <v>107</v>
      </c>
    </row>
    <row r="20" spans="1:6" x14ac:dyDescent="0.25">
      <c r="B20" t="s">
        <v>87</v>
      </c>
    </row>
    <row r="21" spans="1:6" x14ac:dyDescent="0.25">
      <c r="B21" t="s">
        <v>111</v>
      </c>
    </row>
    <row r="22" spans="1:6" x14ac:dyDescent="0.25">
      <c r="C22" t="s">
        <v>88</v>
      </c>
    </row>
    <row r="23" spans="1:6" x14ac:dyDescent="0.25">
      <c r="B23" t="s">
        <v>92</v>
      </c>
    </row>
    <row r="24" spans="1:6" x14ac:dyDescent="0.25">
      <c r="B24" t="s">
        <v>91</v>
      </c>
    </row>
    <row r="25" spans="1:6" x14ac:dyDescent="0.25">
      <c r="B25" t="s">
        <v>96</v>
      </c>
    </row>
    <row r="26" spans="1:6" x14ac:dyDescent="0.25">
      <c r="B26" t="s">
        <v>108</v>
      </c>
    </row>
    <row r="27" spans="1:6" x14ac:dyDescent="0.25">
      <c r="A27" s="79">
        <v>43409</v>
      </c>
      <c r="B27" t="s">
        <v>113</v>
      </c>
    </row>
    <row r="28" spans="1:6" x14ac:dyDescent="0.25">
      <c r="A28" s="79">
        <v>43418</v>
      </c>
      <c r="B28" t="s">
        <v>114</v>
      </c>
    </row>
    <row r="29" spans="1:6" x14ac:dyDescent="0.25">
      <c r="C29" t="s">
        <v>115</v>
      </c>
    </row>
    <row r="30" spans="1:6" x14ac:dyDescent="0.25">
      <c r="B30" s="82"/>
      <c r="C30" s="82"/>
      <c r="D30" s="82"/>
      <c r="E30" s="82"/>
      <c r="F30" s="82"/>
    </row>
    <row r="31" spans="1:6" x14ac:dyDescent="0.25">
      <c r="B31" t="s">
        <v>123</v>
      </c>
    </row>
    <row r="32" spans="1:6" x14ac:dyDescent="0.25">
      <c r="B32" t="s">
        <v>116</v>
      </c>
    </row>
    <row r="33" spans="1:6" x14ac:dyDescent="0.25">
      <c r="B33" s="82"/>
      <c r="C33" s="82"/>
      <c r="D33" s="82"/>
      <c r="E33" s="82"/>
      <c r="F33" s="82"/>
    </row>
    <row r="34" spans="1:6" x14ac:dyDescent="0.25">
      <c r="B34" s="82"/>
      <c r="C34" s="82"/>
      <c r="D34" s="82"/>
      <c r="E34" s="82"/>
      <c r="F34" s="82"/>
    </row>
    <row r="35" spans="1:6" x14ac:dyDescent="0.25">
      <c r="A35" s="79">
        <v>43420</v>
      </c>
      <c r="B35" t="s">
        <v>127</v>
      </c>
    </row>
    <row r="36" spans="1:6" x14ac:dyDescent="0.25">
      <c r="C36" t="s">
        <v>126</v>
      </c>
    </row>
    <row r="37" spans="1:6" x14ac:dyDescent="0.25">
      <c r="A37" s="79">
        <v>43423</v>
      </c>
      <c r="B37" t="s">
        <v>128</v>
      </c>
    </row>
    <row r="38" spans="1:6" x14ac:dyDescent="0.25">
      <c r="B38" t="s">
        <v>130</v>
      </c>
    </row>
    <row r="39" spans="1:6" x14ac:dyDescent="0.25">
      <c r="A39" s="79">
        <v>43425</v>
      </c>
      <c r="B39" t="s">
        <v>131</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7"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65" t="s">
        <v>6</v>
      </c>
      <c r="B1" s="71"/>
      <c r="C1" s="57"/>
      <c r="D1" s="72"/>
      <c r="E1" s="57"/>
      <c r="F1" s="73"/>
      <c r="G1" s="57"/>
      <c r="H1" s="58"/>
      <c r="I1" s="76"/>
      <c r="J1" s="58" t="str">
        <f>IF(I1=0,"",I1*H1)</f>
        <v/>
      </c>
      <c r="K1" s="59"/>
      <c r="L1" s="70">
        <f>ROUND((ROUND(H1,3))*(ROUND(K1,2)),2)</f>
        <v>0</v>
      </c>
    </row>
    <row r="2" spans="1:12" s="1" customFormat="1" ht="12.75" customHeight="1" x14ac:dyDescent="0.25">
      <c r="A2" s="65" t="s">
        <v>5</v>
      </c>
      <c r="B2" s="15"/>
      <c r="C2" s="12"/>
      <c r="D2" s="12"/>
      <c r="E2" s="12"/>
      <c r="F2" s="74"/>
      <c r="G2" s="6"/>
      <c r="H2" s="6"/>
      <c r="I2" s="6"/>
      <c r="J2" s="6"/>
      <c r="K2" s="6"/>
      <c r="L2" s="16"/>
    </row>
    <row r="3" spans="1:12" s="1" customFormat="1" ht="12.75" customHeight="1" x14ac:dyDescent="0.25">
      <c r="A3" s="65" t="s">
        <v>7</v>
      </c>
      <c r="B3" s="15"/>
      <c r="C3" s="12"/>
      <c r="D3" s="12"/>
      <c r="E3" s="12"/>
      <c r="F3" s="75"/>
      <c r="G3" s="6"/>
      <c r="H3" s="6"/>
      <c r="I3" s="6"/>
      <c r="J3" s="6"/>
      <c r="K3" s="6"/>
      <c r="L3" s="16"/>
    </row>
    <row r="4" spans="1:12" s="1" customFormat="1" ht="18" customHeight="1" thickBot="1" x14ac:dyDescent="0.3">
      <c r="A4" s="65" t="s">
        <v>8</v>
      </c>
      <c r="B4" s="17"/>
      <c r="C4" s="14"/>
      <c r="D4" s="14"/>
      <c r="E4" s="14"/>
      <c r="F4" s="94" t="s">
        <v>129</v>
      </c>
      <c r="G4" s="7"/>
      <c r="H4" s="7"/>
      <c r="I4" s="7"/>
      <c r="J4" s="7"/>
      <c r="K4" s="7"/>
      <c r="L4" s="18"/>
    </row>
    <row r="5" spans="1:12" s="1" customFormat="1" ht="48" customHeight="1" thickBot="1" x14ac:dyDescent="0.3">
      <c r="A5" s="5"/>
      <c r="B5" s="12"/>
      <c r="C5" s="12"/>
      <c r="D5" s="12"/>
      <c r="E5" s="12"/>
      <c r="F5" s="22"/>
      <c r="G5" s="6"/>
      <c r="H5" s="6"/>
      <c r="I5" s="6"/>
      <c r="J5" s="6"/>
      <c r="K5" s="6"/>
      <c r="L5" s="7"/>
    </row>
    <row r="6" spans="1:12" s="5" customFormat="1" ht="13.5" thickBot="1" x14ac:dyDescent="0.3">
      <c r="A6" s="5" t="s">
        <v>82</v>
      </c>
      <c r="B6" s="23" t="s">
        <v>83</v>
      </c>
      <c r="C6" s="24"/>
      <c r="D6" s="3"/>
      <c r="E6" s="3"/>
      <c r="F6" s="63" t="s">
        <v>28</v>
      </c>
      <c r="G6" s="24"/>
      <c r="H6" s="24"/>
      <c r="I6" s="24"/>
      <c r="J6" s="24"/>
      <c r="K6" s="24"/>
      <c r="L6" s="77"/>
    </row>
    <row r="7" spans="1:12" s="5" customFormat="1" ht="12" thickBot="1" x14ac:dyDescent="0.3">
      <c r="G7" s="25"/>
      <c r="H7" s="25"/>
      <c r="I7" s="25"/>
      <c r="J7" s="25"/>
      <c r="K7" s="25"/>
      <c r="L7" s="25"/>
    </row>
    <row r="8" spans="1:12" s="1" customFormat="1" ht="15" customHeight="1" thickBot="1" x14ac:dyDescent="0.3">
      <c r="A8" s="1" t="s">
        <v>29</v>
      </c>
      <c r="B8" s="56" t="s">
        <v>19</v>
      </c>
      <c r="C8" s="4"/>
      <c r="D8" s="2"/>
      <c r="E8" s="2"/>
      <c r="F8" s="63" t="s">
        <v>28</v>
      </c>
      <c r="G8" s="4"/>
      <c r="H8" s="4"/>
      <c r="I8" s="4"/>
      <c r="J8" s="4"/>
      <c r="K8" s="4"/>
      <c r="L8" s="78"/>
    </row>
    <row r="9" spans="1:12" s="1" customFormat="1" x14ac:dyDescent="0.25">
      <c r="A9" s="5"/>
      <c r="G9" s="26"/>
      <c r="H9" s="26"/>
      <c r="I9" s="26"/>
      <c r="J9" s="26"/>
      <c r="K9" s="26"/>
      <c r="L9" s="26"/>
    </row>
    <row r="10" spans="1:12" s="1" customFormat="1" x14ac:dyDescent="0.25">
      <c r="A10" s="5"/>
      <c r="G10" s="26"/>
      <c r="H10" s="26"/>
      <c r="I10" s="26"/>
      <c r="J10" s="26"/>
      <c r="K10" s="26"/>
      <c r="L10" s="26"/>
    </row>
    <row r="11" spans="1:12" s="1" customFormat="1" x14ac:dyDescent="0.25">
      <c r="A11" s="5"/>
      <c r="G11" s="26"/>
      <c r="H11" s="26"/>
      <c r="I11" s="26"/>
      <c r="J11" s="26"/>
      <c r="K11" s="26"/>
      <c r="L11" s="26"/>
    </row>
    <row r="12" spans="1:12" s="1" customFormat="1" x14ac:dyDescent="0.25">
      <c r="A12" s="5"/>
      <c r="G12" s="26"/>
      <c r="H12" s="26"/>
      <c r="I12" s="26"/>
      <c r="J12" s="26"/>
      <c r="K12" s="26"/>
      <c r="L12" s="26"/>
    </row>
    <row r="13" spans="1:12" s="1" customFormat="1" x14ac:dyDescent="0.25">
      <c r="A13" s="5"/>
      <c r="G13" s="26"/>
      <c r="H13" s="26"/>
      <c r="I13" s="26"/>
      <c r="J13" s="26"/>
      <c r="K13" s="26"/>
      <c r="L13" s="26"/>
    </row>
    <row r="14" spans="1:12" s="1" customFormat="1" x14ac:dyDescent="0.25">
      <c r="A14" s="5"/>
      <c r="G14" s="26"/>
      <c r="H14" s="26"/>
      <c r="I14" s="26"/>
      <c r="J14" s="26"/>
      <c r="K14" s="26"/>
      <c r="L14" s="26"/>
    </row>
    <row r="15" spans="1:12" s="1" customFormat="1" x14ac:dyDescent="0.25">
      <c r="A15" s="5"/>
      <c r="G15" s="26"/>
      <c r="H15" s="26"/>
      <c r="I15" s="26"/>
      <c r="J15" s="26"/>
      <c r="K15" s="26"/>
      <c r="L15" s="26"/>
    </row>
    <row r="16" spans="1:12" s="1" customFormat="1" x14ac:dyDescent="0.25">
      <c r="A16" s="5"/>
      <c r="G16" s="26"/>
      <c r="H16" s="26"/>
      <c r="I16" s="26"/>
      <c r="J16" s="26"/>
      <c r="K16" s="26"/>
      <c r="L16" s="26"/>
    </row>
    <row r="17" spans="1:12" s="1" customFormat="1" x14ac:dyDescent="0.25">
      <c r="A17" s="5"/>
      <c r="G17" s="26"/>
      <c r="H17" s="26"/>
      <c r="I17" s="26"/>
      <c r="J17" s="26"/>
      <c r="K17" s="26"/>
      <c r="L17" s="26"/>
    </row>
    <row r="18" spans="1:12" s="1" customFormat="1" x14ac:dyDescent="0.25">
      <c r="A18" s="5"/>
      <c r="G18" s="26"/>
      <c r="H18" s="26"/>
      <c r="I18" s="26"/>
      <c r="J18" s="26"/>
      <c r="K18" s="26"/>
      <c r="L18" s="26"/>
    </row>
    <row r="19" spans="1:12" s="1" customFormat="1" x14ac:dyDescent="0.25">
      <c r="A19" s="5"/>
      <c r="G19" s="26"/>
      <c r="H19" s="26"/>
      <c r="I19" s="26"/>
      <c r="J19" s="26"/>
      <c r="K19" s="26"/>
      <c r="L19" s="26"/>
    </row>
    <row r="20" spans="1:12" s="1" customFormat="1" x14ac:dyDescent="0.25">
      <c r="A20" s="5"/>
      <c r="G20" s="26"/>
      <c r="H20" s="26"/>
      <c r="I20" s="26"/>
      <c r="J20" s="26"/>
      <c r="K20" s="26"/>
      <c r="L20" s="26"/>
    </row>
    <row r="21" spans="1:12" s="1" customFormat="1" x14ac:dyDescent="0.25">
      <c r="A21" s="5"/>
      <c r="G21" s="26"/>
      <c r="H21" s="26"/>
      <c r="I21" s="26"/>
      <c r="J21" s="26"/>
      <c r="K21" s="26"/>
      <c r="L21" s="26"/>
    </row>
    <row r="22" spans="1:12" s="1" customFormat="1" x14ac:dyDescent="0.2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2020-01-17T13:55:48Z</cp:lastPrinted>
  <dcterms:created xsi:type="dcterms:W3CDTF">2015-03-16T09:47:49Z</dcterms:created>
  <dcterms:modified xsi:type="dcterms:W3CDTF">2020-02-28T14:47:43Z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