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eisleben\Documents\"/>
    </mc:Choice>
  </mc:AlternateContent>
  <bookViews>
    <workbookView xWindow="0" yWindow="0" windowWidth="28800" windowHeight="12300"/>
  </bookViews>
  <sheets>
    <sheet name="Rekapitulace stavby" sheetId="1" r:id="rId1"/>
    <sheet name="01 SZDC - Sborník" sheetId="2" r:id="rId2"/>
    <sheet name="02 - Zemní práce" sheetId="3" r:id="rId3"/>
    <sheet name="03 - VRN" sheetId="4" r:id="rId4"/>
    <sheet name="Pokyny pro vyplnění" sheetId="5" r:id="rId5"/>
  </sheets>
  <definedNames>
    <definedName name="_xlnm._FilterDatabase" localSheetId="1" hidden="1">'01 SZDC - Sborník'!$C$91:$L$221</definedName>
    <definedName name="_xlnm._FilterDatabase" localSheetId="2" hidden="1">'02 - Zemní práce'!$C$88:$L$186</definedName>
    <definedName name="_xlnm._FilterDatabase" localSheetId="3" hidden="1">'03 - VRN'!$C$95:$L$130</definedName>
    <definedName name="_xlnm.Print_Titles" localSheetId="1">'01 SZDC - Sborník'!$91:$91</definedName>
    <definedName name="_xlnm.Print_Titles" localSheetId="2">'02 - Zemní práce'!$88:$88</definedName>
    <definedName name="_xlnm.Print_Titles" localSheetId="3">'03 - VRN'!$95:$95</definedName>
    <definedName name="_xlnm.Print_Titles" localSheetId="0">'Rekapitulace stavby'!$52:$52</definedName>
    <definedName name="_xlnm.Print_Area" localSheetId="1">'01 SZDC - Sborník'!$C$4:$K$43,'01 SZDC - Sborník'!$C$49:$K$71,'01 SZDC - Sborník'!$C$77:$L$221</definedName>
    <definedName name="_xlnm.Print_Area" localSheetId="2">'02 - Zemní práce'!$C$4:$K$43,'02 - Zemní práce'!$C$49:$K$68,'02 - Zemní práce'!$C$74:$L$186</definedName>
    <definedName name="_xlnm.Print_Area" localSheetId="3">'03 - VRN'!$C$4:$K$43,'03 - VRN'!$C$49:$K$75,'03 - VRN'!$C$81:$L$130</definedName>
    <definedName name="_xlnm.Print_Area" localSheetId="4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stavby'!$C$42:$AQ$59</definedName>
  </definedNames>
  <calcPr calcId="162913"/>
</workbook>
</file>

<file path=xl/calcChain.xml><?xml version="1.0" encoding="utf-8"?>
<calcChain xmlns="http://schemas.openxmlformats.org/spreadsheetml/2006/main">
  <c r="K41" i="4" l="1"/>
  <c r="K40" i="4"/>
  <c r="BA58" i="1"/>
  <c r="K39" i="4"/>
  <c r="AZ58" i="1" s="1"/>
  <c r="BI129" i="4"/>
  <c r="BH129" i="4"/>
  <c r="BG129" i="4"/>
  <c r="BF129" i="4"/>
  <c r="R129" i="4"/>
  <c r="R128" i="4"/>
  <c r="Q129" i="4"/>
  <c r="Q128" i="4" s="1"/>
  <c r="I74" i="4" s="1"/>
  <c r="X129" i="4"/>
  <c r="X128" i="4"/>
  <c r="V129" i="4"/>
  <c r="V128" i="4" s="1"/>
  <c r="T129" i="4"/>
  <c r="T128" i="4"/>
  <c r="P129" i="4"/>
  <c r="BK129" i="4" s="1"/>
  <c r="BK128" i="4" s="1"/>
  <c r="K128" i="4"/>
  <c r="K74" i="4" s="1"/>
  <c r="K129" i="4"/>
  <c r="BE129" i="4" s="1"/>
  <c r="J74" i="4"/>
  <c r="BI126" i="4"/>
  <c r="BH126" i="4"/>
  <c r="BG126" i="4"/>
  <c r="BF126" i="4"/>
  <c r="R126" i="4"/>
  <c r="R125" i="4" s="1"/>
  <c r="J73" i="4" s="1"/>
  <c r="Q126" i="4"/>
  <c r="Q125" i="4"/>
  <c r="I73" i="4" s="1"/>
  <c r="X126" i="4"/>
  <c r="X125" i="4" s="1"/>
  <c r="V126" i="4"/>
  <c r="V125" i="4"/>
  <c r="T126" i="4"/>
  <c r="T125" i="4" s="1"/>
  <c r="P126" i="4"/>
  <c r="BK126" i="4"/>
  <c r="BK125" i="4" s="1"/>
  <c r="K125" i="4" s="1"/>
  <c r="K73" i="4" s="1"/>
  <c r="K126" i="4"/>
  <c r="BE126" i="4"/>
  <c r="BI123" i="4"/>
  <c r="BH123" i="4"/>
  <c r="BG123" i="4"/>
  <c r="BF123" i="4"/>
  <c r="R123" i="4"/>
  <c r="R122" i="4" s="1"/>
  <c r="J72" i="4" s="1"/>
  <c r="Q123" i="4"/>
  <c r="Q122" i="4"/>
  <c r="I72" i="4" s="1"/>
  <c r="X123" i="4"/>
  <c r="X122" i="4" s="1"/>
  <c r="V123" i="4"/>
  <c r="V122" i="4"/>
  <c r="T123" i="4"/>
  <c r="T122" i="4" s="1"/>
  <c r="P123" i="4"/>
  <c r="BK123" i="4"/>
  <c r="BK122" i="4"/>
  <c r="K122" i="4" s="1"/>
  <c r="K72" i="4" s="1"/>
  <c r="K123" i="4"/>
  <c r="BE123" i="4"/>
  <c r="BI120" i="4"/>
  <c r="BH120" i="4"/>
  <c r="BG120" i="4"/>
  <c r="BF120" i="4"/>
  <c r="R120" i="4"/>
  <c r="Q120" i="4"/>
  <c r="X120" i="4"/>
  <c r="V120" i="4"/>
  <c r="T120" i="4"/>
  <c r="P120" i="4"/>
  <c r="BI118" i="4"/>
  <c r="BH118" i="4"/>
  <c r="BG118" i="4"/>
  <c r="BF118" i="4"/>
  <c r="R118" i="4"/>
  <c r="Q118" i="4"/>
  <c r="Q117" i="4"/>
  <c r="X118" i="4"/>
  <c r="X117" i="4"/>
  <c r="X116" i="4"/>
  <c r="X96" i="4" s="1"/>
  <c r="V118" i="4"/>
  <c r="V117" i="4"/>
  <c r="T118" i="4"/>
  <c r="P118" i="4"/>
  <c r="BI113" i="4"/>
  <c r="BH113" i="4"/>
  <c r="BG113" i="4"/>
  <c r="BF113" i="4"/>
  <c r="K38" i="4" s="1"/>
  <c r="AY58" i="1" s="1"/>
  <c r="R113" i="4"/>
  <c r="Q113" i="4"/>
  <c r="X113" i="4"/>
  <c r="V113" i="4"/>
  <c r="V103" i="4" s="1"/>
  <c r="V102" i="4" s="1"/>
  <c r="V97" i="4" s="1"/>
  <c r="T113" i="4"/>
  <c r="P113" i="4"/>
  <c r="BK113" i="4"/>
  <c r="K113" i="4"/>
  <c r="BE113" i="4" s="1"/>
  <c r="BI110" i="4"/>
  <c r="BH110" i="4"/>
  <c r="BG110" i="4"/>
  <c r="BF110" i="4"/>
  <c r="R110" i="4"/>
  <c r="Q110" i="4"/>
  <c r="X110" i="4"/>
  <c r="V110" i="4"/>
  <c r="T110" i="4"/>
  <c r="P110" i="4"/>
  <c r="K110" i="4" s="1"/>
  <c r="BE110" i="4" s="1"/>
  <c r="BK110" i="4"/>
  <c r="BI107" i="4"/>
  <c r="BH107" i="4"/>
  <c r="BG107" i="4"/>
  <c r="BF107" i="4"/>
  <c r="R107" i="4"/>
  <c r="Q107" i="4"/>
  <c r="Q103" i="4" s="1"/>
  <c r="X107" i="4"/>
  <c r="V107" i="4"/>
  <c r="T107" i="4"/>
  <c r="P107" i="4"/>
  <c r="BI104" i="4"/>
  <c r="BH104" i="4"/>
  <c r="BG104" i="4"/>
  <c r="BF104" i="4"/>
  <c r="R104" i="4"/>
  <c r="Q104" i="4"/>
  <c r="X104" i="4"/>
  <c r="X103" i="4"/>
  <c r="X102" i="4"/>
  <c r="V104" i="4"/>
  <c r="T104" i="4"/>
  <c r="P104" i="4"/>
  <c r="K104" i="4" s="1"/>
  <c r="BE104" i="4" s="1"/>
  <c r="BI99" i="4"/>
  <c r="BH99" i="4"/>
  <c r="BG99" i="4"/>
  <c r="F39" i="4"/>
  <c r="BD58" i="1" s="1"/>
  <c r="BF99" i="4"/>
  <c r="R99" i="4"/>
  <c r="R98" i="4"/>
  <c r="Q99" i="4"/>
  <c r="Q98" i="4" s="1"/>
  <c r="X99" i="4"/>
  <c r="X98" i="4"/>
  <c r="X97" i="4"/>
  <c r="V99" i="4"/>
  <c r="V98" i="4"/>
  <c r="T99" i="4"/>
  <c r="T98" i="4"/>
  <c r="P99" i="4"/>
  <c r="K99" i="4" s="1"/>
  <c r="BE99" i="4" s="1"/>
  <c r="BK99" i="4"/>
  <c r="BK98" i="4"/>
  <c r="J92" i="4"/>
  <c r="F92" i="4"/>
  <c r="F90" i="4"/>
  <c r="E88" i="4"/>
  <c r="J60" i="4"/>
  <c r="F60" i="4"/>
  <c r="F58" i="4"/>
  <c r="E56" i="4"/>
  <c r="J26" i="4"/>
  <c r="E26" i="4"/>
  <c r="J61" i="4" s="1"/>
  <c r="J93" i="4"/>
  <c r="J25" i="4"/>
  <c r="J20" i="4"/>
  <c r="E20" i="4"/>
  <c r="J19" i="4"/>
  <c r="J14" i="4"/>
  <c r="E7" i="4"/>
  <c r="K41" i="3"/>
  <c r="K40" i="3"/>
  <c r="BA57" i="1"/>
  <c r="K39" i="3"/>
  <c r="AZ57" i="1"/>
  <c r="BI185" i="3"/>
  <c r="BH185" i="3"/>
  <c r="BG185" i="3"/>
  <c r="BF185" i="3"/>
  <c r="R185" i="3"/>
  <c r="Q185" i="3"/>
  <c r="X185" i="3"/>
  <c r="V185" i="3"/>
  <c r="T185" i="3"/>
  <c r="P185" i="3"/>
  <c r="BI183" i="3"/>
  <c r="BH183" i="3"/>
  <c r="BG183" i="3"/>
  <c r="BF183" i="3"/>
  <c r="R183" i="3"/>
  <c r="Q183" i="3"/>
  <c r="X183" i="3"/>
  <c r="V183" i="3"/>
  <c r="T183" i="3"/>
  <c r="P183" i="3"/>
  <c r="BK183" i="3"/>
  <c r="K183" i="3"/>
  <c r="BE183" i="3"/>
  <c r="BI180" i="3"/>
  <c r="BH180" i="3"/>
  <c r="BG180" i="3"/>
  <c r="BF180" i="3"/>
  <c r="R180" i="3"/>
  <c r="Q180" i="3"/>
  <c r="X180" i="3"/>
  <c r="V180" i="3"/>
  <c r="T180" i="3"/>
  <c r="P180" i="3"/>
  <c r="BK180" i="3"/>
  <c r="K180" i="3"/>
  <c r="BE180" i="3" s="1"/>
  <c r="BI177" i="3"/>
  <c r="BH177" i="3"/>
  <c r="BG177" i="3"/>
  <c r="BF177" i="3"/>
  <c r="R177" i="3"/>
  <c r="Q177" i="3"/>
  <c r="X177" i="3"/>
  <c r="V177" i="3"/>
  <c r="T177" i="3"/>
  <c r="P177" i="3"/>
  <c r="BI174" i="3"/>
  <c r="BH174" i="3"/>
  <c r="BG174" i="3"/>
  <c r="BF174" i="3"/>
  <c r="R174" i="3"/>
  <c r="Q174" i="3"/>
  <c r="X174" i="3"/>
  <c r="V174" i="3"/>
  <c r="T174" i="3"/>
  <c r="P174" i="3"/>
  <c r="BI171" i="3"/>
  <c r="BH171" i="3"/>
  <c r="BG171" i="3"/>
  <c r="BF171" i="3"/>
  <c r="R171" i="3"/>
  <c r="Q171" i="3"/>
  <c r="X171" i="3"/>
  <c r="V171" i="3"/>
  <c r="T171" i="3"/>
  <c r="P171" i="3"/>
  <c r="BK171" i="3"/>
  <c r="K171" i="3"/>
  <c r="BE171" i="3" s="1"/>
  <c r="BI168" i="3"/>
  <c r="BH168" i="3"/>
  <c r="BG168" i="3"/>
  <c r="BF168" i="3"/>
  <c r="R168" i="3"/>
  <c r="Q168" i="3"/>
  <c r="X168" i="3"/>
  <c r="V168" i="3"/>
  <c r="T168" i="3"/>
  <c r="P168" i="3"/>
  <c r="BK168" i="3"/>
  <c r="K168" i="3"/>
  <c r="BE168" i="3" s="1"/>
  <c r="BI165" i="3"/>
  <c r="BH165" i="3"/>
  <c r="BG165" i="3"/>
  <c r="BF165" i="3"/>
  <c r="R165" i="3"/>
  <c r="Q165" i="3"/>
  <c r="X165" i="3"/>
  <c r="V165" i="3"/>
  <c r="T165" i="3"/>
  <c r="P165" i="3"/>
  <c r="K165" i="3" s="1"/>
  <c r="BE165" i="3" s="1"/>
  <c r="BK165" i="3"/>
  <c r="BI162" i="3"/>
  <c r="BH162" i="3"/>
  <c r="BG162" i="3"/>
  <c r="BF162" i="3"/>
  <c r="R162" i="3"/>
  <c r="Q162" i="3"/>
  <c r="X162" i="3"/>
  <c r="V162" i="3"/>
  <c r="T162" i="3"/>
  <c r="P162" i="3"/>
  <c r="BI160" i="3"/>
  <c r="BH160" i="3"/>
  <c r="BG160" i="3"/>
  <c r="BF160" i="3"/>
  <c r="R160" i="3"/>
  <c r="Q160" i="3"/>
  <c r="X160" i="3"/>
  <c r="V160" i="3"/>
  <c r="T160" i="3"/>
  <c r="P160" i="3"/>
  <c r="BK160" i="3"/>
  <c r="K160" i="3"/>
  <c r="BE160" i="3"/>
  <c r="BI158" i="3"/>
  <c r="BH158" i="3"/>
  <c r="BG158" i="3"/>
  <c r="BF158" i="3"/>
  <c r="R158" i="3"/>
  <c r="Q158" i="3"/>
  <c r="X158" i="3"/>
  <c r="V158" i="3"/>
  <c r="T158" i="3"/>
  <c r="P158" i="3"/>
  <c r="BK158" i="3"/>
  <c r="K158" i="3"/>
  <c r="BE158" i="3" s="1"/>
  <c r="BI156" i="3"/>
  <c r="BH156" i="3"/>
  <c r="BG156" i="3"/>
  <c r="BF156" i="3"/>
  <c r="R156" i="3"/>
  <c r="Q156" i="3"/>
  <c r="X156" i="3"/>
  <c r="V156" i="3"/>
  <c r="T156" i="3"/>
  <c r="P156" i="3"/>
  <c r="K156" i="3" s="1"/>
  <c r="BE156" i="3" s="1"/>
  <c r="BK156" i="3"/>
  <c r="BI153" i="3"/>
  <c r="BH153" i="3"/>
  <c r="BG153" i="3"/>
  <c r="BF153" i="3"/>
  <c r="R153" i="3"/>
  <c r="Q153" i="3"/>
  <c r="X153" i="3"/>
  <c r="V153" i="3"/>
  <c r="T153" i="3"/>
  <c r="P153" i="3"/>
  <c r="BI150" i="3"/>
  <c r="BH150" i="3"/>
  <c r="BG150" i="3"/>
  <c r="BF150" i="3"/>
  <c r="R150" i="3"/>
  <c r="Q150" i="3"/>
  <c r="X150" i="3"/>
  <c r="V150" i="3"/>
  <c r="T150" i="3"/>
  <c r="P150" i="3"/>
  <c r="BK150" i="3"/>
  <c r="K150" i="3"/>
  <c r="BE150" i="3"/>
  <c r="BI148" i="3"/>
  <c r="BH148" i="3"/>
  <c r="BG148" i="3"/>
  <c r="BF148" i="3"/>
  <c r="R148" i="3"/>
  <c r="Q148" i="3"/>
  <c r="X148" i="3"/>
  <c r="V148" i="3"/>
  <c r="T148" i="3"/>
  <c r="P148" i="3"/>
  <c r="BK148" i="3"/>
  <c r="K148" i="3"/>
  <c r="BE148" i="3" s="1"/>
  <c r="BI145" i="3"/>
  <c r="BH145" i="3"/>
  <c r="BG145" i="3"/>
  <c r="BF145" i="3"/>
  <c r="R145" i="3"/>
  <c r="Q145" i="3"/>
  <c r="X145" i="3"/>
  <c r="V145" i="3"/>
  <c r="T145" i="3"/>
  <c r="P145" i="3"/>
  <c r="K145" i="3" s="1"/>
  <c r="BE145" i="3" s="1"/>
  <c r="BK145" i="3"/>
  <c r="BI142" i="3"/>
  <c r="BH142" i="3"/>
  <c r="BG142" i="3"/>
  <c r="BF142" i="3"/>
  <c r="R142" i="3"/>
  <c r="Q142" i="3"/>
  <c r="X142" i="3"/>
  <c r="V142" i="3"/>
  <c r="T142" i="3"/>
  <c r="P142" i="3"/>
  <c r="BI139" i="3"/>
  <c r="BH139" i="3"/>
  <c r="BG139" i="3"/>
  <c r="BF139" i="3"/>
  <c r="R139" i="3"/>
  <c r="Q139" i="3"/>
  <c r="X139" i="3"/>
  <c r="V139" i="3"/>
  <c r="T139" i="3"/>
  <c r="P139" i="3"/>
  <c r="BK139" i="3"/>
  <c r="K139" i="3"/>
  <c r="BE139" i="3"/>
  <c r="BI136" i="3"/>
  <c r="BH136" i="3"/>
  <c r="BG136" i="3"/>
  <c r="BF136" i="3"/>
  <c r="R136" i="3"/>
  <c r="Q136" i="3"/>
  <c r="X136" i="3"/>
  <c r="V136" i="3"/>
  <c r="T136" i="3"/>
  <c r="P136" i="3"/>
  <c r="BK136" i="3"/>
  <c r="K136" i="3"/>
  <c r="BE136" i="3" s="1"/>
  <c r="BI133" i="3"/>
  <c r="BH133" i="3"/>
  <c r="BG133" i="3"/>
  <c r="BF133" i="3"/>
  <c r="R133" i="3"/>
  <c r="Q133" i="3"/>
  <c r="X133" i="3"/>
  <c r="V133" i="3"/>
  <c r="T133" i="3"/>
  <c r="P133" i="3"/>
  <c r="BI130" i="3"/>
  <c r="BH130" i="3"/>
  <c r="BG130" i="3"/>
  <c r="BF130" i="3"/>
  <c r="R130" i="3"/>
  <c r="Q130" i="3"/>
  <c r="X130" i="3"/>
  <c r="V130" i="3"/>
  <c r="T130" i="3"/>
  <c r="P130" i="3"/>
  <c r="BI127" i="3"/>
  <c r="BH127" i="3"/>
  <c r="BG127" i="3"/>
  <c r="BF127" i="3"/>
  <c r="R127" i="3"/>
  <c r="Q127" i="3"/>
  <c r="X127" i="3"/>
  <c r="V127" i="3"/>
  <c r="T127" i="3"/>
  <c r="P127" i="3"/>
  <c r="BK127" i="3"/>
  <c r="K127" i="3"/>
  <c r="BE127" i="3" s="1"/>
  <c r="BI124" i="3"/>
  <c r="BH124" i="3"/>
  <c r="BG124" i="3"/>
  <c r="BF124" i="3"/>
  <c r="R124" i="3"/>
  <c r="Q124" i="3"/>
  <c r="X124" i="3"/>
  <c r="V124" i="3"/>
  <c r="T124" i="3"/>
  <c r="P124" i="3"/>
  <c r="BK124" i="3"/>
  <c r="K124" i="3"/>
  <c r="BE124" i="3" s="1"/>
  <c r="BI122" i="3"/>
  <c r="BH122" i="3"/>
  <c r="BG122" i="3"/>
  <c r="F39" i="3" s="1"/>
  <c r="BD57" i="1" s="1"/>
  <c r="BF122" i="3"/>
  <c r="R122" i="3"/>
  <c r="Q122" i="3"/>
  <c r="X122" i="3"/>
  <c r="V122" i="3"/>
  <c r="T122" i="3"/>
  <c r="P122" i="3"/>
  <c r="K122" i="3" s="1"/>
  <c r="BE122" i="3" s="1"/>
  <c r="BK122" i="3"/>
  <c r="BI120" i="3"/>
  <c r="BH120" i="3"/>
  <c r="BG120" i="3"/>
  <c r="BF120" i="3"/>
  <c r="R120" i="3"/>
  <c r="Q120" i="3"/>
  <c r="X120" i="3"/>
  <c r="V120" i="3"/>
  <c r="T120" i="3"/>
  <c r="P120" i="3"/>
  <c r="BI118" i="3"/>
  <c r="BH118" i="3"/>
  <c r="BG118" i="3"/>
  <c r="BF118" i="3"/>
  <c r="R118" i="3"/>
  <c r="Q118" i="3"/>
  <c r="X118" i="3"/>
  <c r="V118" i="3"/>
  <c r="T118" i="3"/>
  <c r="P118" i="3"/>
  <c r="BK118" i="3" s="1"/>
  <c r="K118" i="3"/>
  <c r="BE118" i="3"/>
  <c r="BI116" i="3"/>
  <c r="BH116" i="3"/>
  <c r="BG116" i="3"/>
  <c r="BF116" i="3"/>
  <c r="R116" i="3"/>
  <c r="Q116" i="3"/>
  <c r="X116" i="3"/>
  <c r="V116" i="3"/>
  <c r="T116" i="3"/>
  <c r="P116" i="3"/>
  <c r="BK116" i="3"/>
  <c r="K116" i="3"/>
  <c r="BE116" i="3" s="1"/>
  <c r="BI113" i="3"/>
  <c r="BH113" i="3"/>
  <c r="BG113" i="3"/>
  <c r="BF113" i="3"/>
  <c r="R113" i="3"/>
  <c r="Q113" i="3"/>
  <c r="X113" i="3"/>
  <c r="V113" i="3"/>
  <c r="T113" i="3"/>
  <c r="P113" i="3"/>
  <c r="K113" i="3" s="1"/>
  <c r="BE113" i="3" s="1"/>
  <c r="BK113" i="3"/>
  <c r="BI110" i="3"/>
  <c r="BH110" i="3"/>
  <c r="BG110" i="3"/>
  <c r="BF110" i="3"/>
  <c r="R110" i="3"/>
  <c r="R91" i="3" s="1"/>
  <c r="Q110" i="3"/>
  <c r="X110" i="3"/>
  <c r="V110" i="3"/>
  <c r="T110" i="3"/>
  <c r="P110" i="3"/>
  <c r="BI107" i="3"/>
  <c r="BH107" i="3"/>
  <c r="BG107" i="3"/>
  <c r="BF107" i="3"/>
  <c r="R107" i="3"/>
  <c r="Q107" i="3"/>
  <c r="X107" i="3"/>
  <c r="V107" i="3"/>
  <c r="T107" i="3"/>
  <c r="P107" i="3"/>
  <c r="BK107" i="3"/>
  <c r="K107" i="3"/>
  <c r="BE107" i="3"/>
  <c r="BI104" i="3"/>
  <c r="BH104" i="3"/>
  <c r="BG104" i="3"/>
  <c r="BF104" i="3"/>
  <c r="R104" i="3"/>
  <c r="Q104" i="3"/>
  <c r="X104" i="3"/>
  <c r="V104" i="3"/>
  <c r="T104" i="3"/>
  <c r="P104" i="3"/>
  <c r="BK104" i="3"/>
  <c r="K104" i="3"/>
  <c r="BE104" i="3" s="1"/>
  <c r="BI101" i="3"/>
  <c r="BH101" i="3"/>
  <c r="BG101" i="3"/>
  <c r="BF101" i="3"/>
  <c r="R101" i="3"/>
  <c r="Q101" i="3"/>
  <c r="X101" i="3"/>
  <c r="V101" i="3"/>
  <c r="T101" i="3"/>
  <c r="P101" i="3"/>
  <c r="BI98" i="3"/>
  <c r="BH98" i="3"/>
  <c r="BG98" i="3"/>
  <c r="BF98" i="3"/>
  <c r="R98" i="3"/>
  <c r="Q98" i="3"/>
  <c r="X98" i="3"/>
  <c r="V98" i="3"/>
  <c r="T98" i="3"/>
  <c r="P98" i="3"/>
  <c r="BI95" i="3"/>
  <c r="BH95" i="3"/>
  <c r="BG95" i="3"/>
  <c r="BF95" i="3"/>
  <c r="R95" i="3"/>
  <c r="Q95" i="3"/>
  <c r="X95" i="3"/>
  <c r="V95" i="3"/>
  <c r="T95" i="3"/>
  <c r="P95" i="3"/>
  <c r="BK95" i="3"/>
  <c r="K95" i="3"/>
  <c r="BE95" i="3" s="1"/>
  <c r="BI92" i="3"/>
  <c r="BH92" i="3"/>
  <c r="BG92" i="3"/>
  <c r="BF92" i="3"/>
  <c r="K38" i="3"/>
  <c r="AY57" i="1" s="1"/>
  <c r="R92" i="3"/>
  <c r="Q92" i="3"/>
  <c r="X92" i="3"/>
  <c r="V92" i="3"/>
  <c r="T92" i="3"/>
  <c r="P92" i="3"/>
  <c r="BK92" i="3"/>
  <c r="K92" i="3"/>
  <c r="BE92" i="3"/>
  <c r="J85" i="3"/>
  <c r="F85" i="3"/>
  <c r="F83" i="3"/>
  <c r="E81" i="3"/>
  <c r="J60" i="3"/>
  <c r="F60" i="3"/>
  <c r="F58" i="3"/>
  <c r="E56" i="3"/>
  <c r="J26" i="3"/>
  <c r="E26" i="3"/>
  <c r="J61" i="3" s="1"/>
  <c r="J25" i="3"/>
  <c r="J20" i="3"/>
  <c r="E20" i="3"/>
  <c r="F86" i="3" s="1"/>
  <c r="J19" i="3"/>
  <c r="J14" i="3"/>
  <c r="J83" i="3" s="1"/>
  <c r="E7" i="3"/>
  <c r="K41" i="2"/>
  <c r="K40" i="2"/>
  <c r="BA56" i="1" s="1"/>
  <c r="K39" i="2"/>
  <c r="AZ56" i="1"/>
  <c r="BI220" i="2"/>
  <c r="BH220" i="2"/>
  <c r="BG220" i="2"/>
  <c r="BF220" i="2"/>
  <c r="R220" i="2"/>
  <c r="Q220" i="2"/>
  <c r="X220" i="2"/>
  <c r="V220" i="2"/>
  <c r="T220" i="2"/>
  <c r="P220" i="2"/>
  <c r="BK220" i="2"/>
  <c r="K220" i="2"/>
  <c r="BE220" i="2"/>
  <c r="BI218" i="2"/>
  <c r="BH218" i="2"/>
  <c r="BG218" i="2"/>
  <c r="BF218" i="2"/>
  <c r="R218" i="2"/>
  <c r="Q218" i="2"/>
  <c r="X218" i="2"/>
  <c r="V218" i="2"/>
  <c r="T218" i="2"/>
  <c r="P218" i="2"/>
  <c r="BK218" i="2"/>
  <c r="K218" i="2"/>
  <c r="BE218" i="2" s="1"/>
  <c r="BI216" i="2"/>
  <c r="BH216" i="2"/>
  <c r="BG216" i="2"/>
  <c r="BF216" i="2"/>
  <c r="R216" i="2"/>
  <c r="Q216" i="2"/>
  <c r="X216" i="2"/>
  <c r="V216" i="2"/>
  <c r="T216" i="2"/>
  <c r="P216" i="2"/>
  <c r="K216" i="2" s="1"/>
  <c r="BE216" i="2" s="1"/>
  <c r="BI214" i="2"/>
  <c r="BH214" i="2"/>
  <c r="BG214" i="2"/>
  <c r="BF214" i="2"/>
  <c r="R214" i="2"/>
  <c r="Q214" i="2"/>
  <c r="X214" i="2"/>
  <c r="V214" i="2"/>
  <c r="T214" i="2"/>
  <c r="P214" i="2"/>
  <c r="BI212" i="2"/>
  <c r="BH212" i="2"/>
  <c r="BG212" i="2"/>
  <c r="BF212" i="2"/>
  <c r="R212" i="2"/>
  <c r="Q212" i="2"/>
  <c r="X212" i="2"/>
  <c r="V212" i="2"/>
  <c r="T212" i="2"/>
  <c r="P212" i="2"/>
  <c r="BK212" i="2"/>
  <c r="K212" i="2"/>
  <c r="BE212" i="2" s="1"/>
  <c r="BI210" i="2"/>
  <c r="BH210" i="2"/>
  <c r="BG210" i="2"/>
  <c r="BF210" i="2"/>
  <c r="R210" i="2"/>
  <c r="Q210" i="2"/>
  <c r="X210" i="2"/>
  <c r="V210" i="2"/>
  <c r="T210" i="2"/>
  <c r="P210" i="2"/>
  <c r="BK210" i="2"/>
  <c r="K210" i="2"/>
  <c r="BE210" i="2" s="1"/>
  <c r="BI208" i="2"/>
  <c r="BH208" i="2"/>
  <c r="BG208" i="2"/>
  <c r="BF208" i="2"/>
  <c r="R208" i="2"/>
  <c r="Q208" i="2"/>
  <c r="X208" i="2"/>
  <c r="V208" i="2"/>
  <c r="T208" i="2"/>
  <c r="P208" i="2"/>
  <c r="K208" i="2" s="1"/>
  <c r="BE208" i="2" s="1"/>
  <c r="BK208" i="2"/>
  <c r="BI206" i="2"/>
  <c r="BH206" i="2"/>
  <c r="BG206" i="2"/>
  <c r="BF206" i="2"/>
  <c r="R206" i="2"/>
  <c r="Q206" i="2"/>
  <c r="X206" i="2"/>
  <c r="V206" i="2"/>
  <c r="T206" i="2"/>
  <c r="P206" i="2"/>
  <c r="BI203" i="2"/>
  <c r="BH203" i="2"/>
  <c r="BG203" i="2"/>
  <c r="BF203" i="2"/>
  <c r="R203" i="2"/>
  <c r="Q203" i="2"/>
  <c r="X203" i="2"/>
  <c r="V203" i="2"/>
  <c r="T203" i="2"/>
  <c r="P203" i="2"/>
  <c r="BK203" i="2"/>
  <c r="K203" i="2"/>
  <c r="BE203" i="2"/>
  <c r="BI201" i="2"/>
  <c r="BH201" i="2"/>
  <c r="BG201" i="2"/>
  <c r="BF201" i="2"/>
  <c r="R201" i="2"/>
  <c r="Q201" i="2"/>
  <c r="X201" i="2"/>
  <c r="V201" i="2"/>
  <c r="T201" i="2"/>
  <c r="P201" i="2"/>
  <c r="BK201" i="2"/>
  <c r="K201" i="2"/>
  <c r="BE201" i="2" s="1"/>
  <c r="BI199" i="2"/>
  <c r="BH199" i="2"/>
  <c r="BG199" i="2"/>
  <c r="BF199" i="2"/>
  <c r="R199" i="2"/>
  <c r="Q199" i="2"/>
  <c r="X199" i="2"/>
  <c r="V199" i="2"/>
  <c r="T199" i="2"/>
  <c r="P199" i="2"/>
  <c r="K199" i="2" s="1"/>
  <c r="BE199" i="2" s="1"/>
  <c r="BK199" i="2"/>
  <c r="BI196" i="2"/>
  <c r="BH196" i="2"/>
  <c r="BG196" i="2"/>
  <c r="BF196" i="2"/>
  <c r="R196" i="2"/>
  <c r="Q196" i="2"/>
  <c r="X196" i="2"/>
  <c r="V196" i="2"/>
  <c r="T196" i="2"/>
  <c r="P196" i="2"/>
  <c r="BI194" i="2"/>
  <c r="BH194" i="2"/>
  <c r="BG194" i="2"/>
  <c r="BF194" i="2"/>
  <c r="R194" i="2"/>
  <c r="Q194" i="2"/>
  <c r="X194" i="2"/>
  <c r="V194" i="2"/>
  <c r="T194" i="2"/>
  <c r="P194" i="2"/>
  <c r="BK194" i="2"/>
  <c r="K194" i="2"/>
  <c r="BE194" i="2"/>
  <c r="BI192" i="2"/>
  <c r="BH192" i="2"/>
  <c r="BG192" i="2"/>
  <c r="BF192" i="2"/>
  <c r="R192" i="2"/>
  <c r="Q192" i="2"/>
  <c r="X192" i="2"/>
  <c r="V192" i="2"/>
  <c r="T192" i="2"/>
  <c r="P192" i="2"/>
  <c r="BK192" i="2"/>
  <c r="K192" i="2"/>
  <c r="BE192" i="2" s="1"/>
  <c r="BI190" i="2"/>
  <c r="BH190" i="2"/>
  <c r="BG190" i="2"/>
  <c r="BF190" i="2"/>
  <c r="R190" i="2"/>
  <c r="Q190" i="2"/>
  <c r="X190" i="2"/>
  <c r="V190" i="2"/>
  <c r="T190" i="2"/>
  <c r="P190" i="2"/>
  <c r="K190" i="2" s="1"/>
  <c r="BE190" i="2" s="1"/>
  <c r="BK190" i="2"/>
  <c r="BI188" i="2"/>
  <c r="BH188" i="2"/>
  <c r="BG188" i="2"/>
  <c r="BF188" i="2"/>
  <c r="R188" i="2"/>
  <c r="Q188" i="2"/>
  <c r="X188" i="2"/>
  <c r="V188" i="2"/>
  <c r="T188" i="2"/>
  <c r="P188" i="2"/>
  <c r="BI186" i="2"/>
  <c r="BH186" i="2"/>
  <c r="BG186" i="2"/>
  <c r="BF186" i="2"/>
  <c r="R186" i="2"/>
  <c r="Q186" i="2"/>
  <c r="X186" i="2"/>
  <c r="V186" i="2"/>
  <c r="T186" i="2"/>
  <c r="P186" i="2"/>
  <c r="BK186" i="2"/>
  <c r="K186" i="2"/>
  <c r="BE186" i="2"/>
  <c r="BI184" i="2"/>
  <c r="BH184" i="2"/>
  <c r="BG184" i="2"/>
  <c r="BF184" i="2"/>
  <c r="R184" i="2"/>
  <c r="Q184" i="2"/>
  <c r="X184" i="2"/>
  <c r="V184" i="2"/>
  <c r="T184" i="2"/>
  <c r="P184" i="2"/>
  <c r="BK184" i="2"/>
  <c r="K184" i="2"/>
  <c r="BE184" i="2" s="1"/>
  <c r="BI182" i="2"/>
  <c r="BH182" i="2"/>
  <c r="BG182" i="2"/>
  <c r="BF182" i="2"/>
  <c r="R182" i="2"/>
  <c r="Q182" i="2"/>
  <c r="X182" i="2"/>
  <c r="V182" i="2"/>
  <c r="T182" i="2"/>
  <c r="P182" i="2"/>
  <c r="K182" i="2" s="1"/>
  <c r="BE182" i="2" s="1"/>
  <c r="BI180" i="2"/>
  <c r="BH180" i="2"/>
  <c r="BG180" i="2"/>
  <c r="BF180" i="2"/>
  <c r="R180" i="2"/>
  <c r="Q180" i="2"/>
  <c r="X180" i="2"/>
  <c r="V180" i="2"/>
  <c r="T180" i="2"/>
  <c r="P180" i="2"/>
  <c r="BI178" i="2"/>
  <c r="BH178" i="2"/>
  <c r="BG178" i="2"/>
  <c r="BF178" i="2"/>
  <c r="R178" i="2"/>
  <c r="Q178" i="2"/>
  <c r="X178" i="2"/>
  <c r="V178" i="2"/>
  <c r="V175" i="2" s="1"/>
  <c r="V170" i="2" s="1"/>
  <c r="T178" i="2"/>
  <c r="P178" i="2"/>
  <c r="BK178" i="2"/>
  <c r="K178" i="2"/>
  <c r="BE178" i="2" s="1"/>
  <c r="BI176" i="2"/>
  <c r="BH176" i="2"/>
  <c r="BG176" i="2"/>
  <c r="BF176" i="2"/>
  <c r="R176" i="2"/>
  <c r="Q176" i="2"/>
  <c r="Q175" i="2"/>
  <c r="I70" i="2" s="1"/>
  <c r="X176" i="2"/>
  <c r="V176" i="2"/>
  <c r="T176" i="2"/>
  <c r="P176" i="2"/>
  <c r="BK176" i="2"/>
  <c r="K176" i="2"/>
  <c r="BE176" i="2"/>
  <c r="BI173" i="2"/>
  <c r="BH173" i="2"/>
  <c r="BG173" i="2"/>
  <c r="BF173" i="2"/>
  <c r="R173" i="2"/>
  <c r="Q173" i="2"/>
  <c r="X173" i="2"/>
  <c r="V173" i="2"/>
  <c r="T173" i="2"/>
  <c r="P173" i="2"/>
  <c r="BK173" i="2"/>
  <c r="K173" i="2"/>
  <c r="BE173" i="2"/>
  <c r="BI171" i="2"/>
  <c r="BH171" i="2"/>
  <c r="BG171" i="2"/>
  <c r="BF171" i="2"/>
  <c r="R171" i="2"/>
  <c r="Q171" i="2"/>
  <c r="Q170" i="2" s="1"/>
  <c r="I69" i="2" s="1"/>
  <c r="X171" i="2"/>
  <c r="V171" i="2"/>
  <c r="T171" i="2"/>
  <c r="P171" i="2"/>
  <c r="BK171" i="2"/>
  <c r="K171" i="2"/>
  <c r="BE171" i="2" s="1"/>
  <c r="BI168" i="2"/>
  <c r="BH168" i="2"/>
  <c r="BG168" i="2"/>
  <c r="BF168" i="2"/>
  <c r="R168" i="2"/>
  <c r="Q168" i="2"/>
  <c r="X168" i="2"/>
  <c r="V168" i="2"/>
  <c r="T168" i="2"/>
  <c r="P168" i="2"/>
  <c r="BK168" i="2"/>
  <c r="K168" i="2"/>
  <c r="BE168" i="2"/>
  <c r="BI166" i="2"/>
  <c r="BH166" i="2"/>
  <c r="BG166" i="2"/>
  <c r="BF166" i="2"/>
  <c r="R166" i="2"/>
  <c r="Q166" i="2"/>
  <c r="X166" i="2"/>
  <c r="V166" i="2"/>
  <c r="T166" i="2"/>
  <c r="P166" i="2"/>
  <c r="BK166" i="2"/>
  <c r="K166" i="2"/>
  <c r="BE166" i="2" s="1"/>
  <c r="BI164" i="2"/>
  <c r="BH164" i="2"/>
  <c r="BG164" i="2"/>
  <c r="BF164" i="2"/>
  <c r="R164" i="2"/>
  <c r="Q164" i="2"/>
  <c r="X164" i="2"/>
  <c r="V164" i="2"/>
  <c r="T164" i="2"/>
  <c r="P164" i="2"/>
  <c r="K164" i="2" s="1"/>
  <c r="BE164" i="2" s="1"/>
  <c r="BK164" i="2"/>
  <c r="BI162" i="2"/>
  <c r="BH162" i="2"/>
  <c r="BG162" i="2"/>
  <c r="BF162" i="2"/>
  <c r="R162" i="2"/>
  <c r="Q162" i="2"/>
  <c r="X162" i="2"/>
  <c r="V162" i="2"/>
  <c r="T162" i="2"/>
  <c r="P162" i="2"/>
  <c r="BI160" i="2"/>
  <c r="BH160" i="2"/>
  <c r="BG160" i="2"/>
  <c r="BF160" i="2"/>
  <c r="R160" i="2"/>
  <c r="Q160" i="2"/>
  <c r="X160" i="2"/>
  <c r="V160" i="2"/>
  <c r="T160" i="2"/>
  <c r="P160" i="2"/>
  <c r="BK160" i="2"/>
  <c r="K160" i="2"/>
  <c r="BE160" i="2"/>
  <c r="BI158" i="2"/>
  <c r="BH158" i="2"/>
  <c r="BG158" i="2"/>
  <c r="BF158" i="2"/>
  <c r="R158" i="2"/>
  <c r="Q158" i="2"/>
  <c r="X158" i="2"/>
  <c r="V158" i="2"/>
  <c r="T158" i="2"/>
  <c r="P158" i="2"/>
  <c r="BK158" i="2"/>
  <c r="K158" i="2"/>
  <c r="BE158" i="2" s="1"/>
  <c r="BI156" i="2"/>
  <c r="BH156" i="2"/>
  <c r="BG156" i="2"/>
  <c r="BF156" i="2"/>
  <c r="R156" i="2"/>
  <c r="Q156" i="2"/>
  <c r="X156" i="2"/>
  <c r="V156" i="2"/>
  <c r="T156" i="2"/>
  <c r="P156" i="2"/>
  <c r="K156" i="2" s="1"/>
  <c r="BE156" i="2" s="1"/>
  <c r="BI154" i="2"/>
  <c r="BH154" i="2"/>
  <c r="BG154" i="2"/>
  <c r="BF154" i="2"/>
  <c r="R154" i="2"/>
  <c r="Q154" i="2"/>
  <c r="X154" i="2"/>
  <c r="V154" i="2"/>
  <c r="T154" i="2"/>
  <c r="P154" i="2"/>
  <c r="BI152" i="2"/>
  <c r="BH152" i="2"/>
  <c r="BG152" i="2"/>
  <c r="BF152" i="2"/>
  <c r="R152" i="2"/>
  <c r="Q152" i="2"/>
  <c r="X152" i="2"/>
  <c r="V152" i="2"/>
  <c r="T152" i="2"/>
  <c r="P152" i="2"/>
  <c r="BK152" i="2"/>
  <c r="K152" i="2"/>
  <c r="BE152" i="2" s="1"/>
  <c r="BI150" i="2"/>
  <c r="BH150" i="2"/>
  <c r="BG150" i="2"/>
  <c r="BF150" i="2"/>
  <c r="R150" i="2"/>
  <c r="Q150" i="2"/>
  <c r="X150" i="2"/>
  <c r="V150" i="2"/>
  <c r="T150" i="2"/>
  <c r="P150" i="2"/>
  <c r="BK150" i="2"/>
  <c r="K150" i="2"/>
  <c r="BE150" i="2" s="1"/>
  <c r="BI148" i="2"/>
  <c r="BH148" i="2"/>
  <c r="BG148" i="2"/>
  <c r="BF148" i="2"/>
  <c r="R148" i="2"/>
  <c r="Q148" i="2"/>
  <c r="X148" i="2"/>
  <c r="V148" i="2"/>
  <c r="T148" i="2"/>
  <c r="P148" i="2"/>
  <c r="K148" i="2" s="1"/>
  <c r="BE148" i="2" s="1"/>
  <c r="BK148" i="2"/>
  <c r="BI146" i="2"/>
  <c r="BH146" i="2"/>
  <c r="BG146" i="2"/>
  <c r="BF146" i="2"/>
  <c r="R146" i="2"/>
  <c r="Q146" i="2"/>
  <c r="X146" i="2"/>
  <c r="V146" i="2"/>
  <c r="T146" i="2"/>
  <c r="P146" i="2"/>
  <c r="BI144" i="2"/>
  <c r="BH144" i="2"/>
  <c r="BG144" i="2"/>
  <c r="BF144" i="2"/>
  <c r="R144" i="2"/>
  <c r="Q144" i="2"/>
  <c r="X144" i="2"/>
  <c r="V144" i="2"/>
  <c r="T144" i="2"/>
  <c r="P144" i="2"/>
  <c r="BK144" i="2"/>
  <c r="K144" i="2"/>
  <c r="BE144" i="2"/>
  <c r="BI142" i="2"/>
  <c r="BH142" i="2"/>
  <c r="BG142" i="2"/>
  <c r="BF142" i="2"/>
  <c r="R142" i="2"/>
  <c r="Q142" i="2"/>
  <c r="X142" i="2"/>
  <c r="V142" i="2"/>
  <c r="T142" i="2"/>
  <c r="P142" i="2"/>
  <c r="BK142" i="2"/>
  <c r="K142" i="2"/>
  <c r="BE142" i="2" s="1"/>
  <c r="BI140" i="2"/>
  <c r="BH140" i="2"/>
  <c r="BG140" i="2"/>
  <c r="BF140" i="2"/>
  <c r="R140" i="2"/>
  <c r="Q140" i="2"/>
  <c r="X140" i="2"/>
  <c r="V140" i="2"/>
  <c r="T140" i="2"/>
  <c r="P140" i="2"/>
  <c r="K140" i="2" s="1"/>
  <c r="BE140" i="2" s="1"/>
  <c r="BK140" i="2"/>
  <c r="BI138" i="2"/>
  <c r="BH138" i="2"/>
  <c r="BG138" i="2"/>
  <c r="BF138" i="2"/>
  <c r="R138" i="2"/>
  <c r="Q138" i="2"/>
  <c r="X138" i="2"/>
  <c r="V138" i="2"/>
  <c r="T138" i="2"/>
  <c r="P138" i="2"/>
  <c r="BI136" i="2"/>
  <c r="BH136" i="2"/>
  <c r="BG136" i="2"/>
  <c r="BF136" i="2"/>
  <c r="R136" i="2"/>
  <c r="Q136" i="2"/>
  <c r="X136" i="2"/>
  <c r="V136" i="2"/>
  <c r="T136" i="2"/>
  <c r="P136" i="2"/>
  <c r="BK136" i="2" s="1"/>
  <c r="K136" i="2"/>
  <c r="BE136" i="2"/>
  <c r="BI134" i="2"/>
  <c r="BH134" i="2"/>
  <c r="BG134" i="2"/>
  <c r="BF134" i="2"/>
  <c r="R134" i="2"/>
  <c r="Q134" i="2"/>
  <c r="X134" i="2"/>
  <c r="V134" i="2"/>
  <c r="T134" i="2"/>
  <c r="P134" i="2"/>
  <c r="BK134" i="2"/>
  <c r="K134" i="2"/>
  <c r="BE134" i="2" s="1"/>
  <c r="BI132" i="2"/>
  <c r="BH132" i="2"/>
  <c r="BG132" i="2"/>
  <c r="BF132" i="2"/>
  <c r="R132" i="2"/>
  <c r="Q132" i="2"/>
  <c r="X132" i="2"/>
  <c r="V132" i="2"/>
  <c r="T132" i="2"/>
  <c r="P132" i="2"/>
  <c r="K132" i="2" s="1"/>
  <c r="BE132" i="2" s="1"/>
  <c r="BI130" i="2"/>
  <c r="BH130" i="2"/>
  <c r="BG130" i="2"/>
  <c r="BF130" i="2"/>
  <c r="R130" i="2"/>
  <c r="Q130" i="2"/>
  <c r="X130" i="2"/>
  <c r="V130" i="2"/>
  <c r="T130" i="2"/>
  <c r="P130" i="2"/>
  <c r="BI128" i="2"/>
  <c r="BH128" i="2"/>
  <c r="BG128" i="2"/>
  <c r="BF128" i="2"/>
  <c r="K38" i="2" s="1"/>
  <c r="AY56" i="1" s="1"/>
  <c r="R128" i="2"/>
  <c r="Q128" i="2"/>
  <c r="X128" i="2"/>
  <c r="V128" i="2"/>
  <c r="T128" i="2"/>
  <c r="P128" i="2"/>
  <c r="BK128" i="2"/>
  <c r="K128" i="2"/>
  <c r="BE128" i="2" s="1"/>
  <c r="BI126" i="2"/>
  <c r="BH126" i="2"/>
  <c r="BG126" i="2"/>
  <c r="BF126" i="2"/>
  <c r="R126" i="2"/>
  <c r="Q126" i="2"/>
  <c r="X126" i="2"/>
  <c r="V126" i="2"/>
  <c r="T126" i="2"/>
  <c r="P126" i="2"/>
  <c r="BK126" i="2"/>
  <c r="K126" i="2"/>
  <c r="BE126" i="2" s="1"/>
  <c r="BI124" i="2"/>
  <c r="BH124" i="2"/>
  <c r="BG124" i="2"/>
  <c r="BF124" i="2"/>
  <c r="R124" i="2"/>
  <c r="Q124" i="2"/>
  <c r="X124" i="2"/>
  <c r="V124" i="2"/>
  <c r="T124" i="2"/>
  <c r="P124" i="2"/>
  <c r="K124" i="2" s="1"/>
  <c r="BE124" i="2" s="1"/>
  <c r="BK124" i="2"/>
  <c r="BI122" i="2"/>
  <c r="BH122" i="2"/>
  <c r="BG122" i="2"/>
  <c r="BF122" i="2"/>
  <c r="R122" i="2"/>
  <c r="Q122" i="2"/>
  <c r="X122" i="2"/>
  <c r="V122" i="2"/>
  <c r="T122" i="2"/>
  <c r="P122" i="2"/>
  <c r="BI120" i="2"/>
  <c r="BH120" i="2"/>
  <c r="BG120" i="2"/>
  <c r="BF120" i="2"/>
  <c r="R120" i="2"/>
  <c r="Q120" i="2"/>
  <c r="X120" i="2"/>
  <c r="V120" i="2"/>
  <c r="T120" i="2"/>
  <c r="P120" i="2"/>
  <c r="BK120" i="2" s="1"/>
  <c r="K120" i="2"/>
  <c r="BE120" i="2"/>
  <c r="BI118" i="2"/>
  <c r="BH118" i="2"/>
  <c r="BG118" i="2"/>
  <c r="BF118" i="2"/>
  <c r="R118" i="2"/>
  <c r="Q118" i="2"/>
  <c r="X118" i="2"/>
  <c r="V118" i="2"/>
  <c r="T118" i="2"/>
  <c r="P118" i="2"/>
  <c r="BK118" i="2"/>
  <c r="K118" i="2"/>
  <c r="BE118" i="2" s="1"/>
  <c r="BI116" i="2"/>
  <c r="BH116" i="2"/>
  <c r="BG116" i="2"/>
  <c r="BF116" i="2"/>
  <c r="R116" i="2"/>
  <c r="Q116" i="2"/>
  <c r="X116" i="2"/>
  <c r="V116" i="2"/>
  <c r="T116" i="2"/>
  <c r="P116" i="2"/>
  <c r="K116" i="2" s="1"/>
  <c r="BE116" i="2" s="1"/>
  <c r="BK116" i="2"/>
  <c r="BI114" i="2"/>
  <c r="BH114" i="2"/>
  <c r="BG114" i="2"/>
  <c r="BF114" i="2"/>
  <c r="R114" i="2"/>
  <c r="Q114" i="2"/>
  <c r="X114" i="2"/>
  <c r="V114" i="2"/>
  <c r="T114" i="2"/>
  <c r="P114" i="2"/>
  <c r="BI112" i="2"/>
  <c r="BH112" i="2"/>
  <c r="BG112" i="2"/>
  <c r="BF112" i="2"/>
  <c r="R112" i="2"/>
  <c r="Q112" i="2"/>
  <c r="X112" i="2"/>
  <c r="V112" i="2"/>
  <c r="T112" i="2"/>
  <c r="P112" i="2"/>
  <c r="BK112" i="2" s="1"/>
  <c r="K112" i="2"/>
  <c r="BE112" i="2" s="1"/>
  <c r="BI110" i="2"/>
  <c r="BH110" i="2"/>
  <c r="BG110" i="2"/>
  <c r="BF110" i="2"/>
  <c r="R110" i="2"/>
  <c r="Q110" i="2"/>
  <c r="X110" i="2"/>
  <c r="V110" i="2"/>
  <c r="T110" i="2"/>
  <c r="P110" i="2"/>
  <c r="BK110" i="2"/>
  <c r="K110" i="2"/>
  <c r="BE110" i="2" s="1"/>
  <c r="BI108" i="2"/>
  <c r="BH108" i="2"/>
  <c r="BG108" i="2"/>
  <c r="BF108" i="2"/>
  <c r="R108" i="2"/>
  <c r="Q108" i="2"/>
  <c r="Q101" i="2" s="1"/>
  <c r="I68" i="2" s="1"/>
  <c r="X108" i="2"/>
  <c r="V108" i="2"/>
  <c r="T108" i="2"/>
  <c r="P108" i="2"/>
  <c r="K108" i="2" s="1"/>
  <c r="BE108" i="2" s="1"/>
  <c r="BK108" i="2"/>
  <c r="BI106" i="2"/>
  <c r="BH106" i="2"/>
  <c r="BG106" i="2"/>
  <c r="BF106" i="2"/>
  <c r="R106" i="2"/>
  <c r="Q106" i="2"/>
  <c r="X106" i="2"/>
  <c r="V106" i="2"/>
  <c r="T106" i="2"/>
  <c r="P106" i="2"/>
  <c r="BI104" i="2"/>
  <c r="BH104" i="2"/>
  <c r="BG104" i="2"/>
  <c r="BF104" i="2"/>
  <c r="R104" i="2"/>
  <c r="Q104" i="2"/>
  <c r="X104" i="2"/>
  <c r="V104" i="2"/>
  <c r="T104" i="2"/>
  <c r="P104" i="2"/>
  <c r="BK104" i="2" s="1"/>
  <c r="K104" i="2"/>
  <c r="BE104" i="2"/>
  <c r="BI102" i="2"/>
  <c r="BH102" i="2"/>
  <c r="BG102" i="2"/>
  <c r="BF102" i="2"/>
  <c r="R102" i="2"/>
  <c r="R101" i="2" s="1"/>
  <c r="J68" i="2" s="1"/>
  <c r="Q102" i="2"/>
  <c r="X102" i="2"/>
  <c r="V102" i="2"/>
  <c r="V101" i="2" s="1"/>
  <c r="V93" i="2" s="1"/>
  <c r="V92" i="2" s="1"/>
  <c r="T102" i="2"/>
  <c r="P102" i="2"/>
  <c r="K102" i="2" s="1"/>
  <c r="BE102" i="2" s="1"/>
  <c r="BK102" i="2"/>
  <c r="BI99" i="2"/>
  <c r="F41" i="2" s="1"/>
  <c r="BF56" i="1" s="1"/>
  <c r="BH99" i="2"/>
  <c r="BG99" i="2"/>
  <c r="BF99" i="2"/>
  <c r="R99" i="2"/>
  <c r="Q99" i="2"/>
  <c r="X99" i="2"/>
  <c r="V99" i="2"/>
  <c r="T99" i="2"/>
  <c r="T94" i="2" s="1"/>
  <c r="P99" i="2"/>
  <c r="BK99" i="2" s="1"/>
  <c r="K99" i="2"/>
  <c r="BE99" i="2"/>
  <c r="BI97" i="2"/>
  <c r="BH97" i="2"/>
  <c r="BG97" i="2"/>
  <c r="BF97" i="2"/>
  <c r="R97" i="2"/>
  <c r="Q97" i="2"/>
  <c r="X97" i="2"/>
  <c r="V97" i="2"/>
  <c r="T97" i="2"/>
  <c r="P97" i="2"/>
  <c r="BK97" i="2"/>
  <c r="K97" i="2"/>
  <c r="BE97" i="2" s="1"/>
  <c r="BI95" i="2"/>
  <c r="BH95" i="2"/>
  <c r="BG95" i="2"/>
  <c r="BF95" i="2"/>
  <c r="R95" i="2"/>
  <c r="Q95" i="2"/>
  <c r="Q94" i="2" s="1"/>
  <c r="I67" i="2" s="1"/>
  <c r="X95" i="2"/>
  <c r="X94" i="2"/>
  <c r="V95" i="2"/>
  <c r="V94" i="2"/>
  <c r="T95" i="2"/>
  <c r="P95" i="2"/>
  <c r="K95" i="2" s="1"/>
  <c r="BE95" i="2" s="1"/>
  <c r="F86" i="2"/>
  <c r="E84" i="2"/>
  <c r="F58" i="2"/>
  <c r="E56" i="2"/>
  <c r="J26" i="2"/>
  <c r="E26" i="2"/>
  <c r="J61" i="2" s="1"/>
  <c r="J89" i="2"/>
  <c r="J25" i="2"/>
  <c r="J23" i="2"/>
  <c r="E23" i="2"/>
  <c r="J88" i="2" s="1"/>
  <c r="J60" i="2"/>
  <c r="J22" i="2"/>
  <c r="J20" i="2"/>
  <c r="E20" i="2"/>
  <c r="F89" i="2"/>
  <c r="F61" i="2"/>
  <c r="J19" i="2"/>
  <c r="J17" i="2"/>
  <c r="E17" i="2"/>
  <c r="F88" i="2"/>
  <c r="F60" i="2"/>
  <c r="J16" i="2"/>
  <c r="J14" i="2"/>
  <c r="J58" i="2" s="1"/>
  <c r="J86" i="2"/>
  <c r="E7" i="2"/>
  <c r="E80" i="2" s="1"/>
  <c r="AU55" i="1"/>
  <c r="AU54" i="1"/>
  <c r="L50" i="1"/>
  <c r="AM50" i="1"/>
  <c r="AM49" i="1"/>
  <c r="L49" i="1"/>
  <c r="AM47" i="1"/>
  <c r="L47" i="1"/>
  <c r="L45" i="1"/>
  <c r="L44" i="1"/>
  <c r="E52" i="2" l="1"/>
  <c r="J58" i="3"/>
  <c r="X93" i="2"/>
  <c r="V96" i="4"/>
  <c r="R90" i="3"/>
  <c r="J67" i="3"/>
  <c r="Q102" i="4"/>
  <c r="I68" i="4" s="1"/>
  <c r="I69" i="4"/>
  <c r="BK114" i="2"/>
  <c r="K114" i="2"/>
  <c r="BE114" i="2" s="1"/>
  <c r="BK110" i="3"/>
  <c r="K110" i="3"/>
  <c r="BE110" i="3" s="1"/>
  <c r="BK130" i="3"/>
  <c r="K130" i="3"/>
  <c r="BE130" i="3" s="1"/>
  <c r="BK174" i="3"/>
  <c r="K174" i="3"/>
  <c r="BE174" i="3" s="1"/>
  <c r="Q116" i="4"/>
  <c r="I70" i="4" s="1"/>
  <c r="I71" i="4"/>
  <c r="F40" i="2"/>
  <c r="BE56" i="1" s="1"/>
  <c r="X101" i="2"/>
  <c r="BK130" i="2"/>
  <c r="K130" i="2"/>
  <c r="BE130" i="2" s="1"/>
  <c r="BK154" i="2"/>
  <c r="K154" i="2"/>
  <c r="BE154" i="2" s="1"/>
  <c r="BK180" i="2"/>
  <c r="K180" i="2"/>
  <c r="BE180" i="2" s="1"/>
  <c r="F38" i="3"/>
  <c r="BC57" i="1" s="1"/>
  <c r="BK142" i="3"/>
  <c r="K142" i="3"/>
  <c r="BE142" i="3" s="1"/>
  <c r="BK185" i="3"/>
  <c r="K185" i="3"/>
  <c r="BE185" i="3" s="1"/>
  <c r="J90" i="4"/>
  <c r="J58" i="4"/>
  <c r="BK107" i="4"/>
  <c r="K107" i="4"/>
  <c r="BE107" i="4" s="1"/>
  <c r="K118" i="4"/>
  <c r="BE118" i="4" s="1"/>
  <c r="F37" i="4" s="1"/>
  <c r="BB58" i="1" s="1"/>
  <c r="BK118" i="4"/>
  <c r="BK117" i="4" s="1"/>
  <c r="T101" i="2"/>
  <c r="T93" i="2" s="1"/>
  <c r="T92" i="2" s="1"/>
  <c r="AW56" i="1" s="1"/>
  <c r="AW55" i="1" s="1"/>
  <c r="AW54" i="1" s="1"/>
  <c r="BK122" i="2"/>
  <c r="K122" i="2"/>
  <c r="BE122" i="2" s="1"/>
  <c r="BK146" i="2"/>
  <c r="K146" i="2"/>
  <c r="BE146" i="2" s="1"/>
  <c r="BK206" i="2"/>
  <c r="K206" i="2"/>
  <c r="BE206" i="2" s="1"/>
  <c r="X91" i="3"/>
  <c r="X90" i="3" s="1"/>
  <c r="X89" i="3" s="1"/>
  <c r="V91" i="3"/>
  <c r="V90" i="3" s="1"/>
  <c r="V89" i="3" s="1"/>
  <c r="K133" i="3"/>
  <c r="BE133" i="3" s="1"/>
  <c r="BK133" i="3"/>
  <c r="K177" i="3"/>
  <c r="BE177" i="3" s="1"/>
  <c r="K37" i="3" s="1"/>
  <c r="AX57" i="1" s="1"/>
  <c r="AV57" i="1" s="1"/>
  <c r="BK177" i="3"/>
  <c r="T117" i="4"/>
  <c r="T116" i="4" s="1"/>
  <c r="BK162" i="2"/>
  <c r="K162" i="2"/>
  <c r="BE162" i="2" s="1"/>
  <c r="BK188" i="2"/>
  <c r="K188" i="2"/>
  <c r="BE188" i="2" s="1"/>
  <c r="E52" i="4"/>
  <c r="E84" i="4"/>
  <c r="BK214" i="2"/>
  <c r="K214" i="2"/>
  <c r="BE214" i="2" s="1"/>
  <c r="K101" i="3"/>
  <c r="BE101" i="3" s="1"/>
  <c r="BK101" i="3"/>
  <c r="F38" i="2"/>
  <c r="BC56" i="1" s="1"/>
  <c r="BK106" i="2"/>
  <c r="BK101" i="2" s="1"/>
  <c r="K101" i="2" s="1"/>
  <c r="K68" i="2" s="1"/>
  <c r="K106" i="2"/>
  <c r="BE106" i="2" s="1"/>
  <c r="F37" i="2" s="1"/>
  <c r="BB56" i="1" s="1"/>
  <c r="BK95" i="2"/>
  <c r="BK94" i="2" s="1"/>
  <c r="Q93" i="2"/>
  <c r="R94" i="2"/>
  <c r="F39" i="2"/>
  <c r="BD56" i="1" s="1"/>
  <c r="BD55" i="1" s="1"/>
  <c r="BK132" i="2"/>
  <c r="BK138" i="2"/>
  <c r="K138" i="2"/>
  <c r="BE138" i="2" s="1"/>
  <c r="BK156" i="2"/>
  <c r="T175" i="2"/>
  <c r="T170" i="2" s="1"/>
  <c r="R175" i="2"/>
  <c r="J70" i="2" s="1"/>
  <c r="BK182" i="2"/>
  <c r="BK175" i="2" s="1"/>
  <c r="X175" i="2"/>
  <c r="X170" i="2" s="1"/>
  <c r="BK196" i="2"/>
  <c r="K196" i="2"/>
  <c r="BE196" i="2" s="1"/>
  <c r="BK216" i="2"/>
  <c r="E77" i="3"/>
  <c r="E52" i="3"/>
  <c r="F61" i="3"/>
  <c r="J86" i="3"/>
  <c r="F40" i="3"/>
  <c r="BE57" i="1" s="1"/>
  <c r="BK98" i="3"/>
  <c r="K98" i="3"/>
  <c r="BE98" i="3" s="1"/>
  <c r="F37" i="3" s="1"/>
  <c r="BB57" i="1" s="1"/>
  <c r="J67" i="4"/>
  <c r="K98" i="4"/>
  <c r="K67" i="4" s="1"/>
  <c r="F38" i="4"/>
  <c r="BC58" i="1" s="1"/>
  <c r="BK104" i="4"/>
  <c r="BK103" i="4" s="1"/>
  <c r="BK120" i="4"/>
  <c r="K120" i="4"/>
  <c r="BE120" i="4" s="1"/>
  <c r="V116" i="4"/>
  <c r="BK120" i="3"/>
  <c r="K120" i="3"/>
  <c r="BE120" i="3" s="1"/>
  <c r="BK162" i="3"/>
  <c r="K162" i="3"/>
  <c r="BE162" i="3" s="1"/>
  <c r="I67" i="4"/>
  <c r="Q97" i="4"/>
  <c r="T103" i="4"/>
  <c r="T102" i="4" s="1"/>
  <c r="T97" i="4" s="1"/>
  <c r="T96" i="4" s="1"/>
  <c r="AW58" i="1" s="1"/>
  <c r="R103" i="4"/>
  <c r="F41" i="4"/>
  <c r="BF58" i="1" s="1"/>
  <c r="R117" i="4"/>
  <c r="Q91" i="3"/>
  <c r="T91" i="3"/>
  <c r="T90" i="3" s="1"/>
  <c r="T89" i="3" s="1"/>
  <c r="AW57" i="1" s="1"/>
  <c r="F41" i="3"/>
  <c r="BF57" i="1" s="1"/>
  <c r="BF55" i="1" s="1"/>
  <c r="BF54" i="1" s="1"/>
  <c r="W33" i="1" s="1"/>
  <c r="BK153" i="3"/>
  <c r="K153" i="3"/>
  <c r="BE153" i="3" s="1"/>
  <c r="F93" i="4"/>
  <c r="F61" i="4"/>
  <c r="F40" i="4"/>
  <c r="BE58" i="1" s="1"/>
  <c r="BB55" i="1" l="1"/>
  <c r="K175" i="2"/>
  <c r="K70" i="2" s="1"/>
  <c r="BK170" i="2"/>
  <c r="K170" i="2" s="1"/>
  <c r="K69" i="2" s="1"/>
  <c r="K103" i="4"/>
  <c r="K69" i="4" s="1"/>
  <c r="BK102" i="4"/>
  <c r="J67" i="2"/>
  <c r="R93" i="2"/>
  <c r="K117" i="4"/>
  <c r="K71" i="4" s="1"/>
  <c r="BK116" i="4"/>
  <c r="K116" i="4" s="1"/>
  <c r="K70" i="4" s="1"/>
  <c r="I67" i="3"/>
  <c r="Q90" i="3"/>
  <c r="R102" i="4"/>
  <c r="J69" i="4"/>
  <c r="BC55" i="1"/>
  <c r="R170" i="2"/>
  <c r="J69" i="2" s="1"/>
  <c r="X92" i="2"/>
  <c r="BK91" i="3"/>
  <c r="K94" i="2"/>
  <c r="K67" i="2" s="1"/>
  <c r="BK93" i="2"/>
  <c r="K37" i="4"/>
  <c r="AX58" i="1" s="1"/>
  <c r="AV58" i="1" s="1"/>
  <c r="K37" i="2"/>
  <c r="AX56" i="1" s="1"/>
  <c r="AV56" i="1" s="1"/>
  <c r="Q92" i="2"/>
  <c r="I65" i="2" s="1"/>
  <c r="K32" i="2" s="1"/>
  <c r="AS56" i="1" s="1"/>
  <c r="I66" i="2"/>
  <c r="R116" i="4"/>
  <c r="J70" i="4" s="1"/>
  <c r="J71" i="4"/>
  <c r="I66" i="4"/>
  <c r="Q96" i="4"/>
  <c r="I65" i="4" s="1"/>
  <c r="K32" i="4" s="1"/>
  <c r="AS58" i="1" s="1"/>
  <c r="AZ55" i="1"/>
  <c r="BD54" i="1"/>
  <c r="BE55" i="1"/>
  <c r="R89" i="3"/>
  <c r="J65" i="3" s="1"/>
  <c r="K33" i="3" s="1"/>
  <c r="AT57" i="1" s="1"/>
  <c r="J66" i="3"/>
  <c r="J68" i="4" l="1"/>
  <c r="R97" i="4"/>
  <c r="BK92" i="2"/>
  <c r="K92" i="2" s="1"/>
  <c r="K93" i="2"/>
  <c r="K66" i="2" s="1"/>
  <c r="Q89" i="3"/>
  <c r="I65" i="3" s="1"/>
  <c r="K32" i="3" s="1"/>
  <c r="AS57" i="1" s="1"/>
  <c r="I66" i="3"/>
  <c r="R92" i="2"/>
  <c r="J65" i="2" s="1"/>
  <c r="K33" i="2" s="1"/>
  <c r="AT56" i="1" s="1"/>
  <c r="J66" i="2"/>
  <c r="BA55" i="1"/>
  <c r="BE54" i="1"/>
  <c r="AS55" i="1"/>
  <c r="AS54" i="1" s="1"/>
  <c r="AY55" i="1"/>
  <c r="BC54" i="1"/>
  <c r="AZ54" i="1"/>
  <c r="W31" i="1"/>
  <c r="K91" i="3"/>
  <c r="K67" i="3" s="1"/>
  <c r="BK90" i="3"/>
  <c r="K102" i="4"/>
  <c r="K68" i="4" s="1"/>
  <c r="BK97" i="4"/>
  <c r="BB54" i="1"/>
  <c r="AX55" i="1"/>
  <c r="W29" i="1" l="1"/>
  <c r="AX54" i="1"/>
  <c r="K34" i="2"/>
  <c r="K65" i="2"/>
  <c r="BK96" i="4"/>
  <c r="K96" i="4" s="1"/>
  <c r="K97" i="4"/>
  <c r="K66" i="4" s="1"/>
  <c r="W32" i="1"/>
  <c r="BA54" i="1"/>
  <c r="R96" i="4"/>
  <c r="J65" i="4" s="1"/>
  <c r="K33" i="4" s="1"/>
  <c r="AT58" i="1" s="1"/>
  <c r="AT55" i="1" s="1"/>
  <c r="AT54" i="1" s="1"/>
  <c r="J66" i="4"/>
  <c r="AV55" i="1"/>
  <c r="BK89" i="3"/>
  <c r="K89" i="3" s="1"/>
  <c r="K90" i="3"/>
  <c r="K66" i="3" s="1"/>
  <c r="W30" i="1"/>
  <c r="AY54" i="1"/>
  <c r="AK30" i="1" s="1"/>
  <c r="K65" i="4" l="1"/>
  <c r="K34" i="4"/>
  <c r="AK29" i="1"/>
  <c r="AV54" i="1"/>
  <c r="AG56" i="1"/>
  <c r="K43" i="2"/>
  <c r="K65" i="3"/>
  <c r="K34" i="3"/>
  <c r="K43" i="3" l="1"/>
  <c r="AG57" i="1"/>
  <c r="AN57" i="1" s="1"/>
  <c r="K43" i="4"/>
  <c r="AG58" i="1"/>
  <c r="AN58" i="1" s="1"/>
  <c r="AG55" i="1"/>
  <c r="AN56" i="1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<sst xmlns="http://schemas.openxmlformats.org/spreadsheetml/2006/main" count="3221" uniqueCount="830">
  <si>
    <t>Export Komplet</t>
  </si>
  <si>
    <t>VZ</t>
  </si>
  <si>
    <t>2.0</t>
  </si>
  <si>
    <t/>
  </si>
  <si>
    <t>False</t>
  </si>
  <si>
    <t>True</t>
  </si>
  <si>
    <t>{c833549c-112e-4a12-917e-6aa4b3510cbd}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</si>
  <si>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</si>
  <si>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</si>
  <si>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</si>
  <si>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</si>
  <si>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</si>
  <si>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</si>
  <si>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</si>
  <si>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</si>
  <si>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</si>
  <si>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</si>
  <si>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</si>
  <si>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</si>
  <si>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>CC-CZ:</t>
  </si>
  <si>
    <t>Místo:</t>
  </si>
  <si>
    <t xml:space="preserve"> Vlkov n. L.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</si>
  <si>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</si>
  <si>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</si>
  <si>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</si>
  <si>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</si>
  <si>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</si>
  <si>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</si>
  <si>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</si>
  <si>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</si>
  <si>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</si>
  <si>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</si>
  <si>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</si>
  <si>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</si>
  <si>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</si>
  <si>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</si>
  <si>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</si>
  <si>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</si>
  <si>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</si>
  <si>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</si>
  <si>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</si>
  <si>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</si>
  <si>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</si>
  <si>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</si>
  <si>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</si>
  <si>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</si>
  <si>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</si>
  <si>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</si>
  <si>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</si>
  <si>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</si>
  <si>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</si>
  <si>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</si>
  <si>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</si>
  <si>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</si>
  <si>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</si>
  <si>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</si>
  <si>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</si>
  <si>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</si>
  <si>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</si>
  <si>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</si>
  <si>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</si>
  <si>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</si>
  <si>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</si>
  <si>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</si>
  <si>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</si>
  <si>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</si>
  <si>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</si>
  <si>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</si>
  <si>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</si>
  <si>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</si>
  <si>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</si>
  <si>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</si>
  <si>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</si>
  <si>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SO02</t>
  </si>
  <si>
    <t>Oprava osvětlení na zast. Vlkov nad Lužnicí</t>
  </si>
  <si>
    <t>STA</t>
  </si>
  <si>
    <t>1</t>
  </si>
  <si>
    <t>{0a56741e-796a-43b6-8d8e-d7b9461b73bc}</t>
  </si>
  <si>
    <t>2</t>
  </si>
  <si>
    <t>/</t>
  </si>
  <si>
    <t>01 SZDC</t>
  </si>
  <si>
    <t>Sborník</t>
  </si>
  <si>
    <t>Soupis</t>
  </si>
  <si>
    <t>{8ef9852d-aee4-48f4-9310-d734e8988466}</t>
  </si>
  <si>
    <t>02</t>
  </si>
  <si>
    <t>Zemní práce</t>
  </si>
  <si>
    <t>{dd57c8b1-8b44-4a67-9836-6c89e07338ed}</t>
  </si>
  <si>
    <t>03</t>
  </si>
  <si>
    <t>VRN</t>
  </si>
  <si>
    <t>{318ea861-c1db-4242-8a70-6199a1bac9ef}</t>
  </si>
  <si>
    <t>KRYCÍ LIST SOUPISU PRACÍ</t>
  </si>
  <si>
    <t>Objekt:</t>
  </si>
  <si>
    <t>SO02 - Oprava osvětlení na zast. Vlkov nad Lužnicí</t>
  </si>
  <si>
    <t>Soupis:</t>
  </si>
  <si>
    <t>01 SZDC - Sborník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</si>
  <si>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</si>
  <si>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</si>
  <si>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</si>
  <si>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</si>
  <si>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</si>
  <si>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</si>
  <si>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</si>
  <si>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</si>
  <si>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M - Práce a dodávky M</t>
  </si>
  <si>
    <t xml:space="preserve">    D - Demontáže</t>
  </si>
  <si>
    <t xml:space="preserve">    Rozváděč - Rozváděč</t>
  </si>
  <si>
    <t>OST - Ostatní</t>
  </si>
  <si>
    <t xml:space="preserve">    O01 -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</si>
  <si>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</si>
  <si>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</si>
  <si>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</si>
  <si>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</si>
  <si>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</si>
  <si>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</si>
  <si>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</si>
  <si>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</si>
  <si>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</si>
  <si>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</si>
  <si>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</si>
  <si>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</si>
  <si>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</si>
  <si>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</si>
  <si>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</si>
  <si>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</si>
  <si>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</si>
  <si>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</si>
  <si>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</si>
  <si>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</si>
  <si>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</si>
  <si>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Demontáže</t>
  </si>
  <si>
    <t>K</t>
  </si>
  <si>
    <t>7492471010</t>
  </si>
  <si>
    <t>Demontáže kabelových vedení nn</t>
  </si>
  <si>
    <t>m</t>
  </si>
  <si>
    <t>Sborník UOŽI 01 2019</t>
  </si>
  <si>
    <t>64</t>
  </si>
  <si>
    <t>-1026213855</t>
  </si>
  <si>
    <t>PP</t>
  </si>
  <si>
    <t>Demontáže kabelových vedení nn - demontáž ze zemní kynety, roštu, rozvaděče, trubky, chráničky apod.</t>
  </si>
  <si>
    <t>7493171012</t>
  </si>
  <si>
    <t>Demontáž osvětlovacích stožárů výšky přes 6 do 14 m</t>
  </si>
  <si>
    <t>kus</t>
  </si>
  <si>
    <t>-1056536547</t>
  </si>
  <si>
    <t>Demontáž osvětlovacích stožárů výšky přes 6 do 14 m - včetně veškeré elektrovýzbroje (svítidla, kabely, rozvodnice)</t>
  </si>
  <si>
    <t>7493173010</t>
  </si>
  <si>
    <t>Demontáž elektrovýzbroje osvětlovacích stožárů do výšky 14 m</t>
  </si>
  <si>
    <t>-1150850554</t>
  </si>
  <si>
    <t>Demontáž elektrovýzbroje osvětlovacích stožárů do výšky 14 m - svítidlo, kabely, rozvodnice</t>
  </si>
  <si>
    <t>Rozváděč</t>
  </si>
  <si>
    <t>4</t>
  </si>
  <si>
    <t>7493601300</t>
  </si>
  <si>
    <t>Kabelové a zásuvkové skříně, elektroměrové rozvaděče Prázdné skříně a pilíře Skříň plastová kompaktní pilíř včetně základu, IP44, šířka do 600 mm, výška do 1.000 mm, hloubka do 400 mm, PUR lak</t>
  </si>
  <si>
    <t>128</t>
  </si>
  <si>
    <t>1864332295</t>
  </si>
  <si>
    <t>7494000166</t>
  </si>
  <si>
    <t>Rozvodnicové a rozváděčové skříně Distri Rozvodnicové skříně DistriTon Plastové Příslušenství 2 x 16 mm2 + 12 x 10 mm2, např. pro ECO</t>
  </si>
  <si>
    <t>256</t>
  </si>
  <si>
    <t>1859132008</t>
  </si>
  <si>
    <t>5</t>
  </si>
  <si>
    <t>7494153015</t>
  </si>
  <si>
    <t>Montáž prázdných plastových kabelových skříní min. IP 44, výšky do 800 mm, hloubky do 320 mm kompaktní pilíř š 660-1 060 mm</t>
  </si>
  <si>
    <t>-423089316</t>
  </si>
  <si>
    <t>Montáž prázdných plastových kabelových skříní min. IP 44, výšky do 800 mm, hloubky do 320 mm kompaktní pilíř š 660-1 060 mm - včetně elektrovýzbroje</t>
  </si>
  <si>
    <t>6</t>
  </si>
  <si>
    <t>7494003122</t>
  </si>
  <si>
    <t>Modulární přístroje Jističe do 80 A; 10 kA 1-pólové In 6 A, Ue AC 230 V / DC 72 V, charakteristika B, 1pól, Icn 10 kA</t>
  </si>
  <si>
    <t>-366682476</t>
  </si>
  <si>
    <t>9</t>
  </si>
  <si>
    <t>7494351010</t>
  </si>
  <si>
    <t>Montáž jističů (do 10 kA) jednopólových do 20 A</t>
  </si>
  <si>
    <t>1787917533</t>
  </si>
  <si>
    <t>10</t>
  </si>
  <si>
    <t>7494004126</t>
  </si>
  <si>
    <t>Modulární přístroje Přepěťové ochrany Svodiče přepětí typ 2, Imax 40 kA, Uc AC 350 V, výměnné moduly, varistor, jiskřiště, 3+N-pól</t>
  </si>
  <si>
    <t>-484814186</t>
  </si>
  <si>
    <t>11</t>
  </si>
  <si>
    <t>7494752010</t>
  </si>
  <si>
    <t>Montáž svodičů přepětí pro sítě nn - typ 1+2 (třída B+C) pro třífázové sítě</t>
  </si>
  <si>
    <t>-882897943</t>
  </si>
  <si>
    <t>Montáž svodičů přepětí pro sítě nn - typ 1+2 (třída B+C) pro třífázové sítě - do rozvaděče nebo skříně</t>
  </si>
  <si>
    <t>14</t>
  </si>
  <si>
    <t>7494003386</t>
  </si>
  <si>
    <t>Modulární přístroje Jističe do 80 A; 10 kA 3-pólové In 16 A, Ue AC 230/400 V / DC 216 V, charakteristika B, 3pól, Icn 10 kA</t>
  </si>
  <si>
    <t>1131920276</t>
  </si>
  <si>
    <t>16</t>
  </si>
  <si>
    <t>7494351030</t>
  </si>
  <si>
    <t>Montáž jističů (do 10 kA) třípólových do 20 A</t>
  </si>
  <si>
    <t>-2028462410</t>
  </si>
  <si>
    <t>17</t>
  </si>
  <si>
    <t>7494003806</t>
  </si>
  <si>
    <t>Modulární přístroje Proudové chrániče 10 kA typ AC 2-pólové In 25 A, Ue AC 230/400 V, Idn 30 mA, 2pól, Inc 10 kA, typ AC</t>
  </si>
  <si>
    <t>2045010211</t>
  </si>
  <si>
    <t>18</t>
  </si>
  <si>
    <t>7494450510</t>
  </si>
  <si>
    <t>Montáž proudových chráničů dvoupólových do 40 A (10 kA)</t>
  </si>
  <si>
    <t>1183424296</t>
  </si>
  <si>
    <t>Montáž proudových chráničů dvoupólových do 40 A (10 kA) - do skříně nebo rozvaděče</t>
  </si>
  <si>
    <t>19</t>
  </si>
  <si>
    <t>7491205700</t>
  </si>
  <si>
    <t>Elektroinstalační materiál Zásuvky instalační Zásuvka3 fázová 400V/32A montáž do rozváděče, 5 pólová</t>
  </si>
  <si>
    <t>-1605079356</t>
  </si>
  <si>
    <t>20</t>
  </si>
  <si>
    <t>7491254010</t>
  </si>
  <si>
    <t>Montáž zásuvek instalačních domovních 10/16 A, 250 V, IP20 bez přepěťové ochrany nebo se zabudovanou přepěťovou ochranou jednoduchých nebo dvojitých</t>
  </si>
  <si>
    <t>-1705285789</t>
  </si>
  <si>
    <t>Montáž zásuvek instalačních domovních 10/16 A, 250 V, IP20 bez přepěťové ochrany nebo se zabudovanou přepěťovou ochranou jednoduchých nebo dvojitých - včetně zapojení a osazení</t>
  </si>
  <si>
    <t>67</t>
  </si>
  <si>
    <t>7494004550</t>
  </si>
  <si>
    <t>Modulární přístroje Ostatní přístroje -modulární přístroje Spínače a tlačítka Páčkové spínače Ith 25 A, Ue AC 230/400 V, 2x zapínací kontakt, 2x rozpínací kontakt, šířka 1 modul</t>
  </si>
  <si>
    <t>-1156346471</t>
  </si>
  <si>
    <t>22</t>
  </si>
  <si>
    <t>7494551020</t>
  </si>
  <si>
    <t>Montáž vačkových silových spínačů - vypínačů třípólových nebo čtyřpólových do 25 A - vypínač 0-1</t>
  </si>
  <si>
    <t>1609655920</t>
  </si>
  <si>
    <t>23</t>
  </si>
  <si>
    <t>7494004208</t>
  </si>
  <si>
    <t>Modulární přístroje Spínací přístroje Instalační stykače AC Ith 25 A, Uc AC 230 V, 3x zapínací kontakt, 1x rozpínací kontakt, AC-3: 8,5A</t>
  </si>
  <si>
    <t>-1358052201</t>
  </si>
  <si>
    <t>24</t>
  </si>
  <si>
    <t>7494556010</t>
  </si>
  <si>
    <t>Montáž vzduchových stykačů do 100 A</t>
  </si>
  <si>
    <t>-9446064</t>
  </si>
  <si>
    <t>Montáž vzduchových stykačů do 100 A - včetně pomocných kontaktů</t>
  </si>
  <si>
    <t>25</t>
  </si>
  <si>
    <t>7494010244</t>
  </si>
  <si>
    <t>Přístroje pro spínání a ovládání Měřící přístroje, elektroměry Ostatní měřící přístroje IHP SPÍNACÍ HODINY 1ROK REZ. 1KAN.</t>
  </si>
  <si>
    <t>-400167791</t>
  </si>
  <si>
    <t>26</t>
  </si>
  <si>
    <t>7494656055</t>
  </si>
  <si>
    <t>Montáž ostatních měřících přístrojů spínacích hodin 1 - 2 kanálových</t>
  </si>
  <si>
    <t>-599768632</t>
  </si>
  <si>
    <t>Montáž ostatních měřících přístrojů spínacích hodin 1 - 2 kanálových - do rozvaděče nebo skříně</t>
  </si>
  <si>
    <t>27</t>
  </si>
  <si>
    <t>7493100761</t>
  </si>
  <si>
    <t>Venkovní osvětlení Svítidla pro železnici Soumrakový spínač upevnění na DIN lištu</t>
  </si>
  <si>
    <t>796362676</t>
  </si>
  <si>
    <t>28</t>
  </si>
  <si>
    <t>7494656060</t>
  </si>
  <si>
    <t>Montáž ostatních měřících přístrojů čidlo s fotoodporem ke spínacím hodinám</t>
  </si>
  <si>
    <t>-663551867</t>
  </si>
  <si>
    <t>Montáž ostatních měřících přístrojů čidlo s fotoodporem ke spínacím hodinám - do rozvaděče nebo skříně</t>
  </si>
  <si>
    <t>29</t>
  </si>
  <si>
    <t>7494010336</t>
  </si>
  <si>
    <t>Přístroje pro spínání a ovládání Měřící přístroje, elektroměry Elektroměry iME3zr trojfázový digitální</t>
  </si>
  <si>
    <t>-380268706</t>
  </si>
  <si>
    <t>30</t>
  </si>
  <si>
    <t>7494658012</t>
  </si>
  <si>
    <t>Montáž elektroměrů trojfázových</t>
  </si>
  <si>
    <t>1244500854</t>
  </si>
  <si>
    <t>Montáž elektroměrů trojfázových - do rozvaděče nebo skříně</t>
  </si>
  <si>
    <t>31</t>
  </si>
  <si>
    <t>7494010428</t>
  </si>
  <si>
    <t>Přístroje pro spínání a ovládání Svornice a pomocný materiál Svornice Svorka RSA 16 A řadová černá</t>
  </si>
  <si>
    <t>952495380</t>
  </si>
  <si>
    <t>32</t>
  </si>
  <si>
    <t>7494756016</t>
  </si>
  <si>
    <t>Montáž svornic řadových nn včetně upevnění a štítku pro Cu/Al vodiče do 16 mm2</t>
  </si>
  <si>
    <t>-1097551898</t>
  </si>
  <si>
    <t>Montáž svornic řadových nn včetně upevnění a štítku pro Cu/Al vodiče do 16 mm2 - do rozvaděče nebo skříně</t>
  </si>
  <si>
    <t>33</t>
  </si>
  <si>
    <t>7494010556</t>
  </si>
  <si>
    <t>Přístroje pro spínání a ovládání Svornice a pomocný materiál Ucpávkové vývodky Vývodka SCAME M 20x1,5</t>
  </si>
  <si>
    <t>-198017902</t>
  </si>
  <si>
    <t>34</t>
  </si>
  <si>
    <t>7494757012</t>
  </si>
  <si>
    <t>Montáž ucpávkových vývodek pro kabely, průměru do 28 mm</t>
  </si>
  <si>
    <t>1199106978</t>
  </si>
  <si>
    <t>Montáž ucpávkových vývodek pro kabely, průměru do 28 mm - do rozvaděče nebo skříně</t>
  </si>
  <si>
    <t>35</t>
  </si>
  <si>
    <t>7494010568</t>
  </si>
  <si>
    <t>Přístroje pro spínání a ovládání Svornice a pomocný materiál Ostatní Přístrojový rošt do rozvaděče nn</t>
  </si>
  <si>
    <t>1204109736</t>
  </si>
  <si>
    <t>36</t>
  </si>
  <si>
    <t>7494758010</t>
  </si>
  <si>
    <t>Montáž ostatních zařízení rozvaděčů nn přístrojový rošt</t>
  </si>
  <si>
    <t>2039465951</t>
  </si>
  <si>
    <t>Montáž ostatních zařízení rozvaděčů nn přístrojový rošt - do rozvaděče nebo skříně</t>
  </si>
  <si>
    <t>37</t>
  </si>
  <si>
    <t>7494010570</t>
  </si>
  <si>
    <t>Přístroje pro spínání a ovládání Svornice a pomocný materiál Ostatní Označovací lišta do rozvaděče nn</t>
  </si>
  <si>
    <t>-288579528</t>
  </si>
  <si>
    <t>38</t>
  </si>
  <si>
    <t>7494758015</t>
  </si>
  <si>
    <t>Montáž ostatních zařízení rozvaděčů nn označovací lišta</t>
  </si>
  <si>
    <t>446407412</t>
  </si>
  <si>
    <t>Montáž ostatních zařízení rozvaděčů nn označovací lišta - do rozvaděče nebo skříně</t>
  </si>
  <si>
    <t>39</t>
  </si>
  <si>
    <t>7494010572</t>
  </si>
  <si>
    <t>Přístroje pro spínání a ovládání Svornice a pomocný materiál Ostatní Označovací štítek do rozvaděče nn</t>
  </si>
  <si>
    <t>-1839274365</t>
  </si>
  <si>
    <t>40</t>
  </si>
  <si>
    <t>7494758020</t>
  </si>
  <si>
    <t>Montáž ostatních zařízení rozvaděčů nn označovací štítek</t>
  </si>
  <si>
    <t>-176845933</t>
  </si>
  <si>
    <t>Montáž ostatních zařízení rozvaděčů nn označovací štítek - do rozvaděče nebo skříně</t>
  </si>
  <si>
    <t>41</t>
  </si>
  <si>
    <t>7494010574</t>
  </si>
  <si>
    <t>Přístroje pro spínání a ovládání Svornice a pomocný materiál Ostatní Obal na výkresy do rozvaděče nn</t>
  </si>
  <si>
    <t>-1239534197</t>
  </si>
  <si>
    <t>OST</t>
  </si>
  <si>
    <t>Ostatní</t>
  </si>
  <si>
    <t>66</t>
  </si>
  <si>
    <t>7493152015</t>
  </si>
  <si>
    <t>Montáž ocelových výložníků pro osvětlovací stožáry na sloup nebo stěnu výšky do 6 m dvouramenných</t>
  </si>
  <si>
    <t>512</t>
  </si>
  <si>
    <t>-1980532647</t>
  </si>
  <si>
    <t>Montáž ocelových výložníků pro osvětlovací stožáry na sloup nebo stěnu výšky do 6 m dvouramenných - včetně veškerého příslušenství a výstroje</t>
  </si>
  <si>
    <t>42</t>
  </si>
  <si>
    <t>7494758025</t>
  </si>
  <si>
    <t>Montáž ostatních zařízení rozvaděčů nn obal na výkresy do rozvaděče</t>
  </si>
  <si>
    <t>344123730</t>
  </si>
  <si>
    <t>Montáž ostatních zařízení rozvaděčů nn obal na výkresy do rozvaděče - do rozvaděče nebo skříně</t>
  </si>
  <si>
    <t>O01</t>
  </si>
  <si>
    <t>43</t>
  </si>
  <si>
    <t>7491652010</t>
  </si>
  <si>
    <t>Montáž vnějšího uzemnění uzemňovacích vodičů v zemi z pozinkované oceli (FeZn) do 120 mm2</t>
  </si>
  <si>
    <t>-1372642216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</si>
  <si>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</si>
  <si>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44</t>
  </si>
  <si>
    <t>7491652084</t>
  </si>
  <si>
    <t>Montáž vnějšího uzemnění ostatní práce spoj uzemňovacích vodičů svařováním vč. zaizolování</t>
  </si>
  <si>
    <t>348124567</t>
  </si>
  <si>
    <t>Montáž vnějšího uzemnění ostatní práce spoj uzemňovacích vodičů svařováním vč. zaizolování - včetně přípravy a svařování vč. zaizolování spoje</t>
  </si>
  <si>
    <t>45</t>
  </si>
  <si>
    <t>7491600520</t>
  </si>
  <si>
    <t>Uzemnění Hromosvodné vedení Drát uzem. FeZn pozink. pr.10</t>
  </si>
  <si>
    <t>kg</t>
  </si>
  <si>
    <t>-1868561507</t>
  </si>
  <si>
    <t>46</t>
  </si>
  <si>
    <t>7492501870</t>
  </si>
  <si>
    <t>Kabely, vodiče, šňůry Cu - nn Kabel silový 4 a 5-žílový Cu, plastová izolace CYKY 4J10 (4Bx10)</t>
  </si>
  <si>
    <t>-1344234630</t>
  </si>
  <si>
    <t>47</t>
  </si>
  <si>
    <t>7492502020</t>
  </si>
  <si>
    <t>Kabely, vodiče, šňůry Cu - nn Kabel silový 4 a 5-žílový Cu, plastová izolace CYKY 5J4 (5Cx4)</t>
  </si>
  <si>
    <t>-1533242354</t>
  </si>
  <si>
    <t>50</t>
  </si>
  <si>
    <t>7492553010</t>
  </si>
  <si>
    <t>Montáž kabelů 2- a 3-žílových Cu do 16 mm2</t>
  </si>
  <si>
    <t>981152712</t>
  </si>
  <si>
    <t>Montáž kabelů 2- a 3-žílových Cu do 16 mm2 - uložení do země, chráničky, na rošty, pod omítku apod.</t>
  </si>
  <si>
    <t>48</t>
  </si>
  <si>
    <t>7492554010</t>
  </si>
  <si>
    <t>Montáž kabelů 4- a 5-žílových Cu do 16 mm2</t>
  </si>
  <si>
    <t>-252989164</t>
  </si>
  <si>
    <t>Montáž kabelů 4- a 5-žílových Cu do 16 mm2 - uložení do země, chráničky, na rošty, pod omítku apod.</t>
  </si>
  <si>
    <t>49</t>
  </si>
  <si>
    <t>7492501760</t>
  </si>
  <si>
    <t>Kabely, vodiče, šňůry Cu - nn Kabel silový 2 a 3-žílový Cu, plastová izolace CYKY 3J1,5  (3Cx 1,5)</t>
  </si>
  <si>
    <t>-1415810055</t>
  </si>
  <si>
    <t>51</t>
  </si>
  <si>
    <t>7492751022</t>
  </si>
  <si>
    <t>Montáž ukončení kabelů nn v rozvaděči nebo na přístroji izolovaných s označením 2 - 5-ti žílových do 25 mm2</t>
  </si>
  <si>
    <t>2063113485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</si>
  <si>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</si>
  <si>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52</t>
  </si>
  <si>
    <t>7493151010</t>
  </si>
  <si>
    <t>Montáž osvětlovacích stožárů včetně výstroje sklopných výšky do 12 m</t>
  </si>
  <si>
    <t>-95530132</t>
  </si>
  <si>
    <t>Montáž osvětlovacích stožárů včetně výstroje sklopných výšky do 12 m - včetně připojovací svorkovnice pro 2x svítidla, kabelového vedení ke svítidlům a veškerého příslušenství. Neobsahuje základovou konstrukci a montáž svítidla</t>
  </si>
  <si>
    <t>53</t>
  </si>
  <si>
    <t>7493100010</t>
  </si>
  <si>
    <t>Venkovní osvětlení Osvětlovací stožáry sklopné výšky do 6 m, žárově zinkovaný, vč. výstroje, stožár nesmí mít dvířka (z důvodu neoprávněného vstupu)</t>
  </si>
  <si>
    <t>897331341</t>
  </si>
  <si>
    <t>P</t>
  </si>
  <si>
    <t>Poznámka k položce:_x000D_
přístup ke svorkovnici bude možný až po sklopení stožáru, kdy se dolní část plně otevře a umožní snadný přístup ke svorkovnicím.</t>
  </si>
  <si>
    <t>54</t>
  </si>
  <si>
    <t>7493152530</t>
  </si>
  <si>
    <t>Montáž svítidla pro železnici na sklopný stožár</t>
  </si>
  <si>
    <t>-1043300603</t>
  </si>
  <si>
    <t>Montáž svítidla pro železnici na sklopný stožár - kompletace a montáž včetně "superlife" světelného zdroje, elektronického předřadníku a připojení kabelu</t>
  </si>
  <si>
    <t>65</t>
  </si>
  <si>
    <t>7493100460</t>
  </si>
  <si>
    <t>Venkovní osvětlení Výložníky pro osvětlovací stožáry Dvouramenný</t>
  </si>
  <si>
    <t>965703457</t>
  </si>
  <si>
    <t>55</t>
  </si>
  <si>
    <t>7493100660</t>
  </si>
  <si>
    <t>Venkovní osvětlení Svítidla pro železnici LED svítidlo o příkonu 36 - 55 W určené pro osvětlení venkovních prostor veřejnosti přístupných (nástupiště, přechody kolejiště) na ŽDC.</t>
  </si>
  <si>
    <t>-1562926242</t>
  </si>
  <si>
    <t>Poznámka k položce:_x000D_
Svítidlo opatřeno difuzorem z plochého tvrzeného skla s minimální pevností IK 6 a vyšší; teplotní ochrana svítidla (LED modulu i předřadníku); chlazení zajištěno pasivními chladiči;  tělo (horní, dolní kryt, příruba….) svítidlo vyrobené z tepelně vodivého materiálu z důvodu pasivního chlazení, el. předřadník musí zajišťovat konstantní světelný tok po celou dobu životnosti modulu LED. Svítidlo určeno pro osvětlení otevřených nástupišť.</t>
  </si>
  <si>
    <t>56</t>
  </si>
  <si>
    <t>7493155010</t>
  </si>
  <si>
    <t>Montáž elektrovýzbroje stožárů do 4 okruhů</t>
  </si>
  <si>
    <t>-858768376</t>
  </si>
  <si>
    <t>Montáž elektrovýzbroje stožárů do 4 okruhů - včetně kabelového propojení se svítidlem, instalace rozvodnice do stožáru</t>
  </si>
  <si>
    <t>57</t>
  </si>
  <si>
    <t>7493102020</t>
  </si>
  <si>
    <t>Venkovní osvětlení Elektrovýzbroje stožárů a stožárové rozvodnice Stožárová rozvodnice s jedním až dvěma jistícími prvky</t>
  </si>
  <si>
    <t>439658926</t>
  </si>
  <si>
    <t>58</t>
  </si>
  <si>
    <t>7497351780</t>
  </si>
  <si>
    <t>Číslování stožárů a pohonů odpojovačů 1 - 3 znaky</t>
  </si>
  <si>
    <t>-597680166</t>
  </si>
  <si>
    <t>59</t>
  </si>
  <si>
    <t>7498150520</t>
  </si>
  <si>
    <t>Vyhotovení výchozí revizní zprávy pro opravné práce pro objem investičních nákladů přes 500 000 do 1 000 000 Kč</t>
  </si>
  <si>
    <t>-619890112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</si>
  <si>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</si>
  <si>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61</t>
  </si>
  <si>
    <t>7498151015</t>
  </si>
  <si>
    <t>Provedení technické prohlídky a zkoušky na silnoproudém zařízení, zařízení TV, zařízení NS, transformoven, EPZ pro opravné práce pro objem investičních nákladů přes 100 000 do 500 000 Kč</t>
  </si>
  <si>
    <t>1724270343</t>
  </si>
  <si>
    <t>Provedení technické prohlídky a zkoušky na silnoproudém zařízení, zařízení TV, zařízení NS, transformoven, EPZ pro opravné práce pro objem investičních nákladů přes 100 000 do 500 000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</si>
  <si>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60</t>
  </si>
  <si>
    <t>7498351010</t>
  </si>
  <si>
    <t>Vydání průkazu způsobilosti pro funkční celek, provizorní stav</t>
  </si>
  <si>
    <t>2032432905</t>
  </si>
  <si>
    <t>Vydání průkazu způsobilosti pro funkční celek, provizorní stav - vyhotovení dokladu o silnoproudých zařízeních a vydání průkazu způsobilosti</t>
  </si>
  <si>
    <t>62</t>
  </si>
  <si>
    <t>7498457010</t>
  </si>
  <si>
    <t>Měření intenzity osvětlení instalovaného v rozsahu 1 000 m2 zjišťované plochy</t>
  </si>
  <si>
    <t>1150083949</t>
  </si>
  <si>
    <t>Měření intenzity osvětlení instalovaného v rozsahu 1 000 m2 zjišťované plochy - měření intenzity umělého osvětlení v rozsahu tohoto SO dle ČSN EN 12464-1/2 včetně vyhotovení protokolu</t>
  </si>
  <si>
    <t>63</t>
  </si>
  <si>
    <t>7493100120</t>
  </si>
  <si>
    <t>Venkovní osvětlení Osvětlovací stožáry pevné Sklápěcí zařízení pružinové, určeno pro sklápění osvětlovacích stožárů od 5 m do 8 m</t>
  </si>
  <si>
    <t>-792516223</t>
  </si>
  <si>
    <t>02 - Zemní práce</t>
  </si>
  <si>
    <t xml:space="preserve">    46-M - Zemní práce při extr.mont.pracích</t>
  </si>
  <si>
    <t>46-M</t>
  </si>
  <si>
    <t>Zemní práce při extr.mont.pracích</t>
  </si>
  <si>
    <t>460010021</t>
  </si>
  <si>
    <t>Vytyčení trasy vedení podzemního v obvodu železniční stanice</t>
  </si>
  <si>
    <t>km</t>
  </si>
  <si>
    <t>-1514234764</t>
  </si>
  <si>
    <t>Vytyčení trasy vedení kabelového (podzemního) v obvodu železniční stanice</t>
  </si>
  <si>
    <t>PSC</t>
  </si>
  <si>
    <t xml:space="preserve">Poznámka k souboru cen:_x000D_
1. V cenách jsou zahrnuty i náklady na:_x000D_
a) pochůzky projektovanou tratí,_x000D_
b) vyznačení budoucí trasy,_x000D_
c) rozmístění, očíslování a označení opěrných bodů,_x000D_
d) označení překážek a míst pro kabelové prostupy a podchodové štoly._x000D_
</t>
  </si>
  <si>
    <t>460030006</t>
  </si>
  <si>
    <t>Sejmutí ornice ručně v hornině třídy 2, vrstva tloušťky do 15 cm</t>
  </si>
  <si>
    <t>m3</t>
  </si>
  <si>
    <t>-2130293280</t>
  </si>
  <si>
    <t>Přípravné terénní práce sejmutí ornice ručně včetně rozpojení a odhozu ornice do vzdálenosti 3 m nebo naložení na dopravní prostředek v hornině třídy 2 s vrstvou ornice do 15 cm</t>
  </si>
  <si>
    <t xml:space="preserve">Poznámka k souboru cen:_x000D_
1. V cenách -0001 až -0007 nejsou zahrnuty náklady na odstranění kamenů, kořenů a ostatních nevhodných přimísenin, tyto práce se oceňují individuálně._x000D_
2. U cen -0021 až -0025 se u středně hustého porostu uvažuje hustota do 3 ks/m2, u hustého porostu přes 3 ks/m2._x000D_
3. U ceny -0092 se počítá první vytržený obrubník trojnásobnou délkou._x000D_
</t>
  </si>
  <si>
    <t>460030011</t>
  </si>
  <si>
    <t>Sejmutí drnu jakékoliv tloušťky</t>
  </si>
  <si>
    <t>m2</t>
  </si>
  <si>
    <t>1054878385</t>
  </si>
  <si>
    <t>Přípravné terénní práce sejmutí drnu včetně nařezání a uložení na hromady nebo naložení na dopravní prostředek jakékoliv tloušťky</t>
  </si>
  <si>
    <t>460030015</t>
  </si>
  <si>
    <t>Odstranění travnatého porostu, kosení a shrabávání trávy</t>
  </si>
  <si>
    <t>1274874970</t>
  </si>
  <si>
    <t>Přípravné terénní práce odstranění travnatého porostu kosení a shrabávání trávy</t>
  </si>
  <si>
    <t>460030021</t>
  </si>
  <si>
    <t>Odstranění dřevitého porostu z křovin a stromů měkkého středně hustého</t>
  </si>
  <si>
    <t>-317815383</t>
  </si>
  <si>
    <t>Přípravné terénní práce odstranění dřevitého porostu z keřů nebo stromků průměru kmenů do 5 cm včetně odstranění kořenů a složení do hromad nebo naložení na dopravní prostředek měkkého středně hustého</t>
  </si>
  <si>
    <t>460030141</t>
  </si>
  <si>
    <t>Odstranění podkladu nebo krytu komunikace z kameniva těženého tloušťky do 10 cm</t>
  </si>
  <si>
    <t>-763486496</t>
  </si>
  <si>
    <t>Přípravné terénní práce odstranění podkladu nebo krytu komunikace včetně rozpojení na kusy a zarovnání styčné spáry z kameniva těženého, tloušťky do 10 cm</t>
  </si>
  <si>
    <t>7</t>
  </si>
  <si>
    <t>460050704</t>
  </si>
  <si>
    <t>Hloubení nezapažených jam pro stožáry veřejného osvětlení ručně v hornině tř 4</t>
  </si>
  <si>
    <t>1103719847</t>
  </si>
  <si>
    <t>Hloubení nezapažených jam ručně pro stožáry s přemístěním výkopku do vzdálenosti 3 m od okraje jámy nebo naložením na dopravní prostředek, včetně zásypu, zhutnění a urovnání povrchu veřejného osvětlení včetně odstranění krytu a podkladu komunikace, v hornině třídy 4</t>
  </si>
  <si>
    <t xml:space="preserve">Poznámka k souboru cen:_x000D_
1. Ceny hloubení jam v hornině třídy 6 a 7 jsou stanoveny za použití pneumatického kladiva._x000D_
</t>
  </si>
  <si>
    <t>8</t>
  </si>
  <si>
    <t>460070163</t>
  </si>
  <si>
    <t>Hloubení nezapažených jam pro základy venkovních rozváděčů 1 a 2 ručně v hornině tř 3</t>
  </si>
  <si>
    <t>-982334811</t>
  </si>
  <si>
    <t>Hloubení nezapažených jam ručně pro ostatní konstrukce s přemístěním výkopku do vzdálenosti 3 m od okraje jámy nebo naložením na dopravní prostředek, včetně zásypu, zhutnění a urovnání povrchu pro základy venkovních rozvaděčů (RP) 1 a 2 k reléovému domku, v hornině třídy 3</t>
  </si>
  <si>
    <t xml:space="preserve">Poznámka k souboru cen:_x000D_
1. Ceny hloubení jam ručně v hornině třídy 6 a 7 jsou stanoveny za použití pneumatického kladiva._x000D_
</t>
  </si>
  <si>
    <t>460080013</t>
  </si>
  <si>
    <t>Základové konstrukce z monolitického betonu C 12/15 bez bednění</t>
  </si>
  <si>
    <t>-78542975</t>
  </si>
  <si>
    <t>Základové konstrukce základ bez bednění do rostlé zeminy z monolitického betonu tř. C 12/15</t>
  </si>
  <si>
    <t>460080112</t>
  </si>
  <si>
    <t>Bourání základu betonového se záhozem jámy sypaninou</t>
  </si>
  <si>
    <t>-1246686958</t>
  </si>
  <si>
    <t>Základové konstrukce bourání základu včetně záhozu jámy sypaninou, zhutnění a urovnání betonového</t>
  </si>
  <si>
    <t>460110001</t>
  </si>
  <si>
    <t>Čerpání vody na dopravní výšku do 10 m průměrný přítok do 400 litrů/min</t>
  </si>
  <si>
    <t>hod</t>
  </si>
  <si>
    <t>1660099079</t>
  </si>
  <si>
    <t>Čerpání vody na dopravní výšku do 10 m průměrný přítok do 400 l/min</t>
  </si>
  <si>
    <t>12</t>
  </si>
  <si>
    <t>460120014</t>
  </si>
  <si>
    <t>Zásyp jam ručně v hornině třídy 4</t>
  </si>
  <si>
    <t>-2123908685</t>
  </si>
  <si>
    <t>Ostatní zemní práce při stavbě nadzemních vedení zásyp jam ručně včetně upěchování a uložení výkopku ve vrstvách, a úpravy povrchu, v hornině třídy 4</t>
  </si>
  <si>
    <t>13</t>
  </si>
  <si>
    <t>460150064</t>
  </si>
  <si>
    <t>Hloubení kabelových zapažených i nezapažených rýh ručně š 40 cm, hl 80 cm, v hornině tř 4</t>
  </si>
  <si>
    <t>1176633737</t>
  </si>
  <si>
    <t>Hloubení zapažených i nezapažených kabelových rýh ručně včetně urovnání dna s přemístěním výkopku do vzdálenosti 3 m od okraje jámy nebo naložením na dopravní prostředek šířky 40 cm, hloubky 80 cm, v hornině třídy 4</t>
  </si>
  <si>
    <t xml:space="preserve">Poznámka k souboru cen:_x000D_
1. Ceny hloubení rýh v hornině třídy 6 a 7 se oceňují cenami souboru cen 460 20- . Hloubení nezapažených kabelových rýh strojně._x000D_
</t>
  </si>
  <si>
    <t>460230414</t>
  </si>
  <si>
    <t>Odkop zeminy ručně s vodorovným přemístěním do 50 m na skládku v hornině tř 3 a 4</t>
  </si>
  <si>
    <t>858193767</t>
  </si>
  <si>
    <t>Ostatní vykopávky ručně odkop zeminy včetně přemístění výkopku do 50 m na dočasnou či trvalou skládku nebo na hromadu v místě upotřebení v hornině třídy 3 a 4</t>
  </si>
  <si>
    <t xml:space="preserve">Poznámka k souboru cen:_x000D_
1. V cenách -0201 až -0217 nejsou zahrnuty náklady na dodávku pupinační skříně. Tato dodávka se oceňuje ve specifikaci._x000D_
2. Měrná jednotka kus u cen -0001 až -0017 odpovídá potřebné délce rýhy pro vložení kabelové spojky._x000D_
</t>
  </si>
  <si>
    <t>460270182</t>
  </si>
  <si>
    <t>Zazdění skříní nn bez koncového dílu hloubky do 30 cm, výšky 105 cm a šířky do 90 cm</t>
  </si>
  <si>
    <t>1400010903</t>
  </si>
  <si>
    <t>Pilíře a skříně pro rozvod nn zazdění a začištění skříně včetně vysekání otvoru pro skříň a kabelový svod ve zdivu, a obnovy okolní povrchové úpravy bez koncovkového dílu hloubky do 30 cm výšky 105 cm a šířky přes 75 do 90 cm</t>
  </si>
  <si>
    <t xml:space="preserve">Poznámka k souboru cen:_x000D_
1. V cenách -0111 až -0146 a -0151 až -0206 nejsou obsaženy náklady na osazení skříně, tyto se oceňují cenami části A 19 Rozvaděče, rozvodné skříně, desky, svorkovnice – montáž katalogu 21 M._x000D_
</t>
  </si>
  <si>
    <t>460400071</t>
  </si>
  <si>
    <t>Pažení příložné plné výkopů jam hloubky do 4 m</t>
  </si>
  <si>
    <t>-364066321</t>
  </si>
  <si>
    <t>Pažení výkopů pažení příložné plné jam, hloubky do 4 m</t>
  </si>
  <si>
    <t xml:space="preserve">Poznámka k souboru cen:_x000D_
1. V cenách -0091 a -0191 se množství rozepření stěn určí v m3 rozepřeného prostoru rýh a jam._x000D_
</t>
  </si>
  <si>
    <t>460400121</t>
  </si>
  <si>
    <t>Odstranění pažení příložného plného výkopů rýh kabelových hloubky do 2 m</t>
  </si>
  <si>
    <t>1129800944</t>
  </si>
  <si>
    <t>Pažení výkopů odstranění pažení příložného plného rýh kabelových, hloubky do 2 m</t>
  </si>
  <si>
    <t>460421001</t>
  </si>
  <si>
    <t>Lože kabelů z písku nebo štěrkopísku tl 5 cm nad kabel, bez zakrytí, šířky lože do 65 cm</t>
  </si>
  <si>
    <t>242200086</t>
  </si>
  <si>
    <t>Kabelové lože včetně podsypu, zhutnění a urovnání povrchu z písku nebo štěrkopísku tloušťky 5 cm nad kabel bez zakrytí, šířky do 65 cm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</si>
  <si>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</si>
  <si>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460470011</t>
  </si>
  <si>
    <t>Provizorní zajištění kabelů ve výkopech při jejich křížení</t>
  </si>
  <si>
    <t>1735662743</t>
  </si>
  <si>
    <t>Provizorní zajištění inženýrských sítí ve výkopech kabelů při křížení</t>
  </si>
  <si>
    <t xml:space="preserve">Poznámka k souboru cen:_x000D_
1. Provizorní zajištění inženýrských sítí ve výkopech se provádí pomocí drátů, dřevěných a plastových prvků apod._x000D_
</t>
  </si>
  <si>
    <t>460470012</t>
  </si>
  <si>
    <t>Provizorní zajištění kabelů ve výkopech při jejich souběhu</t>
  </si>
  <si>
    <t>-581455539</t>
  </si>
  <si>
    <t>Provizorní zajištění inženýrských sítí ve výkopech kabelů při souběhu</t>
  </si>
  <si>
    <t>460490012</t>
  </si>
  <si>
    <t>Krytí kabelů výstražnou fólií šířky 25 cm</t>
  </si>
  <si>
    <t>344216595</t>
  </si>
  <si>
    <t>Krytí kabelů, spojek, koncovek a odbočnic kabelů výstražnou fólií z PVC včetně vyrovnání povrchu rýhy, rozvinutí a uložení fólie do rýhy, fólie šířky do 25cm</t>
  </si>
  <si>
    <t>460510034</t>
  </si>
  <si>
    <t>Kabelové prostupy z trub betonových do otvoru ve zdivu, průměru do 15 cm</t>
  </si>
  <si>
    <t>662561982</t>
  </si>
  <si>
    <t>Kabelové prostupy, kanály a multikanály kabelové prostupy z trub betonových včetně osazení, utěsnění a spárování do otvoru ve zdivu včetně vybourání, zazdění a začištění, vnitřního průměru do 15 cm</t>
  </si>
  <si>
    <t xml:space="preserve">Poznámka k souboru cen:_x000D_
1. V cenách -0004 až -0156 nejsou obsaženy náklady na dodávku trub. Tato dodávka se oceňuje ve specifikaci._x000D_
2. V cenách -0258 až -0274 nejsou obsaženy náklady na dodávku žlabů. Tato dodávka se oceňuje ve specifikaci._x000D_
3. V cenách -0301 až -0353 nejsou obsaženy náklady na dodávku multikanálů. Tato dodávka se oceňuje ve specifikaci._x000D_
</t>
  </si>
  <si>
    <t>460510054</t>
  </si>
  <si>
    <t>Kabelové prostupy z trub plastových do rýhy bez obsypu, průměru do 10 cm</t>
  </si>
  <si>
    <t>-1926922249</t>
  </si>
  <si>
    <t>Kabelové prostupy, kanály a multikanály kabelové prostupy z trub plastových včetně osazení, utěsnění a spárování do rýhy, bez výkopových prací bez obsypu, vnitřního průměru do 10 cm</t>
  </si>
  <si>
    <t>345713520</t>
  </si>
  <si>
    <t>trubka elektroinstalační ohebná dvouplášťová korugovaná D 52/63 mm, HDPE+LDPE</t>
  </si>
  <si>
    <t>152892257</t>
  </si>
  <si>
    <t>PPL.200PN106</t>
  </si>
  <si>
    <t>Trubka vodovodní hrdlovaná Pipelife 225X8,6X6 PN10 PVC</t>
  </si>
  <si>
    <t>-1687417729</t>
  </si>
  <si>
    <t>460560064</t>
  </si>
  <si>
    <t>Zásyp rýh ručně šířky 40 cm, hloubky 80 cm, z horniny třídy 4</t>
  </si>
  <si>
    <t>1976111072</t>
  </si>
  <si>
    <t>Zásyp kabelových rýh ručně s uložením výkopku ve vrstvách včetně zhutnění a urovnání povrchu šířky 40 cm hloubky 80 cm, v hornině třídy 4</t>
  </si>
  <si>
    <t>460600022</t>
  </si>
  <si>
    <t>Vodorovné přemístění horniny jakékoliv třídy do 500 m</t>
  </si>
  <si>
    <t>-151706080</t>
  </si>
  <si>
    <t>Přemístění (odvoz) horniny, suti a vybouraných hmot vodorovné přemístění horniny včetně složení, bez naložení a rozprostření jakékoliv třídy, na vzdálenost přes 50 do 500 m</t>
  </si>
  <si>
    <t xml:space="preserve">Poznámka k souboru cen:_x000D_
1. V cenách -0021 až -0031 nejsou započteny místní poplatky za uložení výkopku na řízenou skládku._x000D_
2. V cenách -0041 až -0071 nejsou započteny poplatky za uložení suti na řízenou skládku a recyklaci._x000D_
</t>
  </si>
  <si>
    <t>460600061</t>
  </si>
  <si>
    <t>Odvoz suti a vybouraných hmot do 1 km</t>
  </si>
  <si>
    <t>t</t>
  </si>
  <si>
    <t>1349537295</t>
  </si>
  <si>
    <t>Přemístění (odvoz) horniny, suti a vybouraných hmot odvoz suti a vybouraných hmot do 1 km</t>
  </si>
  <si>
    <t>460600071</t>
  </si>
  <si>
    <t>Příplatek k odvozu suti a vybouraných hmot za každý další 1 km</t>
  </si>
  <si>
    <t>724229988</t>
  </si>
  <si>
    <t>Přemístění (odvoz) horniny, suti a vybouraných hmot odvoz suti a vybouraných hmot Příplatek k ceně za každý další i započatý 1 km</t>
  </si>
  <si>
    <t>460620002</t>
  </si>
  <si>
    <t>Položení drnu včetně zalití vodou na rovině</t>
  </si>
  <si>
    <t>-726317090</t>
  </si>
  <si>
    <t>Úprava terénu položení drnu, včetně zalití vodou na rovině</t>
  </si>
  <si>
    <t xml:space="preserve">Poznámka k souboru cen:_x000D_
1. V cenách -0002 až -0003 nejsou zahrnuty dodávku drnů. Tato se oceňuje ve specifikaci._x000D_
2. V cenách -0022 až -0028 nejsou zahrnuty náklady na dodávku obrubníků. Tato dodávka se oceňuje ve specifikaci._x000D_
</t>
  </si>
  <si>
    <t>460620007</t>
  </si>
  <si>
    <t>Zatravnění včetně zalití vodou na rovině</t>
  </si>
  <si>
    <t>1167826443</t>
  </si>
  <si>
    <t>Úprava terénu zatravnění, včetně dodání osiva a zalití vodou na rovině</t>
  </si>
  <si>
    <t>460620013</t>
  </si>
  <si>
    <t>Provizorní úprava terénu se zhutněním, v hornině tř 3</t>
  </si>
  <si>
    <t>-566364789</t>
  </si>
  <si>
    <t>Úprava terénu provizorní úprava terénu včetně odkopání drobných nerovností a zásypu prohlubní se zhutněním, v hornině třídy 3</t>
  </si>
  <si>
    <t>460680151</t>
  </si>
  <si>
    <t>Vybourání otvorů ve zdivu kamenném plochy do 0,25 m2, tloušťky do 45 cm</t>
  </si>
  <si>
    <t>1340076917</t>
  </si>
  <si>
    <t>Prorážení otvorů a ostatní bourací práce vybourání otvoru ve zdivu kamenném plochy do 0,25 m2 a tloušťky do 45 cm</t>
  </si>
  <si>
    <t xml:space="preserve">Poznámka k souboru cen:_x000D_
1. V cenách -0011 až -0013 nejsou započteny náklady na dodávku tvárnic. Tato dodávka se oceňuje ve specifikaci._x000D_
</t>
  </si>
  <si>
    <t>460680523</t>
  </si>
  <si>
    <t>Vysekání rýh pro montáž trubek a kabelů ve zdivu betonovém hloubky do 7 cm a šířky do 7 cm</t>
  </si>
  <si>
    <t>-371552239</t>
  </si>
  <si>
    <t>Prorážení otvorů a ostatní bourací práce vysekání rýh pro montáž trubek a kabelů v kamenných nebo betonových zdech hloubky přes 5 do 7 cm a šířky do 7 cm</t>
  </si>
  <si>
    <t>460710053</t>
  </si>
  <si>
    <t>Vyplnění a omítnutí rýh ve stěnách hloubky do 7 cm a šířky do 7 cm</t>
  </si>
  <si>
    <t>1205743827</t>
  </si>
  <si>
    <t>Vyplnění rýh a otvorů vyplnění a omítnutí rýh ve stěnách hloubky přes 5 do 7 cm a šířky do 7 cm</t>
  </si>
  <si>
    <t>03 - VRN</t>
  </si>
  <si>
    <t>HSV - Práce a dodávky HSV</t>
  </si>
  <si>
    <t xml:space="preserve">    1 - Zemní práce</t>
  </si>
  <si>
    <t xml:space="preserve">    9 - Ostatní konstrukce a práce-bourání</t>
  </si>
  <si>
    <t xml:space="preserve">      99 - Přesuny hmot a sutí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</si>
  <si>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</si>
  <si>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</si>
  <si>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</si>
  <si>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</si>
  <si>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</si>
  <si>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HSV</t>
  </si>
  <si>
    <t>Práce a dodávky HSV</t>
  </si>
  <si>
    <t>171201211</t>
  </si>
  <si>
    <t>Poplatek za uložení stavebního odpadu - zeminy a kameniva na skládce</t>
  </si>
  <si>
    <t>-256326103</t>
  </si>
  <si>
    <t>Poplatek za uložení stavebního odpadu na skládce (skládkovné) zeminy a kameniva zatříděného do Katalogu odpadů pod kódem 170 504</t>
  </si>
  <si>
    <t xml:space="preserve">Poznámka k souboru cen:_x000D_
1. Ceny uvedené v souboru cen lze po dohodě upravit podle místních podmínek._x000D_
</t>
  </si>
  <si>
    <t>Ostatní konstrukce a práce-bourání</t>
  </si>
  <si>
    <t>99</t>
  </si>
  <si>
    <t>Přesuny hmot a sutí</t>
  </si>
  <si>
    <t>997013801</t>
  </si>
  <si>
    <t>Poplatek za uložení na skládce (skládkovné) stavebního odpadu betonového kód odpadu 170 101</t>
  </si>
  <si>
    <t>-855751655</t>
  </si>
  <si>
    <t>Poplatek za uložení stavebního odpadu na skládce (skládkovné) z prostého betonu zatříděného do Katalogu odpadů pod kódem 170 101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</si>
  <si>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</si>
  <si>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997013811</t>
  </si>
  <si>
    <t>Poplatek za uložení na skládce (skládkovné) stavebního odpadu dřevěného kód odpadu 170 201</t>
  </si>
  <si>
    <t>-117369325</t>
  </si>
  <si>
    <t>Poplatek za uložení stavebního odpadu na skládce (skládkovné) dřevěného zatříděného do Katalogu odpadů pod kódem 170 201</t>
  </si>
  <si>
    <t>997013813</t>
  </si>
  <si>
    <t>Poplatek za uložení na skládce (skládkovné) stavebního odpadu z plastických hmot kód odpadu 170 203</t>
  </si>
  <si>
    <t>-1791475988</t>
  </si>
  <si>
    <t>Poplatek za uložení stavebního odpadu na skládce (skládkovné) z plastických hmot zatříděného do Katalogu odpadů pod kódem 170 203</t>
  </si>
  <si>
    <t>997221855</t>
  </si>
  <si>
    <t>Poplatek za uložení na skládce (skládkovné) zeminy a kameniva kód odpadu 170 504</t>
  </si>
  <si>
    <t>-1360026275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</si>
  <si>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</si>
  <si>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</si>
  <si>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</si>
  <si>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</si>
  <si>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</si>
  <si>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</si>
  <si>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Kč</t>
  </si>
  <si>
    <t>1024</t>
  </si>
  <si>
    <t>1447195211</t>
  </si>
  <si>
    <t>012303000</t>
  </si>
  <si>
    <t>Geodetické práce po výstavbě</t>
  </si>
  <si>
    <t>%</t>
  </si>
  <si>
    <t>-2143505123</t>
  </si>
  <si>
    <t>VRN3</t>
  </si>
  <si>
    <t>Zařízení staveniště</t>
  </si>
  <si>
    <t>030001000</t>
  </si>
  <si>
    <t>-1136049868</t>
  </si>
  <si>
    <t>VRN4</t>
  </si>
  <si>
    <t>Inženýrská činnost</t>
  </si>
  <si>
    <t>040001000</t>
  </si>
  <si>
    <t>2062178562</t>
  </si>
  <si>
    <t>VRN7</t>
  </si>
  <si>
    <t>Provozní vlivy</t>
  </si>
  <si>
    <t>074002000</t>
  </si>
  <si>
    <t>Železniční a městský kolejový provoz</t>
  </si>
  <si>
    <t>-399681030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</si>
  <si>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</si>
  <si>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</si>
  <si>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</si>
  <si>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</si>
  <si>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</si>
  <si>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</si>
  <si>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</si>
  <si>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</si>
  <si>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</si>
  <si>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</si>
  <si>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</si>
  <si>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</si>
  <si>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</si>
  <si>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</si>
  <si>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</si>
  <si>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</si>
  <si>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</si>
  <si>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</si>
  <si>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</si>
  <si>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</si>
  <si>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</si>
  <si>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</si>
  <si>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</si>
  <si>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</si>
  <si>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</si>
  <si>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</si>
  <si>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</si>
  <si>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</si>
  <si>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</si>
  <si>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</si>
  <si>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</si>
  <si>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</si>
  <si>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</si>
  <si>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</si>
  <si>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</si>
  <si>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</si>
  <si>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</si>
  <si>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</si>
  <si>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</si>
  <si>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</si>
  <si>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</si>
  <si>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</si>
  <si>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</si>
  <si>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</si>
  <si>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</si>
  <si>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</si>
  <si>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</si>
  <si>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</si>
  <si>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</si>
  <si>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</si>
  <si>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</si>
  <si>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</si>
  <si>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</si>
  <si>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</si>
  <si>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</si>
  <si>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</si>
  <si>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</si>
  <si>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</si>
  <si>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</si>
  <si>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</si>
  <si>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</si>
  <si>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</si>
  <si>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</si>
  <si>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</si>
  <si>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</si>
  <si>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</si>
  <si>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</si>
  <si>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</si>
  <si>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</si>
  <si>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</si>
  <si>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</si>
  <si>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</si>
  <si>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</si>
  <si>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</si>
  <si>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</si>
  <si>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</si>
  <si>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</si>
  <si>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</si>
  <si>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</si>
  <si>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</si>
  <si>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</si>
  <si>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</si>
  <si>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</si>
  <si>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</si>
  <si>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</si>
  <si>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</si>
  <si>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</si>
  <si>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</si>
  <si>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</si>
  <si>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</si>
  <si>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</si>
  <si>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</si>
  <si>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</si>
  <si>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</si>
  <si>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</si>
  <si>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</si>
  <si>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</si>
  <si>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</si>
  <si>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</si>
  <si>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</si>
  <si>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</si>
  <si>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</si>
  <si>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</si>
  <si>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</si>
  <si>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</si>
  <si>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</si>
  <si>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</si>
  <si>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</si>
  <si>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</si>
  <si>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</si>
  <si>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</si>
  <si>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</si>
  <si>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</si>
  <si>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</si>
  <si>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</si>
  <si>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</si>
  <si>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</si>
  <si>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</si>
  <si>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</si>
  <si>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</si>
  <si>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</si>
  <si>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</si>
  <si>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</si>
  <si>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</si>
  <si>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</si>
  <si>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</si>
  <si>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</si>
  <si>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</si>
  <si>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</si>
  <si>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</si>
  <si>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</si>
  <si>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</si>
  <si>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</si>
  <si>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</si>
  <si>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</si>
  <si>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</si>
  <si>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</si>
  <si>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</si>
  <si>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</si>
  <si>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</si>
  <si>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</si>
  <si>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</si>
  <si>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</si>
  <si>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</si>
  <si>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</si>
  <si>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</si>
  <si>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</si>
  <si>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</si>
  <si>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</si>
  <si>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</si>
  <si>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</si>
  <si>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</si>
  <si>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</si>
  <si>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</si>
  <si>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</si>
  <si>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</si>
  <si>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</si>
  <si>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</si>
  <si>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</si>
  <si>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</si>
  <si>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</si>
  <si>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</si>
  <si>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</si>
  <si>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</si>
  <si>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</si>
  <si>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</si>
  <si>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</si>
  <si>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</si>
  <si>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</si>
  <si>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</si>
  <si>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</si>
  <si>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</si>
  <si>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</si>
  <si>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</si>
  <si>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</si>
  <si>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</si>
  <si>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</si>
  <si>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</si>
  <si>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</si>
  <si>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</si>
  <si>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</si>
  <si>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</si>
  <si>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</si>
  <si>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Oprava osvětlení v zast. Vlkov n. L.</t>
  </si>
  <si>
    <t>VZ65420111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</si>
</sst>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8" fillId="5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5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 applyProtection="1">
      <alignment horizontal="right" vertical="center"/>
      <protection locked="0"/>
    </xf>
    <xf numFmtId="0" fontId="18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4" fontId="20" fillId="0" borderId="0" xfId="0" applyNumberFormat="1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  <protection locked="0"/>
    </xf>
    <xf numFmtId="0" fontId="18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/>
    <xf numFmtId="4" fontId="29" fillId="0" borderId="13" xfId="0" applyNumberFormat="1" applyFont="1" applyBorder="1" applyAlignment="1"/>
    <xf numFmtId="166" fontId="29" fillId="0" borderId="13" xfId="0" applyNumberFormat="1" applyFont="1" applyBorder="1" applyAlignment="1"/>
    <xf numFmtId="166" fontId="29" fillId="0" borderId="14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3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19" fillId="3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3" fillId="0" borderId="23" xfId="0" applyFont="1" applyBorder="1" applyAlignment="1" applyProtection="1">
      <alignment horizontal="center" vertical="center"/>
      <protection locked="0"/>
    </xf>
    <xf numFmtId="49" fontId="33" fillId="0" borderId="23" xfId="0" applyNumberFormat="1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167" fontId="33" fillId="0" borderId="23" xfId="0" applyNumberFormat="1" applyFont="1" applyBorder="1" applyAlignment="1" applyProtection="1">
      <alignment vertical="center"/>
      <protection locked="0"/>
    </xf>
    <xf numFmtId="4" fontId="33" fillId="3" borderId="23" xfId="0" applyNumberFormat="1" applyFont="1" applyFill="1" applyBorder="1" applyAlignment="1" applyProtection="1">
      <alignment vertical="center"/>
      <protection locked="0"/>
    </xf>
    <xf numFmtId="0" fontId="34" fillId="0" borderId="23" xfId="0" applyFont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  <protection locked="0"/>
    </xf>
    <xf numFmtId="0" fontId="34" fillId="0" borderId="4" xfId="0" applyFont="1" applyBorder="1" applyAlignment="1">
      <alignment vertical="center"/>
    </xf>
    <xf numFmtId="0" fontId="33" fillId="3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vertical="center" wrapText="1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167" fontId="18" fillId="3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26" fillId="0" borderId="0" xfId="0" applyFont="1" applyAlignment="1">
      <alignment horizontal="left" vertical="center" wrapText="1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0" fontId="18" fillId="5" borderId="8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8" fillId="5" borderId="8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7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>
      <selection activeCell="K6" sqref="K6:AO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5</v>
      </c>
      <c r="BV1" s="14" t="s">
        <v>6</v>
      </c>
    </row>
    <row r="2" spans="1:74" s="1" customFormat="1" ht="36.950000000000003" customHeight="1">
      <c r="AR2" s="303" t="s">
        <v>7</v>
      </c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S2" s="15" t="s">
        <v>8</v>
      </c>
      <c r="BT2" s="15" t="s">
        <v>9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8</v>
      </c>
      <c r="BT3" s="15" t="s">
        <v>10</v>
      </c>
    </row>
    <row r="4" spans="1:74" s="1" customFormat="1" ht="24.95" customHeight="1">
      <c r="B4" s="18"/>
      <c r="D4" s="19" t="s">
        <v>11</v>
      </c>
      <c r="AR4" s="18"/>
      <c r="AS4" s="20" t="s">
        <v>12</v>
      </c>
      <c r="BG4" s="21" t="s">
        <v>13</v>
      </c>
      <c r="BS4" s="15" t="s">
        <v>14</v>
      </c>
    </row>
    <row r="5" spans="1:74" s="1" customFormat="1" ht="12" customHeight="1">
      <c r="B5" s="18"/>
      <c r="D5" s="22" t="s">
        <v>15</v>
      </c>
      <c r="K5" s="305" t="s">
        <v>829</v>
      </c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304"/>
      <c r="Z5" s="304"/>
      <c r="AA5" s="304"/>
      <c r="AB5" s="304"/>
      <c r="AC5" s="304"/>
      <c r="AD5" s="304"/>
      <c r="AE5" s="304"/>
      <c r="AF5" s="304"/>
      <c r="AG5" s="304"/>
      <c r="AH5" s="304"/>
      <c r="AI5" s="304"/>
      <c r="AJ5" s="304"/>
      <c r="AK5" s="304"/>
      <c r="AL5" s="304"/>
      <c r="AM5" s="304"/>
      <c r="AN5" s="304"/>
      <c r="AO5" s="304"/>
      <c r="AR5" s="18"/>
      <c r="BG5" s="311" t="s">
        <v>16</v>
      </c>
      <c r="BS5" s="15" t="s">
        <v>8</v>
      </c>
    </row>
    <row r="6" spans="1:74" s="1" customFormat="1" ht="36.950000000000003" customHeight="1">
      <c r="B6" s="18"/>
      <c r="D6" s="24" t="s">
        <v>17</v>
      </c>
      <c r="K6" s="306" t="s">
        <v>828</v>
      </c>
      <c r="L6" s="304"/>
      <c r="M6" s="304"/>
      <c r="N6" s="304"/>
      <c r="O6" s="304"/>
      <c r="P6" s="304"/>
      <c r="Q6" s="304"/>
      <c r="R6" s="304"/>
      <c r="S6" s="304"/>
      <c r="T6" s="304"/>
      <c r="U6" s="304"/>
      <c r="V6" s="304"/>
      <c r="W6" s="304"/>
      <c r="X6" s="304"/>
      <c r="Y6" s="304"/>
      <c r="Z6" s="304"/>
      <c r="AA6" s="304"/>
      <c r="AB6" s="304"/>
      <c r="AC6" s="304"/>
      <c r="AD6" s="304"/>
      <c r="AE6" s="304"/>
      <c r="AF6" s="304"/>
      <c r="AG6" s="304"/>
      <c r="AH6" s="304"/>
      <c r="AI6" s="304"/>
      <c r="AJ6" s="304"/>
      <c r="AK6" s="304"/>
      <c r="AL6" s="304"/>
      <c r="AM6" s="304"/>
      <c r="AN6" s="304"/>
      <c r="AO6" s="304"/>
      <c r="AR6" s="18"/>
      <c r="BG6" s="312"/>
      <c r="BS6" s="15" t="s">
        <v>8</v>
      </c>
    </row>
    <row r="7" spans="1:74" s="1" customFormat="1" ht="12" customHeight="1">
      <c r="B7" s="18"/>
      <c r="D7" s="25" t="s">
        <v>18</v>
      </c>
      <c r="K7" s="23" t="s">
        <v>3</v>
      </c>
      <c r="AK7" s="25" t="s">
        <v>19</v>
      </c>
      <c r="AN7" s="23" t="s">
        <v>3</v>
      </c>
      <c r="AR7" s="18"/>
      <c r="BG7" s="312"/>
      <c r="BS7" s="15" t="s">
        <v>8</v>
      </c>
    </row>
    <row r="8" spans="1:74" s="1" customFormat="1" ht="12" customHeight="1">
      <c r="B8" s="18"/>
      <c r="D8" s="25" t="s">
        <v>20</v>
      </c>
      <c r="K8" s="23" t="s">
        <v>21</v>
      </c>
      <c r="AK8" s="25" t="s">
        <v>22</v>
      </c>
      <c r="AN8" s="273">
        <v>43866</v>
      </c>
      <c r="AR8" s="18"/>
      <c r="BG8" s="312"/>
      <c r="BS8" s="15" t="s">
        <v>8</v>
      </c>
    </row>
    <row r="9" spans="1:74" s="1" customFormat="1" ht="14.45" customHeight="1">
      <c r="B9" s="18"/>
      <c r="AR9" s="18"/>
      <c r="BG9" s="312"/>
      <c r="BS9" s="15" t="s">
        <v>8</v>
      </c>
    </row>
    <row r="10" spans="1:74" s="1" customFormat="1" ht="12" customHeight="1">
      <c r="B10" s="18"/>
      <c r="D10" s="25" t="s">
        <v>23</v>
      </c>
      <c r="AK10" s="25" t="s">
        <v>24</v>
      </c>
      <c r="AN10" s="23" t="s">
        <v>3</v>
      </c>
      <c r="AR10" s="18"/>
      <c r="BG10" s="312"/>
      <c r="BS10" s="15" t="s">
        <v>8</v>
      </c>
    </row>
    <row r="11" spans="1:74" s="1" customFormat="1" ht="18.399999999999999" customHeight="1">
      <c r="B11" s="18"/>
      <c r="E11" s="23" t="s">
        <v>25</v>
      </c>
      <c r="AK11" s="25" t="s">
        <v>26</v>
      </c>
      <c r="AN11" s="23" t="s">
        <v>3</v>
      </c>
      <c r="AR11" s="18"/>
      <c r="BG11" s="312"/>
      <c r="BS11" s="15" t="s">
        <v>8</v>
      </c>
    </row>
    <row r="12" spans="1:74" s="1" customFormat="1" ht="6.95" customHeight="1">
      <c r="B12" s="18"/>
      <c r="AR12" s="18"/>
      <c r="BG12" s="312"/>
      <c r="BS12" s="15" t="s">
        <v>8</v>
      </c>
    </row>
    <row r="13" spans="1:74" s="1" customFormat="1" ht="12" customHeight="1">
      <c r="B13" s="18"/>
      <c r="D13" s="25" t="s">
        <v>27</v>
      </c>
      <c r="AK13" s="25" t="s">
        <v>24</v>
      </c>
      <c r="AN13" s="27" t="s">
        <v>28</v>
      </c>
      <c r="AR13" s="18"/>
      <c r="BG13" s="312"/>
      <c r="BS13" s="15" t="s">
        <v>8</v>
      </c>
    </row>
    <row r="14" spans="1:74" ht="12.75">
      <c r="B14" s="18"/>
      <c r="E14" s="307" t="s">
        <v>28</v>
      </c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08"/>
      <c r="AB14" s="308"/>
      <c r="AC14" s="308"/>
      <c r="AD14" s="308"/>
      <c r="AE14" s="308"/>
      <c r="AF14" s="308"/>
      <c r="AG14" s="308"/>
      <c r="AH14" s="308"/>
      <c r="AI14" s="308"/>
      <c r="AJ14" s="308"/>
      <c r="AK14" s="25" t="s">
        <v>26</v>
      </c>
      <c r="AN14" s="27" t="s">
        <v>28</v>
      </c>
      <c r="AR14" s="18"/>
      <c r="BG14" s="312"/>
      <c r="BS14" s="15" t="s">
        <v>8</v>
      </c>
    </row>
    <row r="15" spans="1:74" s="1" customFormat="1" ht="6.95" customHeight="1">
      <c r="B15" s="18"/>
      <c r="AR15" s="18"/>
      <c r="BG15" s="312"/>
      <c r="BS15" s="15" t="s">
        <v>4</v>
      </c>
    </row>
    <row r="16" spans="1:74" s="1" customFormat="1" ht="12" customHeight="1">
      <c r="B16" s="18"/>
      <c r="D16" s="25" t="s">
        <v>29</v>
      </c>
      <c r="AK16" s="25" t="s">
        <v>24</v>
      </c>
      <c r="AN16" s="23" t="s">
        <v>3</v>
      </c>
      <c r="AR16" s="18"/>
      <c r="BG16" s="312"/>
      <c r="BS16" s="15" t="s">
        <v>4</v>
      </c>
    </row>
    <row r="17" spans="1:71" s="1" customFormat="1" ht="18.399999999999999" customHeight="1">
      <c r="B17" s="18"/>
      <c r="E17" s="23" t="s">
        <v>25</v>
      </c>
      <c r="AK17" s="25" t="s">
        <v>26</v>
      </c>
      <c r="AN17" s="23" t="s">
        <v>3</v>
      </c>
      <c r="AR17" s="18"/>
      <c r="BG17" s="312"/>
      <c r="BS17" s="15" t="s">
        <v>5</v>
      </c>
    </row>
    <row r="18" spans="1:71" s="1" customFormat="1" ht="6.95" customHeight="1">
      <c r="B18" s="18"/>
      <c r="AR18" s="18"/>
      <c r="BG18" s="312"/>
      <c r="BS18" s="15" t="s">
        <v>8</v>
      </c>
    </row>
    <row r="19" spans="1:71" s="1" customFormat="1" ht="12" customHeight="1">
      <c r="B19" s="18"/>
      <c r="D19" s="25" t="s">
        <v>30</v>
      </c>
      <c r="AK19" s="25" t="s">
        <v>24</v>
      </c>
      <c r="AN19" s="23" t="s">
        <v>3</v>
      </c>
      <c r="AR19" s="18"/>
      <c r="BG19" s="312"/>
      <c r="BS19" s="15" t="s">
        <v>8</v>
      </c>
    </row>
    <row r="20" spans="1:71" s="1" customFormat="1" ht="18.399999999999999" customHeight="1">
      <c r="B20" s="18"/>
      <c r="E20" s="23" t="s">
        <v>25</v>
      </c>
      <c r="AK20" s="25" t="s">
        <v>26</v>
      </c>
      <c r="AN20" s="23" t="s">
        <v>3</v>
      </c>
      <c r="AR20" s="18"/>
      <c r="BG20" s="312"/>
      <c r="BS20" s="15" t="s">
        <v>5</v>
      </c>
    </row>
    <row r="21" spans="1:71" s="1" customFormat="1" ht="6.95" customHeight="1">
      <c r="B21" s="18"/>
      <c r="AR21" s="18"/>
      <c r="BG21" s="312"/>
    </row>
    <row r="22" spans="1:71" s="1" customFormat="1" ht="12" customHeight="1">
      <c r="B22" s="18"/>
      <c r="D22" s="25" t="s">
        <v>31</v>
      </c>
      <c r="AR22" s="18"/>
      <c r="BG22" s="312"/>
    </row>
    <row r="23" spans="1:71" s="1" customFormat="1" ht="51" customHeight="1">
      <c r="B23" s="18"/>
      <c r="E23" s="309" t="s">
        <v>32</v>
      </c>
      <c r="F23" s="309"/>
      <c r="G23" s="309"/>
      <c r="H23" s="309"/>
      <c r="I23" s="309"/>
      <c r="J23" s="309"/>
      <c r="K23" s="309"/>
      <c r="L23" s="309"/>
      <c r="M23" s="309"/>
      <c r="N23" s="309"/>
      <c r="O23" s="309"/>
      <c r="P23" s="309"/>
      <c r="Q23" s="309"/>
      <c r="R23" s="309"/>
      <c r="S23" s="309"/>
      <c r="T23" s="309"/>
      <c r="U23" s="309"/>
      <c r="V23" s="309"/>
      <c r="W23" s="309"/>
      <c r="X23" s="309"/>
      <c r="Y23" s="309"/>
      <c r="Z23" s="309"/>
      <c r="AA23" s="309"/>
      <c r="AB23" s="309"/>
      <c r="AC23" s="309"/>
      <c r="AD23" s="309"/>
      <c r="AE23" s="309"/>
      <c r="AF23" s="309"/>
      <c r="AG23" s="309"/>
      <c r="AH23" s="309"/>
      <c r="AI23" s="309"/>
      <c r="AJ23" s="309"/>
      <c r="AK23" s="309"/>
      <c r="AL23" s="309"/>
      <c r="AM23" s="309"/>
      <c r="AN23" s="309"/>
      <c r="AR23" s="18"/>
      <c r="BG23" s="312"/>
    </row>
    <row r="24" spans="1:71" s="1" customFormat="1" ht="6.95" customHeight="1">
      <c r="B24" s="18"/>
      <c r="AR24" s="18"/>
      <c r="BG24" s="312"/>
    </row>
    <row r="25" spans="1:71" s="1" customFormat="1" ht="6.95" customHeight="1">
      <c r="B25" s="1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8"/>
      <c r="BG25" s="312"/>
    </row>
    <row r="26" spans="1:71" s="2" customFormat="1" ht="25.9" customHeight="1">
      <c r="A26" s="29"/>
      <c r="B26" s="30"/>
      <c r="C26" s="29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14">
        <f>ROUND(AG54,2)</f>
        <v>0</v>
      </c>
      <c r="AL26" s="315"/>
      <c r="AM26" s="315"/>
      <c r="AN26" s="315"/>
      <c r="AO26" s="315"/>
      <c r="AP26" s="29"/>
      <c r="AQ26" s="29"/>
      <c r="AR26" s="30"/>
      <c r="BG26" s="312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G27" s="312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10" t="s">
        <v>34</v>
      </c>
      <c r="M28" s="310"/>
      <c r="N28" s="310"/>
      <c r="O28" s="310"/>
      <c r="P28" s="310"/>
      <c r="Q28" s="29"/>
      <c r="R28" s="29"/>
      <c r="S28" s="29"/>
      <c r="T28" s="29"/>
      <c r="U28" s="29"/>
      <c r="V28" s="29"/>
      <c r="W28" s="310" t="s">
        <v>35</v>
      </c>
      <c r="X28" s="310"/>
      <c r="Y28" s="310"/>
      <c r="Z28" s="310"/>
      <c r="AA28" s="310"/>
      <c r="AB28" s="310"/>
      <c r="AC28" s="310"/>
      <c r="AD28" s="310"/>
      <c r="AE28" s="310"/>
      <c r="AF28" s="29"/>
      <c r="AG28" s="29"/>
      <c r="AH28" s="29"/>
      <c r="AI28" s="29"/>
      <c r="AJ28" s="29"/>
      <c r="AK28" s="310" t="s">
        <v>36</v>
      </c>
      <c r="AL28" s="310"/>
      <c r="AM28" s="310"/>
      <c r="AN28" s="310"/>
      <c r="AO28" s="310"/>
      <c r="AP28" s="29"/>
      <c r="AQ28" s="29"/>
      <c r="AR28" s="30"/>
      <c r="BG28" s="312"/>
    </row>
    <row r="29" spans="1:71" s="3" customFormat="1" ht="14.45" customHeight="1">
      <c r="B29" s="34"/>
      <c r="D29" s="25" t="s">
        <v>37</v>
      </c>
      <c r="F29" s="25" t="s">
        <v>38</v>
      </c>
      <c r="L29" s="281">
        <v>0.21</v>
      </c>
      <c r="M29" s="282"/>
      <c r="N29" s="282"/>
      <c r="O29" s="282"/>
      <c r="P29" s="282"/>
      <c r="W29" s="298">
        <f>ROUND(BB54, 2)</f>
        <v>0</v>
      </c>
      <c r="X29" s="282"/>
      <c r="Y29" s="282"/>
      <c r="Z29" s="282"/>
      <c r="AA29" s="282"/>
      <c r="AB29" s="282"/>
      <c r="AC29" s="282"/>
      <c r="AD29" s="282"/>
      <c r="AE29" s="282"/>
      <c r="AK29" s="298">
        <f>ROUND(AX54, 2)</f>
        <v>0</v>
      </c>
      <c r="AL29" s="282"/>
      <c r="AM29" s="282"/>
      <c r="AN29" s="282"/>
      <c r="AO29" s="282"/>
      <c r="AR29" s="34"/>
      <c r="BG29" s="313"/>
    </row>
    <row r="30" spans="1:71" s="3" customFormat="1" ht="14.45" customHeight="1">
      <c r="B30" s="34"/>
      <c r="F30" s="25" t="s">
        <v>39</v>
      </c>
      <c r="L30" s="281">
        <v>0.15</v>
      </c>
      <c r="M30" s="282"/>
      <c r="N30" s="282"/>
      <c r="O30" s="282"/>
      <c r="P30" s="282"/>
      <c r="W30" s="298">
        <f>ROUND(BC54, 2)</f>
        <v>0</v>
      </c>
      <c r="X30" s="282"/>
      <c r="Y30" s="282"/>
      <c r="Z30" s="282"/>
      <c r="AA30" s="282"/>
      <c r="AB30" s="282"/>
      <c r="AC30" s="282"/>
      <c r="AD30" s="282"/>
      <c r="AE30" s="282"/>
      <c r="AK30" s="298">
        <f>ROUND(AY54, 2)</f>
        <v>0</v>
      </c>
      <c r="AL30" s="282"/>
      <c r="AM30" s="282"/>
      <c r="AN30" s="282"/>
      <c r="AO30" s="282"/>
      <c r="AR30" s="34"/>
      <c r="BG30" s="313"/>
    </row>
    <row r="31" spans="1:71" s="3" customFormat="1" ht="14.45" hidden="1" customHeight="1">
      <c r="B31" s="34"/>
      <c r="F31" s="25" t="s">
        <v>40</v>
      </c>
      <c r="L31" s="281">
        <v>0.21</v>
      </c>
      <c r="M31" s="282"/>
      <c r="N31" s="282"/>
      <c r="O31" s="282"/>
      <c r="P31" s="282"/>
      <c r="W31" s="298">
        <f>ROUND(BD54, 2)</f>
        <v>0</v>
      </c>
      <c r="X31" s="282"/>
      <c r="Y31" s="282"/>
      <c r="Z31" s="282"/>
      <c r="AA31" s="282"/>
      <c r="AB31" s="282"/>
      <c r="AC31" s="282"/>
      <c r="AD31" s="282"/>
      <c r="AE31" s="282"/>
      <c r="AK31" s="298">
        <v>0</v>
      </c>
      <c r="AL31" s="282"/>
      <c r="AM31" s="282"/>
      <c r="AN31" s="282"/>
      <c r="AO31" s="282"/>
      <c r="AR31" s="34"/>
      <c r="BG31" s="313"/>
    </row>
    <row r="32" spans="1:71" s="3" customFormat="1" ht="14.45" hidden="1" customHeight="1">
      <c r="B32" s="34"/>
      <c r="F32" s="25" t="s">
        <v>41</v>
      </c>
      <c r="L32" s="281">
        <v>0.15</v>
      </c>
      <c r="M32" s="282"/>
      <c r="N32" s="282"/>
      <c r="O32" s="282"/>
      <c r="P32" s="282"/>
      <c r="W32" s="298">
        <f>ROUND(BE54, 2)</f>
        <v>0</v>
      </c>
      <c r="X32" s="282"/>
      <c r="Y32" s="282"/>
      <c r="Z32" s="282"/>
      <c r="AA32" s="282"/>
      <c r="AB32" s="282"/>
      <c r="AC32" s="282"/>
      <c r="AD32" s="282"/>
      <c r="AE32" s="282"/>
      <c r="AK32" s="298">
        <v>0</v>
      </c>
      <c r="AL32" s="282"/>
      <c r="AM32" s="282"/>
      <c r="AN32" s="282"/>
      <c r="AO32" s="282"/>
      <c r="AR32" s="34"/>
      <c r="BG32" s="313"/>
    </row>
    <row r="33" spans="1:59" s="3" customFormat="1" ht="14.45" hidden="1" customHeight="1">
      <c r="B33" s="34"/>
      <c r="F33" s="25" t="s">
        <v>42</v>
      </c>
      <c r="L33" s="281">
        <v>0</v>
      </c>
      <c r="M33" s="282"/>
      <c r="N33" s="282"/>
      <c r="O33" s="282"/>
      <c r="P33" s="282"/>
      <c r="W33" s="298">
        <f>ROUND(BF54, 2)</f>
        <v>0</v>
      </c>
      <c r="X33" s="282"/>
      <c r="Y33" s="282"/>
      <c r="Z33" s="282"/>
      <c r="AA33" s="282"/>
      <c r="AB33" s="282"/>
      <c r="AC33" s="282"/>
      <c r="AD33" s="282"/>
      <c r="AE33" s="282"/>
      <c r="AK33" s="298">
        <v>0</v>
      </c>
      <c r="AL33" s="282"/>
      <c r="AM33" s="282"/>
      <c r="AN33" s="282"/>
      <c r="AO33" s="282"/>
      <c r="AR33" s="34"/>
    </row>
    <row r="34" spans="1:59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G34" s="29"/>
    </row>
    <row r="35" spans="1:59" s="2" customFormat="1" ht="25.9" customHeight="1">
      <c r="A35" s="29"/>
      <c r="B35" s="30"/>
      <c r="C35" s="35"/>
      <c r="D35" s="36" t="s">
        <v>43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44</v>
      </c>
      <c r="U35" s="37"/>
      <c r="V35" s="37"/>
      <c r="W35" s="37"/>
      <c r="X35" s="299" t="s">
        <v>45</v>
      </c>
      <c r="Y35" s="300"/>
      <c r="Z35" s="300"/>
      <c r="AA35" s="300"/>
      <c r="AB35" s="300"/>
      <c r="AC35" s="37"/>
      <c r="AD35" s="37"/>
      <c r="AE35" s="37"/>
      <c r="AF35" s="37"/>
      <c r="AG35" s="37"/>
      <c r="AH35" s="37"/>
      <c r="AI35" s="37"/>
      <c r="AJ35" s="37"/>
      <c r="AK35" s="301">
        <f>SUM(AK26:AK33)</f>
        <v>0</v>
      </c>
      <c r="AL35" s="300"/>
      <c r="AM35" s="300"/>
      <c r="AN35" s="300"/>
      <c r="AO35" s="302"/>
      <c r="AP35" s="35"/>
      <c r="AQ35" s="35"/>
      <c r="AR35" s="30"/>
      <c r="BG35" s="29"/>
    </row>
    <row r="36" spans="1:59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G36" s="29"/>
    </row>
    <row r="37" spans="1:59" s="2" customFormat="1" ht="6.95" customHeight="1">
      <c r="A37" s="29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  <c r="BG37" s="29"/>
    </row>
    <row r="41" spans="1:59" s="2" customFormat="1" ht="6.95" customHeight="1">
      <c r="A41" s="29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  <c r="BG41" s="29"/>
    </row>
    <row r="42" spans="1:59" s="2" customFormat="1" ht="24.95" customHeight="1">
      <c r="A42" s="29"/>
      <c r="B42" s="30"/>
      <c r="C42" s="19" t="s">
        <v>46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30"/>
      <c r="BG42" s="29"/>
    </row>
    <row r="43" spans="1:59" s="2" customFormat="1" ht="6.95" customHeight="1">
      <c r="A43" s="29"/>
      <c r="B43" s="30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30"/>
      <c r="BG43" s="29"/>
    </row>
    <row r="44" spans="1:59" s="4" customFormat="1" ht="12" customHeight="1">
      <c r="B44" s="43"/>
      <c r="C44" s="25" t="s">
        <v>15</v>
      </c>
      <c r="L44" s="4" t="str">
        <f>K5</f>
        <v>VZ65420111</v>
      </c>
      <c r="AR44" s="43"/>
    </row>
    <row r="45" spans="1:59" s="5" customFormat="1" ht="36.950000000000003" customHeight="1">
      <c r="B45" s="44"/>
      <c r="C45" s="45" t="s">
        <v>17</v>
      </c>
      <c r="L45" s="295" t="str">
        <f>K6</f>
        <v>Oprava osvětlení v zast. Vlkov n. L.</v>
      </c>
      <c r="M45" s="296"/>
      <c r="N45" s="296"/>
      <c r="O45" s="296"/>
      <c r="P45" s="296"/>
      <c r="Q45" s="296"/>
      <c r="R45" s="296"/>
      <c r="S45" s="296"/>
      <c r="T45" s="296"/>
      <c r="U45" s="296"/>
      <c r="V45" s="296"/>
      <c r="W45" s="296"/>
      <c r="X45" s="296"/>
      <c r="Y45" s="296"/>
      <c r="Z45" s="296"/>
      <c r="AA45" s="296"/>
      <c r="AB45" s="296"/>
      <c r="AC45" s="296"/>
      <c r="AD45" s="296"/>
      <c r="AE45" s="296"/>
      <c r="AF45" s="296"/>
      <c r="AG45" s="296"/>
      <c r="AH45" s="296"/>
      <c r="AI45" s="296"/>
      <c r="AJ45" s="296"/>
      <c r="AK45" s="296"/>
      <c r="AL45" s="296"/>
      <c r="AM45" s="296"/>
      <c r="AN45" s="296"/>
      <c r="AO45" s="296"/>
      <c r="AR45" s="44"/>
    </row>
    <row r="46" spans="1:59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30"/>
      <c r="BG46" s="29"/>
    </row>
    <row r="47" spans="1:59" s="2" customFormat="1" ht="12" customHeight="1">
      <c r="A47" s="29"/>
      <c r="B47" s="30"/>
      <c r="C47" s="25" t="s">
        <v>20</v>
      </c>
      <c r="D47" s="29"/>
      <c r="E47" s="29"/>
      <c r="F47" s="29"/>
      <c r="G47" s="29"/>
      <c r="H47" s="29"/>
      <c r="I47" s="29"/>
      <c r="J47" s="29"/>
      <c r="K47" s="29"/>
      <c r="L47" s="46" t="str">
        <f>IF(K8="","",K8)</f>
        <v xml:space="preserve"> Vlkov n. L.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5" t="s">
        <v>22</v>
      </c>
      <c r="AJ47" s="29"/>
      <c r="AK47" s="29"/>
      <c r="AL47" s="29"/>
      <c r="AM47" s="297">
        <f>IF(AN8= "","",AN8)</f>
        <v>43866</v>
      </c>
      <c r="AN47" s="297"/>
      <c r="AO47" s="29"/>
      <c r="AP47" s="29"/>
      <c r="AQ47" s="29"/>
      <c r="AR47" s="30"/>
      <c r="BG47" s="29"/>
    </row>
    <row r="48" spans="1:59" s="2" customFormat="1" ht="6.95" customHeight="1">
      <c r="A48" s="29"/>
      <c r="B48" s="30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30"/>
      <c r="BG48" s="29"/>
    </row>
    <row r="49" spans="1:91" s="2" customFormat="1" ht="15.2" customHeight="1">
      <c r="A49" s="29"/>
      <c r="B49" s="30"/>
      <c r="C49" s="25" t="s">
        <v>23</v>
      </c>
      <c r="D49" s="29"/>
      <c r="E49" s="29"/>
      <c r="F49" s="29"/>
      <c r="G49" s="29"/>
      <c r="H49" s="29"/>
      <c r="I49" s="29"/>
      <c r="J49" s="29"/>
      <c r="K49" s="29"/>
      <c r="L49" s="4" t="str">
        <f>IF(E11= "","",E11)</f>
        <v xml:space="preserve"> </v>
      </c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5" t="s">
        <v>29</v>
      </c>
      <c r="AJ49" s="29"/>
      <c r="AK49" s="29"/>
      <c r="AL49" s="29"/>
      <c r="AM49" s="293" t="str">
        <f>IF(E17="","",E17)</f>
        <v xml:space="preserve"> </v>
      </c>
      <c r="AN49" s="294"/>
      <c r="AO49" s="294"/>
      <c r="AP49" s="294"/>
      <c r="AQ49" s="29"/>
      <c r="AR49" s="30"/>
      <c r="AS49" s="289" t="s">
        <v>47</v>
      </c>
      <c r="AT49" s="290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8"/>
      <c r="BG49" s="29"/>
    </row>
    <row r="50" spans="1:91" s="2" customFormat="1" ht="15.2" customHeight="1">
      <c r="A50" s="29"/>
      <c r="B50" s="30"/>
      <c r="C50" s="25" t="s">
        <v>27</v>
      </c>
      <c r="D50" s="29"/>
      <c r="E50" s="29"/>
      <c r="F50" s="29"/>
      <c r="G50" s="29"/>
      <c r="H50" s="29"/>
      <c r="I50" s="29"/>
      <c r="J50" s="29"/>
      <c r="K50" s="29"/>
      <c r="L50" s="4" t="str">
        <f>IF(E14= "Vyplň údaj","",E14)</f>
        <v/>
      </c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5" t="s">
        <v>30</v>
      </c>
      <c r="AJ50" s="29"/>
      <c r="AK50" s="29"/>
      <c r="AL50" s="29"/>
      <c r="AM50" s="293" t="str">
        <f>IF(E20="","",E20)</f>
        <v xml:space="preserve"> </v>
      </c>
      <c r="AN50" s="294"/>
      <c r="AO50" s="294"/>
      <c r="AP50" s="294"/>
      <c r="AQ50" s="29"/>
      <c r="AR50" s="30"/>
      <c r="AS50" s="291"/>
      <c r="AT50" s="292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50"/>
      <c r="BG50" s="29"/>
    </row>
    <row r="51" spans="1:91" s="2" customFormat="1" ht="10.9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30"/>
      <c r="AS51" s="291"/>
      <c r="AT51" s="292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50"/>
      <c r="BG51" s="29"/>
    </row>
    <row r="52" spans="1:91" s="2" customFormat="1" ht="29.25" customHeight="1">
      <c r="A52" s="29"/>
      <c r="B52" s="30"/>
      <c r="C52" s="275" t="s">
        <v>48</v>
      </c>
      <c r="D52" s="276"/>
      <c r="E52" s="276"/>
      <c r="F52" s="276"/>
      <c r="G52" s="276"/>
      <c r="H52" s="51"/>
      <c r="I52" s="277" t="s">
        <v>49</v>
      </c>
      <c r="J52" s="276"/>
      <c r="K52" s="276"/>
      <c r="L52" s="276"/>
      <c r="M52" s="276"/>
      <c r="N52" s="276"/>
      <c r="O52" s="276"/>
      <c r="P52" s="276"/>
      <c r="Q52" s="276"/>
      <c r="R52" s="276"/>
      <c r="S52" s="276"/>
      <c r="T52" s="276"/>
      <c r="U52" s="276"/>
      <c r="V52" s="276"/>
      <c r="W52" s="276"/>
      <c r="X52" s="276"/>
      <c r="Y52" s="276"/>
      <c r="Z52" s="276"/>
      <c r="AA52" s="276"/>
      <c r="AB52" s="276"/>
      <c r="AC52" s="276"/>
      <c r="AD52" s="276"/>
      <c r="AE52" s="276"/>
      <c r="AF52" s="276"/>
      <c r="AG52" s="283" t="s">
        <v>50</v>
      </c>
      <c r="AH52" s="276"/>
      <c r="AI52" s="276"/>
      <c r="AJ52" s="276"/>
      <c r="AK52" s="276"/>
      <c r="AL52" s="276"/>
      <c r="AM52" s="276"/>
      <c r="AN52" s="277" t="s">
        <v>51</v>
      </c>
      <c r="AO52" s="276"/>
      <c r="AP52" s="276"/>
      <c r="AQ52" s="52" t="s">
        <v>52</v>
      </c>
      <c r="AR52" s="30"/>
      <c r="AS52" s="53" t="s">
        <v>53</v>
      </c>
      <c r="AT52" s="54" t="s">
        <v>54</v>
      </c>
      <c r="AU52" s="54" t="s">
        <v>55</v>
      </c>
      <c r="AV52" s="54" t="s">
        <v>56</v>
      </c>
      <c r="AW52" s="54" t="s">
        <v>57</v>
      </c>
      <c r="AX52" s="54" t="s">
        <v>58</v>
      </c>
      <c r="AY52" s="54" t="s">
        <v>59</v>
      </c>
      <c r="AZ52" s="54" t="s">
        <v>60</v>
      </c>
      <c r="BA52" s="54" t="s">
        <v>61</v>
      </c>
      <c r="BB52" s="54" t="s">
        <v>62</v>
      </c>
      <c r="BC52" s="54" t="s">
        <v>63</v>
      </c>
      <c r="BD52" s="54" t="s">
        <v>64</v>
      </c>
      <c r="BE52" s="54" t="s">
        <v>65</v>
      </c>
      <c r="BF52" s="55" t="s">
        <v>66</v>
      </c>
      <c r="BG52" s="29"/>
    </row>
    <row r="53" spans="1:91" s="2" customFormat="1" ht="10.9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30"/>
      <c r="AS53" s="56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8"/>
      <c r="BG53" s="29"/>
    </row>
    <row r="54" spans="1:91" s="6" customFormat="1" ht="32.450000000000003" customHeight="1">
      <c r="B54" s="59"/>
      <c r="C54" s="60" t="s">
        <v>67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87">
        <f>ROUND(AG55,2)</f>
        <v>0</v>
      </c>
      <c r="AH54" s="287"/>
      <c r="AI54" s="287"/>
      <c r="AJ54" s="287"/>
      <c r="AK54" s="287"/>
      <c r="AL54" s="287"/>
      <c r="AM54" s="287"/>
      <c r="AN54" s="288">
        <f>SUM(AG54,AV54)</f>
        <v>0</v>
      </c>
      <c r="AO54" s="288"/>
      <c r="AP54" s="288"/>
      <c r="AQ54" s="63" t="s">
        <v>3</v>
      </c>
      <c r="AR54" s="59"/>
      <c r="AS54" s="64">
        <f>ROUND(AS55,2)</f>
        <v>0</v>
      </c>
      <c r="AT54" s="65">
        <f>ROUND(AT55,2)</f>
        <v>0</v>
      </c>
      <c r="AU54" s="66">
        <f>ROUND(AU55,2)</f>
        <v>0</v>
      </c>
      <c r="AV54" s="66">
        <f>ROUND(SUM(AX54:AY54),2)</f>
        <v>0</v>
      </c>
      <c r="AW54" s="67">
        <f>ROUND(AW55,5)</f>
        <v>0</v>
      </c>
      <c r="AX54" s="66">
        <f>ROUND(BB54*L29,2)</f>
        <v>0</v>
      </c>
      <c r="AY54" s="66">
        <f>ROUND(BC54*L30,2)</f>
        <v>0</v>
      </c>
      <c r="AZ54" s="66">
        <f>ROUND(BD54*L29,2)</f>
        <v>0</v>
      </c>
      <c r="BA54" s="66">
        <f>ROUND(BE54*L30,2)</f>
        <v>0</v>
      </c>
      <c r="BB54" s="66">
        <f>ROUND(BB55,2)</f>
        <v>0</v>
      </c>
      <c r="BC54" s="66">
        <f>ROUND(BC55,2)</f>
        <v>0</v>
      </c>
      <c r="BD54" s="66">
        <f>ROUND(BD55,2)</f>
        <v>0</v>
      </c>
      <c r="BE54" s="66">
        <f>ROUND(BE55,2)</f>
        <v>0</v>
      </c>
      <c r="BF54" s="68">
        <f>ROUND(BF55,2)</f>
        <v>0</v>
      </c>
      <c r="BS54" s="69" t="s">
        <v>68</v>
      </c>
      <c r="BT54" s="69" t="s">
        <v>69</v>
      </c>
      <c r="BU54" s="70" t="s">
        <v>70</v>
      </c>
      <c r="BV54" s="69" t="s">
        <v>71</v>
      </c>
      <c r="BW54" s="69" t="s">
        <v>6</v>
      </c>
      <c r="BX54" s="69" t="s">
        <v>72</v>
      </c>
      <c r="CL54" s="69" t="s">
        <v>3</v>
      </c>
    </row>
    <row r="55" spans="1:91" s="7" customFormat="1" ht="27" customHeight="1">
      <c r="B55" s="71"/>
      <c r="C55" s="72"/>
      <c r="D55" s="278" t="s">
        <v>73</v>
      </c>
      <c r="E55" s="278"/>
      <c r="F55" s="278"/>
      <c r="G55" s="278"/>
      <c r="H55" s="278"/>
      <c r="I55" s="73"/>
      <c r="J55" s="278" t="s">
        <v>74</v>
      </c>
      <c r="K55" s="278"/>
      <c r="L55" s="278"/>
      <c r="M55" s="278"/>
      <c r="N55" s="278"/>
      <c r="O55" s="278"/>
      <c r="P55" s="278"/>
      <c r="Q55" s="278"/>
      <c r="R55" s="278"/>
      <c r="S55" s="278"/>
      <c r="T55" s="278"/>
      <c r="U55" s="278"/>
      <c r="V55" s="278"/>
      <c r="W55" s="278"/>
      <c r="X55" s="278"/>
      <c r="Y55" s="278"/>
      <c r="Z55" s="278"/>
      <c r="AA55" s="278"/>
      <c r="AB55" s="278"/>
      <c r="AC55" s="278"/>
      <c r="AD55" s="278"/>
      <c r="AE55" s="278"/>
      <c r="AF55" s="278"/>
      <c r="AG55" s="286">
        <f>ROUND(SUM(AG56:AG58),2)</f>
        <v>0</v>
      </c>
      <c r="AH55" s="285"/>
      <c r="AI55" s="285"/>
      <c r="AJ55" s="285"/>
      <c r="AK55" s="285"/>
      <c r="AL55" s="285"/>
      <c r="AM55" s="285"/>
      <c r="AN55" s="284">
        <f>SUM(AG55,AV55)</f>
        <v>0</v>
      </c>
      <c r="AO55" s="285"/>
      <c r="AP55" s="285"/>
      <c r="AQ55" s="74" t="s">
        <v>75</v>
      </c>
      <c r="AR55" s="71"/>
      <c r="AS55" s="75">
        <f>ROUND(SUM(AS56:AS58),2)</f>
        <v>0</v>
      </c>
      <c r="AT55" s="76">
        <f>ROUND(SUM(AT56:AT58),2)</f>
        <v>0</v>
      </c>
      <c r="AU55" s="77">
        <f>ROUND(SUM(AU56:AU58),2)</f>
        <v>0</v>
      </c>
      <c r="AV55" s="77">
        <f>ROUND(SUM(AX55:AY55),2)</f>
        <v>0</v>
      </c>
      <c r="AW55" s="78">
        <f>ROUND(SUM(AW56:AW58),5)</f>
        <v>0</v>
      </c>
      <c r="AX55" s="77">
        <f>ROUND(BB55*L29,2)</f>
        <v>0</v>
      </c>
      <c r="AY55" s="77">
        <f>ROUND(BC55*L30,2)</f>
        <v>0</v>
      </c>
      <c r="AZ55" s="77">
        <f>ROUND(BD55*L29,2)</f>
        <v>0</v>
      </c>
      <c r="BA55" s="77">
        <f>ROUND(BE55*L30,2)</f>
        <v>0</v>
      </c>
      <c r="BB55" s="77">
        <f>ROUND(SUM(BB56:BB58),2)</f>
        <v>0</v>
      </c>
      <c r="BC55" s="77">
        <f>ROUND(SUM(BC56:BC58),2)</f>
        <v>0</v>
      </c>
      <c r="BD55" s="77">
        <f>ROUND(SUM(BD56:BD58),2)</f>
        <v>0</v>
      </c>
      <c r="BE55" s="77">
        <f>ROUND(SUM(BE56:BE58),2)</f>
        <v>0</v>
      </c>
      <c r="BF55" s="79">
        <f>ROUND(SUM(BF56:BF58),2)</f>
        <v>0</v>
      </c>
      <c r="BS55" s="80" t="s">
        <v>68</v>
      </c>
      <c r="BT55" s="80" t="s">
        <v>76</v>
      </c>
      <c r="BU55" s="80" t="s">
        <v>70</v>
      </c>
      <c r="BV55" s="80" t="s">
        <v>71</v>
      </c>
      <c r="BW55" s="80" t="s">
        <v>77</v>
      </c>
      <c r="BX55" s="80" t="s">
        <v>6</v>
      </c>
      <c r="CL55" s="80" t="s">
        <v>3</v>
      </c>
      <c r="CM55" s="80" t="s">
        <v>78</v>
      </c>
    </row>
    <row r="56" spans="1:91" s="4" customFormat="1" ht="25.5" customHeight="1">
      <c r="A56" s="81" t="s">
        <v>79</v>
      </c>
      <c r="B56" s="43"/>
      <c r="C56" s="10"/>
      <c r="D56" s="10"/>
      <c r="E56" s="274" t="s">
        <v>80</v>
      </c>
      <c r="F56" s="274"/>
      <c r="G56" s="274"/>
      <c r="H56" s="274"/>
      <c r="I56" s="274"/>
      <c r="J56" s="10"/>
      <c r="K56" s="274" t="s">
        <v>81</v>
      </c>
      <c r="L56" s="274"/>
      <c r="M56" s="274"/>
      <c r="N56" s="274"/>
      <c r="O56" s="274"/>
      <c r="P56" s="274"/>
      <c r="Q56" s="274"/>
      <c r="R56" s="274"/>
      <c r="S56" s="274"/>
      <c r="T56" s="274"/>
      <c r="U56" s="274"/>
      <c r="V56" s="274"/>
      <c r="W56" s="274"/>
      <c r="X56" s="274"/>
      <c r="Y56" s="274"/>
      <c r="Z56" s="274"/>
      <c r="AA56" s="274"/>
      <c r="AB56" s="274"/>
      <c r="AC56" s="274"/>
      <c r="AD56" s="274"/>
      <c r="AE56" s="274"/>
      <c r="AF56" s="274"/>
      <c r="AG56" s="279">
        <f>'01 SZDC - Sborník'!K34</f>
        <v>0</v>
      </c>
      <c r="AH56" s="280"/>
      <c r="AI56" s="280"/>
      <c r="AJ56" s="280"/>
      <c r="AK56" s="280"/>
      <c r="AL56" s="280"/>
      <c r="AM56" s="280"/>
      <c r="AN56" s="279">
        <f>SUM(AG56,AV56)</f>
        <v>0</v>
      </c>
      <c r="AO56" s="280"/>
      <c r="AP56" s="280"/>
      <c r="AQ56" s="82" t="s">
        <v>82</v>
      </c>
      <c r="AR56" s="43"/>
      <c r="AS56" s="83">
        <f>'01 SZDC - Sborník'!K32</f>
        <v>0</v>
      </c>
      <c r="AT56" s="84">
        <f>'01 SZDC - Sborník'!K33</f>
        <v>0</v>
      </c>
      <c r="AU56" s="84">
        <v>0</v>
      </c>
      <c r="AV56" s="84">
        <f>ROUND(SUM(AX56:AY56),2)</f>
        <v>0</v>
      </c>
      <c r="AW56" s="85">
        <f>'01 SZDC - Sborník'!T92</f>
        <v>0</v>
      </c>
      <c r="AX56" s="84">
        <f>'01 SZDC - Sborník'!K37</f>
        <v>0</v>
      </c>
      <c r="AY56" s="84">
        <f>'01 SZDC - Sborník'!K38</f>
        <v>0</v>
      </c>
      <c r="AZ56" s="84">
        <f>'01 SZDC - Sborník'!K39</f>
        <v>0</v>
      </c>
      <c r="BA56" s="84">
        <f>'01 SZDC - Sborník'!K40</f>
        <v>0</v>
      </c>
      <c r="BB56" s="84">
        <f>'01 SZDC - Sborník'!F37</f>
        <v>0</v>
      </c>
      <c r="BC56" s="84">
        <f>'01 SZDC - Sborník'!F38</f>
        <v>0</v>
      </c>
      <c r="BD56" s="84">
        <f>'01 SZDC - Sborník'!F39</f>
        <v>0</v>
      </c>
      <c r="BE56" s="84">
        <f>'01 SZDC - Sborník'!F40</f>
        <v>0</v>
      </c>
      <c r="BF56" s="86">
        <f>'01 SZDC - Sborník'!F41</f>
        <v>0</v>
      </c>
      <c r="BT56" s="23" t="s">
        <v>78</v>
      </c>
      <c r="BV56" s="23" t="s">
        <v>71</v>
      </c>
      <c r="BW56" s="23" t="s">
        <v>83</v>
      </c>
      <c r="BX56" s="23" t="s">
        <v>77</v>
      </c>
      <c r="CL56" s="23" t="s">
        <v>3</v>
      </c>
    </row>
    <row r="57" spans="1:91" s="4" customFormat="1" ht="16.5" customHeight="1">
      <c r="A57" s="81" t="s">
        <v>79</v>
      </c>
      <c r="B57" s="43"/>
      <c r="C57" s="10"/>
      <c r="D57" s="10"/>
      <c r="E57" s="274" t="s">
        <v>84</v>
      </c>
      <c r="F57" s="274"/>
      <c r="G57" s="274"/>
      <c r="H57" s="274"/>
      <c r="I57" s="274"/>
      <c r="J57" s="10"/>
      <c r="K57" s="274" t="s">
        <v>85</v>
      </c>
      <c r="L57" s="274"/>
      <c r="M57" s="274"/>
      <c r="N57" s="274"/>
      <c r="O57" s="274"/>
      <c r="P57" s="274"/>
      <c r="Q57" s="274"/>
      <c r="R57" s="274"/>
      <c r="S57" s="274"/>
      <c r="T57" s="274"/>
      <c r="U57" s="274"/>
      <c r="V57" s="274"/>
      <c r="W57" s="274"/>
      <c r="X57" s="274"/>
      <c r="Y57" s="274"/>
      <c r="Z57" s="274"/>
      <c r="AA57" s="274"/>
      <c r="AB57" s="274"/>
      <c r="AC57" s="274"/>
      <c r="AD57" s="274"/>
      <c r="AE57" s="274"/>
      <c r="AF57" s="274"/>
      <c r="AG57" s="279">
        <f>'02 - Zemní práce'!K34</f>
        <v>0</v>
      </c>
      <c r="AH57" s="280"/>
      <c r="AI57" s="280"/>
      <c r="AJ57" s="280"/>
      <c r="AK57" s="280"/>
      <c r="AL57" s="280"/>
      <c r="AM57" s="280"/>
      <c r="AN57" s="279">
        <f>SUM(AG57,AV57)</f>
        <v>0</v>
      </c>
      <c r="AO57" s="280"/>
      <c r="AP57" s="280"/>
      <c r="AQ57" s="82" t="s">
        <v>82</v>
      </c>
      <c r="AR57" s="43"/>
      <c r="AS57" s="83">
        <f>'02 - Zemní práce'!K32</f>
        <v>0</v>
      </c>
      <c r="AT57" s="84">
        <f>'02 - Zemní práce'!K33</f>
        <v>0</v>
      </c>
      <c r="AU57" s="84">
        <v>0</v>
      </c>
      <c r="AV57" s="84">
        <f>ROUND(SUM(AX57:AY57),2)</f>
        <v>0</v>
      </c>
      <c r="AW57" s="85">
        <f>'02 - Zemní práce'!T89</f>
        <v>0</v>
      </c>
      <c r="AX57" s="84">
        <f>'02 - Zemní práce'!K37</f>
        <v>0</v>
      </c>
      <c r="AY57" s="84">
        <f>'02 - Zemní práce'!K38</f>
        <v>0</v>
      </c>
      <c r="AZ57" s="84">
        <f>'02 - Zemní práce'!K39</f>
        <v>0</v>
      </c>
      <c r="BA57" s="84">
        <f>'02 - Zemní práce'!K40</f>
        <v>0</v>
      </c>
      <c r="BB57" s="84">
        <f>'02 - Zemní práce'!F37</f>
        <v>0</v>
      </c>
      <c r="BC57" s="84">
        <f>'02 - Zemní práce'!F38</f>
        <v>0</v>
      </c>
      <c r="BD57" s="84">
        <f>'02 - Zemní práce'!F39</f>
        <v>0</v>
      </c>
      <c r="BE57" s="84">
        <f>'02 - Zemní práce'!F40</f>
        <v>0</v>
      </c>
      <c r="BF57" s="86">
        <f>'02 - Zemní práce'!F41</f>
        <v>0</v>
      </c>
      <c r="BT57" s="23" t="s">
        <v>78</v>
      </c>
      <c r="BV57" s="23" t="s">
        <v>71</v>
      </c>
      <c r="BW57" s="23" t="s">
        <v>86</v>
      </c>
      <c r="BX57" s="23" t="s">
        <v>77</v>
      </c>
      <c r="CL57" s="23" t="s">
        <v>3</v>
      </c>
    </row>
    <row r="58" spans="1:91" s="4" customFormat="1" ht="16.5" customHeight="1">
      <c r="A58" s="81" t="s">
        <v>79</v>
      </c>
      <c r="B58" s="43"/>
      <c r="C58" s="10"/>
      <c r="D58" s="10"/>
      <c r="E58" s="274" t="s">
        <v>87</v>
      </c>
      <c r="F58" s="274"/>
      <c r="G58" s="274"/>
      <c r="H58" s="274"/>
      <c r="I58" s="274"/>
      <c r="J58" s="10"/>
      <c r="K58" s="274" t="s">
        <v>88</v>
      </c>
      <c r="L58" s="274"/>
      <c r="M58" s="274"/>
      <c r="N58" s="274"/>
      <c r="O58" s="274"/>
      <c r="P58" s="274"/>
      <c r="Q58" s="274"/>
      <c r="R58" s="274"/>
      <c r="S58" s="274"/>
      <c r="T58" s="274"/>
      <c r="U58" s="274"/>
      <c r="V58" s="274"/>
      <c r="W58" s="274"/>
      <c r="X58" s="274"/>
      <c r="Y58" s="274"/>
      <c r="Z58" s="274"/>
      <c r="AA58" s="274"/>
      <c r="AB58" s="274"/>
      <c r="AC58" s="274"/>
      <c r="AD58" s="274"/>
      <c r="AE58" s="274"/>
      <c r="AF58" s="274"/>
      <c r="AG58" s="279">
        <f>'03 - VRN'!K34</f>
        <v>0</v>
      </c>
      <c r="AH58" s="280"/>
      <c r="AI58" s="280"/>
      <c r="AJ58" s="280"/>
      <c r="AK58" s="280"/>
      <c r="AL58" s="280"/>
      <c r="AM58" s="280"/>
      <c r="AN58" s="279">
        <f>SUM(AG58,AV58)</f>
        <v>0</v>
      </c>
      <c r="AO58" s="280"/>
      <c r="AP58" s="280"/>
      <c r="AQ58" s="82" t="s">
        <v>82</v>
      </c>
      <c r="AR58" s="43"/>
      <c r="AS58" s="87">
        <f>'03 - VRN'!K32</f>
        <v>0</v>
      </c>
      <c r="AT58" s="88">
        <f>'03 - VRN'!K33</f>
        <v>0</v>
      </c>
      <c r="AU58" s="88">
        <v>0</v>
      </c>
      <c r="AV58" s="88">
        <f>ROUND(SUM(AX58:AY58),2)</f>
        <v>0</v>
      </c>
      <c r="AW58" s="89">
        <f>'03 - VRN'!T96</f>
        <v>0</v>
      </c>
      <c r="AX58" s="88">
        <f>'03 - VRN'!K37</f>
        <v>0</v>
      </c>
      <c r="AY58" s="88">
        <f>'03 - VRN'!K38</f>
        <v>0</v>
      </c>
      <c r="AZ58" s="88">
        <f>'03 - VRN'!K39</f>
        <v>0</v>
      </c>
      <c r="BA58" s="88">
        <f>'03 - VRN'!K40</f>
        <v>0</v>
      </c>
      <c r="BB58" s="88">
        <f>'03 - VRN'!F37</f>
        <v>0</v>
      </c>
      <c r="BC58" s="88">
        <f>'03 - VRN'!F38</f>
        <v>0</v>
      </c>
      <c r="BD58" s="88">
        <f>'03 - VRN'!F39</f>
        <v>0</v>
      </c>
      <c r="BE58" s="88">
        <f>'03 - VRN'!F40</f>
        <v>0</v>
      </c>
      <c r="BF58" s="90">
        <f>'03 - VRN'!F41</f>
        <v>0</v>
      </c>
      <c r="BT58" s="23" t="s">
        <v>78</v>
      </c>
      <c r="BV58" s="23" t="s">
        <v>71</v>
      </c>
      <c r="BW58" s="23" t="s">
        <v>89</v>
      </c>
      <c r="BX58" s="23" t="s">
        <v>77</v>
      </c>
      <c r="CL58" s="23" t="s">
        <v>3</v>
      </c>
    </row>
    <row r="59" spans="1:91" s="2" customFormat="1" ht="30" customHeight="1">
      <c r="A59" s="29"/>
      <c r="B59" s="30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30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</row>
    <row r="60" spans="1:91" s="2" customFormat="1" ht="6.95" customHeight="1">
      <c r="A60" s="29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30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</row>
  </sheetData>
  <mergeCells count="54">
    <mergeCell ref="L31:P31"/>
    <mergeCell ref="L32:P32"/>
    <mergeCell ref="W31:AE31"/>
    <mergeCell ref="BG5:BG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L28:P28"/>
    <mergeCell ref="W28:AE28"/>
    <mergeCell ref="AK28:AO28"/>
    <mergeCell ref="L29:P29"/>
    <mergeCell ref="L30:P30"/>
    <mergeCell ref="AR2:BG2"/>
    <mergeCell ref="K5:AO5"/>
    <mergeCell ref="K6:AO6"/>
    <mergeCell ref="E14:AJ14"/>
    <mergeCell ref="E23:AN23"/>
    <mergeCell ref="AS49:AT51"/>
    <mergeCell ref="AM50:AP50"/>
    <mergeCell ref="L45:AO45"/>
    <mergeCell ref="AM47:AN47"/>
    <mergeCell ref="AM49:AP49"/>
    <mergeCell ref="L33:P33"/>
    <mergeCell ref="AN52:AP52"/>
    <mergeCell ref="AG52:AM52"/>
    <mergeCell ref="AN55:AP55"/>
    <mergeCell ref="AG55:AM55"/>
    <mergeCell ref="AG54:AM54"/>
    <mergeCell ref="AN54:AP54"/>
    <mergeCell ref="W33:AE33"/>
    <mergeCell ref="AK33:AO33"/>
    <mergeCell ref="X35:AB35"/>
    <mergeCell ref="AK35:AO35"/>
    <mergeCell ref="AN56:AP56"/>
    <mergeCell ref="AG56:AM56"/>
    <mergeCell ref="AN57:AP57"/>
    <mergeCell ref="AG57:AM57"/>
    <mergeCell ref="AN58:AP58"/>
    <mergeCell ref="AG58:AM58"/>
    <mergeCell ref="E57:I57"/>
    <mergeCell ref="K57:AF57"/>
    <mergeCell ref="E58:I58"/>
    <mergeCell ref="K58:AF58"/>
    <mergeCell ref="C52:G52"/>
    <mergeCell ref="I52:AF52"/>
    <mergeCell ref="D55:H55"/>
    <mergeCell ref="J55:AF55"/>
    <mergeCell ref="E56:I56"/>
    <mergeCell ref="K56:AF56"/>
  </mergeCells>
  <hyperlinks>
    <hyperlink ref="A56" location="'01 SZDC - Sborník'!C2" display="/"/>
    <hyperlink ref="A57" location="'02 - Zemní práce'!C2" display="/"/>
    <hyperlink ref="A58" location="'03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2"/>
  <sheetViews>
    <sheetView showGridLines="0" topLeftCell="A204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91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1"/>
      <c r="J2" s="91"/>
      <c r="M2" s="303" t="s">
        <v>7</v>
      </c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4"/>
      <c r="AT2" s="15" t="s">
        <v>83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92"/>
      <c r="J3" s="92"/>
      <c r="K3" s="17"/>
      <c r="L3" s="17"/>
      <c r="M3" s="18"/>
      <c r="AT3" s="15" t="s">
        <v>78</v>
      </c>
    </row>
    <row r="4" spans="1:46" s="1" customFormat="1" ht="24.95" customHeight="1">
      <c r="B4" s="18"/>
      <c r="D4" s="19" t="s">
        <v>90</v>
      </c>
      <c r="I4" s="91"/>
      <c r="J4" s="91"/>
      <c r="M4" s="18"/>
      <c r="N4" s="93" t="s">
        <v>12</v>
      </c>
      <c r="AT4" s="15" t="s">
        <v>4</v>
      </c>
    </row>
    <row r="5" spans="1:46" s="1" customFormat="1" ht="6.95" customHeight="1">
      <c r="B5" s="18"/>
      <c r="I5" s="91"/>
      <c r="J5" s="91"/>
      <c r="M5" s="18"/>
    </row>
    <row r="6" spans="1:46" s="1" customFormat="1" ht="12" customHeight="1">
      <c r="B6" s="18"/>
      <c r="D6" s="25" t="s">
        <v>17</v>
      </c>
      <c r="I6" s="91"/>
      <c r="J6" s="91"/>
      <c r="M6" s="18"/>
    </row>
    <row r="7" spans="1:46" s="1" customFormat="1" ht="16.5" customHeight="1">
      <c r="B7" s="18"/>
      <c r="E7" s="317" t="str">
        <f>'Rekapitulace stavby'!K6</f>
        <v>Oprava osvětlení v zast. Vlkov n. L.</v>
      </c>
      <c r="F7" s="318"/>
      <c r="G7" s="318"/>
      <c r="H7" s="318"/>
      <c r="I7" s="91"/>
      <c r="J7" s="91"/>
      <c r="M7" s="18"/>
    </row>
    <row r="8" spans="1:46" s="1" customFormat="1" ht="12" customHeight="1">
      <c r="B8" s="18"/>
      <c r="D8" s="25" t="s">
        <v>91</v>
      </c>
      <c r="I8" s="91"/>
      <c r="J8" s="91"/>
      <c r="M8" s="18"/>
    </row>
    <row r="9" spans="1:46" s="2" customFormat="1" ht="16.5" customHeight="1">
      <c r="A9" s="29"/>
      <c r="B9" s="30"/>
      <c r="C9" s="29"/>
      <c r="D9" s="29"/>
      <c r="E9" s="317" t="s">
        <v>92</v>
      </c>
      <c r="F9" s="316"/>
      <c r="G9" s="316"/>
      <c r="H9" s="316"/>
      <c r="I9" s="94"/>
      <c r="J9" s="94"/>
      <c r="K9" s="29"/>
      <c r="L9" s="29"/>
      <c r="M9" s="95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5" t="s">
        <v>93</v>
      </c>
      <c r="E10" s="29"/>
      <c r="F10" s="29"/>
      <c r="G10" s="29"/>
      <c r="H10" s="29"/>
      <c r="I10" s="94"/>
      <c r="J10" s="94"/>
      <c r="K10" s="29"/>
      <c r="L10" s="29"/>
      <c r="M10" s="95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95" t="s">
        <v>94</v>
      </c>
      <c r="F11" s="316"/>
      <c r="G11" s="316"/>
      <c r="H11" s="316"/>
      <c r="I11" s="94"/>
      <c r="J11" s="94"/>
      <c r="K11" s="29"/>
      <c r="L11" s="29"/>
      <c r="M11" s="95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4"/>
      <c r="J12" s="94"/>
      <c r="K12" s="29"/>
      <c r="L12" s="29"/>
      <c r="M12" s="95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5" t="s">
        <v>18</v>
      </c>
      <c r="E13" s="29"/>
      <c r="F13" s="23" t="s">
        <v>3</v>
      </c>
      <c r="G13" s="29"/>
      <c r="H13" s="29"/>
      <c r="I13" s="96" t="s">
        <v>19</v>
      </c>
      <c r="J13" s="97" t="s">
        <v>3</v>
      </c>
      <c r="K13" s="29"/>
      <c r="L13" s="29"/>
      <c r="M13" s="95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5" t="s">
        <v>20</v>
      </c>
      <c r="E14" s="29"/>
      <c r="F14" s="23" t="s">
        <v>25</v>
      </c>
      <c r="G14" s="29"/>
      <c r="H14" s="29"/>
      <c r="I14" s="96" t="s">
        <v>22</v>
      </c>
      <c r="J14" s="98">
        <f>'Rekapitulace stavby'!AN8</f>
        <v>43866</v>
      </c>
      <c r="K14" s="29"/>
      <c r="L14" s="29"/>
      <c r="M14" s="95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4"/>
      <c r="J15" s="94"/>
      <c r="K15" s="29"/>
      <c r="L15" s="29"/>
      <c r="M15" s="95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5" t="s">
        <v>23</v>
      </c>
      <c r="E16" s="29"/>
      <c r="F16" s="29"/>
      <c r="G16" s="29"/>
      <c r="H16" s="29"/>
      <c r="I16" s="96" t="s">
        <v>24</v>
      </c>
      <c r="J16" s="97" t="str">
        <f>IF('Rekapitulace stavby'!AN10="","",'Rekapitulace stavby'!AN10)</f>
        <v/>
      </c>
      <c r="K16" s="29"/>
      <c r="L16" s="29"/>
      <c r="M16" s="95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3" t="str">
        <f>IF('Rekapitulace stavby'!E11="","",'Rekapitulace stavby'!E11)</f>
        <v xml:space="preserve"> </v>
      </c>
      <c r="F17" s="29"/>
      <c r="G17" s="29"/>
      <c r="H17" s="29"/>
      <c r="I17" s="96" t="s">
        <v>26</v>
      </c>
      <c r="J17" s="97" t="str">
        <f>IF('Rekapitulace stavby'!AN11="","",'Rekapitulace stavby'!AN11)</f>
        <v/>
      </c>
      <c r="K17" s="29"/>
      <c r="L17" s="29"/>
      <c r="M17" s="95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4"/>
      <c r="J18" s="94"/>
      <c r="K18" s="29"/>
      <c r="L18" s="29"/>
      <c r="M18" s="95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5" t="s">
        <v>27</v>
      </c>
      <c r="E19" s="29"/>
      <c r="F19" s="29"/>
      <c r="G19" s="29"/>
      <c r="H19" s="29"/>
      <c r="I19" s="96" t="s">
        <v>24</v>
      </c>
      <c r="J19" s="26" t="str">
        <f>'Rekapitulace stavby'!AN13</f>
        <v>Vyplň údaj</v>
      </c>
      <c r="K19" s="29"/>
      <c r="L19" s="29"/>
      <c r="M19" s="95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319" t="str">
        <f>'Rekapitulace stavby'!E14</f>
        <v>Vyplň údaj</v>
      </c>
      <c r="F20" s="305"/>
      <c r="G20" s="305"/>
      <c r="H20" s="305"/>
      <c r="I20" s="96" t="s">
        <v>26</v>
      </c>
      <c r="J20" s="26" t="str">
        <f>'Rekapitulace stavby'!AN14</f>
        <v>Vyplň údaj</v>
      </c>
      <c r="K20" s="29"/>
      <c r="L20" s="29"/>
      <c r="M20" s="95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4"/>
      <c r="J21" s="94"/>
      <c r="K21" s="29"/>
      <c r="L21" s="29"/>
      <c r="M21" s="95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5" t="s">
        <v>29</v>
      </c>
      <c r="E22" s="29"/>
      <c r="F22" s="29"/>
      <c r="G22" s="29"/>
      <c r="H22" s="29"/>
      <c r="I22" s="96" t="s">
        <v>24</v>
      </c>
      <c r="J22" s="97" t="str">
        <f>IF('Rekapitulace stavby'!AN16="","",'Rekapitulace stavby'!AN16)</f>
        <v/>
      </c>
      <c r="K22" s="29"/>
      <c r="L22" s="29"/>
      <c r="M22" s="95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3" t="str">
        <f>IF('Rekapitulace stavby'!E17="","",'Rekapitulace stavby'!E17)</f>
        <v xml:space="preserve"> </v>
      </c>
      <c r="F23" s="29"/>
      <c r="G23" s="29"/>
      <c r="H23" s="29"/>
      <c r="I23" s="96" t="s">
        <v>26</v>
      </c>
      <c r="J23" s="97" t="str">
        <f>IF('Rekapitulace stavby'!AN17="","",'Rekapitulace stavby'!AN17)</f>
        <v/>
      </c>
      <c r="K23" s="29"/>
      <c r="L23" s="29"/>
      <c r="M23" s="95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4"/>
      <c r="J24" s="94"/>
      <c r="K24" s="29"/>
      <c r="L24" s="29"/>
      <c r="M24" s="95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5" t="s">
        <v>30</v>
      </c>
      <c r="E25" s="29"/>
      <c r="F25" s="29"/>
      <c r="G25" s="29"/>
      <c r="H25" s="29"/>
      <c r="I25" s="96" t="s">
        <v>24</v>
      </c>
      <c r="J25" s="97" t="str">
        <f>IF('Rekapitulace stavby'!AN19="","",'Rekapitulace stavby'!AN19)</f>
        <v/>
      </c>
      <c r="K25" s="29"/>
      <c r="L25" s="29"/>
      <c r="M25" s="95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3" t="str">
        <f>IF('Rekapitulace stavby'!E20="","",'Rekapitulace stavby'!E20)</f>
        <v xml:space="preserve"> </v>
      </c>
      <c r="F26" s="29"/>
      <c r="G26" s="29"/>
      <c r="H26" s="29"/>
      <c r="I26" s="96" t="s">
        <v>26</v>
      </c>
      <c r="J26" s="97" t="str">
        <f>IF('Rekapitulace stavby'!AN20="","",'Rekapitulace stavby'!AN20)</f>
        <v/>
      </c>
      <c r="K26" s="29"/>
      <c r="L26" s="29"/>
      <c r="M26" s="95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4"/>
      <c r="J27" s="94"/>
      <c r="K27" s="29"/>
      <c r="L27" s="29"/>
      <c r="M27" s="95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5" t="s">
        <v>31</v>
      </c>
      <c r="E28" s="29"/>
      <c r="F28" s="29"/>
      <c r="G28" s="29"/>
      <c r="H28" s="29"/>
      <c r="I28" s="94"/>
      <c r="J28" s="94"/>
      <c r="K28" s="29"/>
      <c r="L28" s="29"/>
      <c r="M28" s="95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9"/>
      <c r="B29" s="100"/>
      <c r="C29" s="99"/>
      <c r="D29" s="99"/>
      <c r="E29" s="309" t="s">
        <v>3</v>
      </c>
      <c r="F29" s="309"/>
      <c r="G29" s="309"/>
      <c r="H29" s="309"/>
      <c r="I29" s="101"/>
      <c r="J29" s="101"/>
      <c r="K29" s="99"/>
      <c r="L29" s="99"/>
      <c r="M29" s="102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4"/>
      <c r="J30" s="94"/>
      <c r="K30" s="29"/>
      <c r="L30" s="29"/>
      <c r="M30" s="95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7"/>
      <c r="E31" s="57"/>
      <c r="F31" s="57"/>
      <c r="G31" s="57"/>
      <c r="H31" s="57"/>
      <c r="I31" s="103"/>
      <c r="J31" s="103"/>
      <c r="K31" s="57"/>
      <c r="L31" s="57"/>
      <c r="M31" s="95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2.75">
      <c r="A32" s="29"/>
      <c r="B32" s="30"/>
      <c r="C32" s="29"/>
      <c r="D32" s="29"/>
      <c r="E32" s="25" t="s">
        <v>95</v>
      </c>
      <c r="F32" s="29"/>
      <c r="G32" s="29"/>
      <c r="H32" s="29"/>
      <c r="I32" s="94"/>
      <c r="J32" s="94"/>
      <c r="K32" s="104">
        <f>I65</f>
        <v>0</v>
      </c>
      <c r="L32" s="29"/>
      <c r="M32" s="95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2.75">
      <c r="A33" s="29"/>
      <c r="B33" s="30"/>
      <c r="C33" s="29"/>
      <c r="D33" s="29"/>
      <c r="E33" s="25" t="s">
        <v>96</v>
      </c>
      <c r="F33" s="29"/>
      <c r="G33" s="29"/>
      <c r="H33" s="29"/>
      <c r="I33" s="94"/>
      <c r="J33" s="94"/>
      <c r="K33" s="104">
        <f>J65</f>
        <v>0</v>
      </c>
      <c r="L33" s="29"/>
      <c r="M33" s="95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>
      <c r="A34" s="29"/>
      <c r="B34" s="30"/>
      <c r="C34" s="29"/>
      <c r="D34" s="105" t="s">
        <v>33</v>
      </c>
      <c r="E34" s="29"/>
      <c r="F34" s="29"/>
      <c r="G34" s="29"/>
      <c r="H34" s="29"/>
      <c r="I34" s="94"/>
      <c r="J34" s="94"/>
      <c r="K34" s="62">
        <f>ROUND(K92, 2)</f>
        <v>0</v>
      </c>
      <c r="L34" s="29"/>
      <c r="M34" s="95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>
      <c r="A35" s="29"/>
      <c r="B35" s="30"/>
      <c r="C35" s="29"/>
      <c r="D35" s="57"/>
      <c r="E35" s="57"/>
      <c r="F35" s="57"/>
      <c r="G35" s="57"/>
      <c r="H35" s="57"/>
      <c r="I35" s="103"/>
      <c r="J35" s="103"/>
      <c r="K35" s="57"/>
      <c r="L35" s="57"/>
      <c r="M35" s="95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9"/>
      <c r="F36" s="33" t="s">
        <v>35</v>
      </c>
      <c r="G36" s="29"/>
      <c r="H36" s="29"/>
      <c r="I36" s="106" t="s">
        <v>34</v>
      </c>
      <c r="J36" s="94"/>
      <c r="K36" s="33" t="s">
        <v>36</v>
      </c>
      <c r="L36" s="29"/>
      <c r="M36" s="95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>
      <c r="A37" s="29"/>
      <c r="B37" s="30"/>
      <c r="C37" s="29"/>
      <c r="D37" s="107" t="s">
        <v>37</v>
      </c>
      <c r="E37" s="25" t="s">
        <v>38</v>
      </c>
      <c r="F37" s="104">
        <f>ROUND((SUM(BE92:BE221)),  2)</f>
        <v>0</v>
      </c>
      <c r="G37" s="29"/>
      <c r="H37" s="29"/>
      <c r="I37" s="108">
        <v>0.21</v>
      </c>
      <c r="J37" s="94"/>
      <c r="K37" s="104">
        <f>ROUND(((SUM(BE92:BE221))*I37),  2)</f>
        <v>0</v>
      </c>
      <c r="L37" s="29"/>
      <c r="M37" s="95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>
      <c r="A38" s="29"/>
      <c r="B38" s="30"/>
      <c r="C38" s="29"/>
      <c r="D38" s="29"/>
      <c r="E38" s="25" t="s">
        <v>39</v>
      </c>
      <c r="F38" s="104">
        <f>ROUND((SUM(BF92:BF221)),  2)</f>
        <v>0</v>
      </c>
      <c r="G38" s="29"/>
      <c r="H38" s="29"/>
      <c r="I38" s="108">
        <v>0.15</v>
      </c>
      <c r="J38" s="94"/>
      <c r="K38" s="104">
        <f>ROUND(((SUM(BF92:BF221))*I38),  2)</f>
        <v>0</v>
      </c>
      <c r="L38" s="29"/>
      <c r="M38" s="95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5" t="s">
        <v>40</v>
      </c>
      <c r="F39" s="104">
        <f>ROUND((SUM(BG92:BG221)),  2)</f>
        <v>0</v>
      </c>
      <c r="G39" s="29"/>
      <c r="H39" s="29"/>
      <c r="I39" s="108">
        <v>0.21</v>
      </c>
      <c r="J39" s="94"/>
      <c r="K39" s="104">
        <f>0</f>
        <v>0</v>
      </c>
      <c r="L39" s="29"/>
      <c r="M39" s="95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5" t="s">
        <v>41</v>
      </c>
      <c r="F40" s="104">
        <f>ROUND((SUM(BH92:BH221)),  2)</f>
        <v>0</v>
      </c>
      <c r="G40" s="29"/>
      <c r="H40" s="29"/>
      <c r="I40" s="108">
        <v>0.15</v>
      </c>
      <c r="J40" s="94"/>
      <c r="K40" s="104">
        <f>0</f>
        <v>0</v>
      </c>
      <c r="L40" s="29"/>
      <c r="M40" s="95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>
      <c r="A41" s="29"/>
      <c r="B41" s="30"/>
      <c r="C41" s="29"/>
      <c r="D41" s="29"/>
      <c r="E41" s="25" t="s">
        <v>42</v>
      </c>
      <c r="F41" s="104">
        <f>ROUND((SUM(BI92:BI221)),  2)</f>
        <v>0</v>
      </c>
      <c r="G41" s="29"/>
      <c r="H41" s="29"/>
      <c r="I41" s="108">
        <v>0</v>
      </c>
      <c r="J41" s="94"/>
      <c r="K41" s="104">
        <f>0</f>
        <v>0</v>
      </c>
      <c r="L41" s="29"/>
      <c r="M41" s="95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>
      <c r="A42" s="29"/>
      <c r="B42" s="30"/>
      <c r="C42" s="29"/>
      <c r="D42" s="29"/>
      <c r="E42" s="29"/>
      <c r="F42" s="29"/>
      <c r="G42" s="29"/>
      <c r="H42" s="29"/>
      <c r="I42" s="94"/>
      <c r="J42" s="94"/>
      <c r="K42" s="29"/>
      <c r="L42" s="29"/>
      <c r="M42" s="95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>
      <c r="A43" s="29"/>
      <c r="B43" s="30"/>
      <c r="C43" s="109"/>
      <c r="D43" s="110" t="s">
        <v>43</v>
      </c>
      <c r="E43" s="51"/>
      <c r="F43" s="51"/>
      <c r="G43" s="111" t="s">
        <v>44</v>
      </c>
      <c r="H43" s="112" t="s">
        <v>45</v>
      </c>
      <c r="I43" s="113"/>
      <c r="J43" s="113"/>
      <c r="K43" s="114">
        <f>SUM(K34:K41)</f>
        <v>0</v>
      </c>
      <c r="L43" s="115"/>
      <c r="M43" s="95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>
      <c r="A44" s="29"/>
      <c r="B44" s="39"/>
      <c r="C44" s="40"/>
      <c r="D44" s="40"/>
      <c r="E44" s="40"/>
      <c r="F44" s="40"/>
      <c r="G44" s="40"/>
      <c r="H44" s="40"/>
      <c r="I44" s="116"/>
      <c r="J44" s="116"/>
      <c r="K44" s="40"/>
      <c r="L44" s="40"/>
      <c r="M44" s="95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8" spans="1:31" s="2" customFormat="1" ht="6.95" customHeight="1">
      <c r="A48" s="29"/>
      <c r="B48" s="41"/>
      <c r="C48" s="42"/>
      <c r="D48" s="42"/>
      <c r="E48" s="42"/>
      <c r="F48" s="42"/>
      <c r="G48" s="42"/>
      <c r="H48" s="42"/>
      <c r="I48" s="117"/>
      <c r="J48" s="117"/>
      <c r="K48" s="42"/>
      <c r="L48" s="42"/>
      <c r="M48" s="95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31" s="2" customFormat="1" ht="24.95" customHeight="1">
      <c r="A49" s="29"/>
      <c r="B49" s="30"/>
      <c r="C49" s="19" t="s">
        <v>97</v>
      </c>
      <c r="D49" s="29"/>
      <c r="E49" s="29"/>
      <c r="F49" s="29"/>
      <c r="G49" s="29"/>
      <c r="H49" s="29"/>
      <c r="I49" s="94"/>
      <c r="J49" s="94"/>
      <c r="K49" s="29"/>
      <c r="L49" s="29"/>
      <c r="M49" s="95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31" s="2" customFormat="1" ht="6.95" customHeight="1">
      <c r="A50" s="29"/>
      <c r="B50" s="30"/>
      <c r="C50" s="29"/>
      <c r="D50" s="29"/>
      <c r="E50" s="29"/>
      <c r="F50" s="29"/>
      <c r="G50" s="29"/>
      <c r="H50" s="29"/>
      <c r="I50" s="94"/>
      <c r="J50" s="94"/>
      <c r="K50" s="29"/>
      <c r="L50" s="29"/>
      <c r="M50" s="95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31" s="2" customFormat="1" ht="12" customHeight="1">
      <c r="A51" s="29"/>
      <c r="B51" s="30"/>
      <c r="C51" s="25" t="s">
        <v>17</v>
      </c>
      <c r="D51" s="29"/>
      <c r="E51" s="29"/>
      <c r="F51" s="29"/>
      <c r="G51" s="29"/>
      <c r="H51" s="29"/>
      <c r="I51" s="94"/>
      <c r="J51" s="94"/>
      <c r="K51" s="29"/>
      <c r="L51" s="29"/>
      <c r="M51" s="95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31" s="2" customFormat="1" ht="16.5" customHeight="1">
      <c r="A52" s="29"/>
      <c r="B52" s="30"/>
      <c r="C52" s="29"/>
      <c r="D52" s="29"/>
      <c r="E52" s="317" t="str">
        <f>E7</f>
        <v>Oprava osvětlení v zast. Vlkov n. L.</v>
      </c>
      <c r="F52" s="318"/>
      <c r="G52" s="318"/>
      <c r="H52" s="318"/>
      <c r="I52" s="94"/>
      <c r="J52" s="94"/>
      <c r="K52" s="29"/>
      <c r="L52" s="29"/>
      <c r="M52" s="95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31" s="1" customFormat="1" ht="12" customHeight="1">
      <c r="B53" s="18"/>
      <c r="C53" s="25" t="s">
        <v>91</v>
      </c>
      <c r="I53" s="91"/>
      <c r="J53" s="91"/>
      <c r="M53" s="18"/>
    </row>
    <row r="54" spans="1:31" s="2" customFormat="1" ht="16.5" customHeight="1">
      <c r="A54" s="29"/>
      <c r="B54" s="30"/>
      <c r="C54" s="29"/>
      <c r="D54" s="29"/>
      <c r="E54" s="317" t="s">
        <v>92</v>
      </c>
      <c r="F54" s="316"/>
      <c r="G54" s="316"/>
      <c r="H54" s="316"/>
      <c r="I54" s="94"/>
      <c r="J54" s="94"/>
      <c r="K54" s="29"/>
      <c r="L54" s="29"/>
      <c r="M54" s="95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31" s="2" customFormat="1" ht="12" customHeight="1">
      <c r="A55" s="29"/>
      <c r="B55" s="30"/>
      <c r="C55" s="25" t="s">
        <v>93</v>
      </c>
      <c r="D55" s="29"/>
      <c r="E55" s="29"/>
      <c r="F55" s="29"/>
      <c r="G55" s="29"/>
      <c r="H55" s="29"/>
      <c r="I55" s="94"/>
      <c r="J55" s="94"/>
      <c r="K55" s="29"/>
      <c r="L55" s="29"/>
      <c r="M55" s="95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31" s="2" customFormat="1" ht="16.5" customHeight="1">
      <c r="A56" s="29"/>
      <c r="B56" s="30"/>
      <c r="C56" s="29"/>
      <c r="D56" s="29"/>
      <c r="E56" s="295" t="str">
        <f>E11</f>
        <v>01 SZDC - Sborník</v>
      </c>
      <c r="F56" s="316"/>
      <c r="G56" s="316"/>
      <c r="H56" s="316"/>
      <c r="I56" s="94"/>
      <c r="J56" s="94"/>
      <c r="K56" s="29"/>
      <c r="L56" s="29"/>
      <c r="M56" s="95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31" s="2" customFormat="1" ht="6.95" customHeight="1">
      <c r="A57" s="29"/>
      <c r="B57" s="30"/>
      <c r="C57" s="29"/>
      <c r="D57" s="29"/>
      <c r="E57" s="29"/>
      <c r="F57" s="29"/>
      <c r="G57" s="29"/>
      <c r="H57" s="29"/>
      <c r="I57" s="94"/>
      <c r="J57" s="94"/>
      <c r="K57" s="29"/>
      <c r="L57" s="29"/>
      <c r="M57" s="95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31" s="2" customFormat="1" ht="12" customHeight="1">
      <c r="A58" s="29"/>
      <c r="B58" s="30"/>
      <c r="C58" s="25" t="s">
        <v>20</v>
      </c>
      <c r="D58" s="29"/>
      <c r="E58" s="29"/>
      <c r="F58" s="23" t="str">
        <f>F14</f>
        <v xml:space="preserve"> </v>
      </c>
      <c r="G58" s="29"/>
      <c r="H58" s="29"/>
      <c r="I58" s="96" t="s">
        <v>22</v>
      </c>
      <c r="J58" s="98">
        <f>IF(J14="","",J14)</f>
        <v>43866</v>
      </c>
      <c r="K58" s="29"/>
      <c r="L58" s="29"/>
      <c r="M58" s="95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31" s="2" customFormat="1" ht="6.95" customHeight="1">
      <c r="A59" s="29"/>
      <c r="B59" s="30"/>
      <c r="C59" s="29"/>
      <c r="D59" s="29"/>
      <c r="E59" s="29"/>
      <c r="F59" s="29"/>
      <c r="G59" s="29"/>
      <c r="H59" s="29"/>
      <c r="I59" s="94"/>
      <c r="J59" s="94"/>
      <c r="K59" s="29"/>
      <c r="L59" s="29"/>
      <c r="M59" s="95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</row>
    <row r="60" spans="1:31" s="2" customFormat="1" ht="15.2" customHeight="1">
      <c r="A60" s="29"/>
      <c r="B60" s="30"/>
      <c r="C60" s="25" t="s">
        <v>23</v>
      </c>
      <c r="D60" s="29"/>
      <c r="E60" s="29"/>
      <c r="F60" s="23" t="str">
        <f>E17</f>
        <v xml:space="preserve"> </v>
      </c>
      <c r="G60" s="29"/>
      <c r="H60" s="29"/>
      <c r="I60" s="96" t="s">
        <v>29</v>
      </c>
      <c r="J60" s="118" t="str">
        <f>E23</f>
        <v xml:space="preserve"> </v>
      </c>
      <c r="K60" s="29"/>
      <c r="L60" s="29"/>
      <c r="M60" s="95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</row>
    <row r="61" spans="1:31" s="2" customFormat="1" ht="15.2" customHeight="1">
      <c r="A61" s="29"/>
      <c r="B61" s="30"/>
      <c r="C61" s="25" t="s">
        <v>27</v>
      </c>
      <c r="D61" s="29"/>
      <c r="E61" s="29"/>
      <c r="F61" s="23" t="str">
        <f>IF(E20="","",E20)</f>
        <v>Vyplň údaj</v>
      </c>
      <c r="G61" s="29"/>
      <c r="H61" s="29"/>
      <c r="I61" s="96" t="s">
        <v>30</v>
      </c>
      <c r="J61" s="118" t="str">
        <f>E26</f>
        <v xml:space="preserve"> </v>
      </c>
      <c r="K61" s="29"/>
      <c r="L61" s="29"/>
      <c r="M61" s="95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s="2" customFormat="1" ht="10.35" customHeight="1">
      <c r="A62" s="29"/>
      <c r="B62" s="30"/>
      <c r="C62" s="29"/>
      <c r="D62" s="29"/>
      <c r="E62" s="29"/>
      <c r="F62" s="29"/>
      <c r="G62" s="29"/>
      <c r="H62" s="29"/>
      <c r="I62" s="94"/>
      <c r="J62" s="94"/>
      <c r="K62" s="29"/>
      <c r="L62" s="29"/>
      <c r="M62" s="95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3" spans="1:31" s="2" customFormat="1" ht="29.25" customHeight="1">
      <c r="A63" s="29"/>
      <c r="B63" s="30"/>
      <c r="C63" s="119" t="s">
        <v>98</v>
      </c>
      <c r="D63" s="109"/>
      <c r="E63" s="109"/>
      <c r="F63" s="109"/>
      <c r="G63" s="109"/>
      <c r="H63" s="109"/>
      <c r="I63" s="120" t="s">
        <v>99</v>
      </c>
      <c r="J63" s="120" t="s">
        <v>100</v>
      </c>
      <c r="K63" s="121" t="s">
        <v>101</v>
      </c>
      <c r="L63" s="109"/>
      <c r="M63" s="95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4" spans="1:31" s="2" customFormat="1" ht="10.35" customHeight="1">
      <c r="A64" s="29"/>
      <c r="B64" s="30"/>
      <c r="C64" s="29"/>
      <c r="D64" s="29"/>
      <c r="E64" s="29"/>
      <c r="F64" s="29"/>
      <c r="G64" s="29"/>
      <c r="H64" s="29"/>
      <c r="I64" s="94"/>
      <c r="J64" s="94"/>
      <c r="K64" s="29"/>
      <c r="L64" s="29"/>
      <c r="M64" s="95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</row>
    <row r="65" spans="1:47" s="2" customFormat="1" ht="22.9" customHeight="1">
      <c r="A65" s="29"/>
      <c r="B65" s="30"/>
      <c r="C65" s="122" t="s">
        <v>67</v>
      </c>
      <c r="D65" s="29"/>
      <c r="E65" s="29"/>
      <c r="F65" s="29"/>
      <c r="G65" s="29"/>
      <c r="H65" s="29"/>
      <c r="I65" s="123">
        <f t="shared" ref="I65:J67" si="0">Q92</f>
        <v>0</v>
      </c>
      <c r="J65" s="123">
        <f t="shared" si="0"/>
        <v>0</v>
      </c>
      <c r="K65" s="62">
        <f>K92</f>
        <v>0</v>
      </c>
      <c r="L65" s="29"/>
      <c r="M65" s="95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U65" s="15" t="s">
        <v>102</v>
      </c>
    </row>
    <row r="66" spans="1:47" s="9" customFormat="1" ht="24.95" customHeight="1">
      <c r="B66" s="124"/>
      <c r="D66" s="125" t="s">
        <v>103</v>
      </c>
      <c r="E66" s="126"/>
      <c r="F66" s="126"/>
      <c r="G66" s="126"/>
      <c r="H66" s="126"/>
      <c r="I66" s="127">
        <f t="shared" si="0"/>
        <v>0</v>
      </c>
      <c r="J66" s="127">
        <f t="shared" si="0"/>
        <v>0</v>
      </c>
      <c r="K66" s="128">
        <f>K93</f>
        <v>0</v>
      </c>
      <c r="M66" s="124"/>
    </row>
    <row r="67" spans="1:47" s="10" customFormat="1" ht="19.899999999999999" customHeight="1">
      <c r="B67" s="129"/>
      <c r="D67" s="130" t="s">
        <v>104</v>
      </c>
      <c r="E67" s="131"/>
      <c r="F67" s="131"/>
      <c r="G67" s="131"/>
      <c r="H67" s="131"/>
      <c r="I67" s="132">
        <f t="shared" si="0"/>
        <v>0</v>
      </c>
      <c r="J67" s="132">
        <f t="shared" si="0"/>
        <v>0</v>
      </c>
      <c r="K67" s="133">
        <f>K94</f>
        <v>0</v>
      </c>
      <c r="M67" s="129"/>
    </row>
    <row r="68" spans="1:47" s="10" customFormat="1" ht="19.899999999999999" customHeight="1">
      <c r="B68" s="129"/>
      <c r="D68" s="130" t="s">
        <v>105</v>
      </c>
      <c r="E68" s="131"/>
      <c r="F68" s="131"/>
      <c r="G68" s="131"/>
      <c r="H68" s="131"/>
      <c r="I68" s="132">
        <f>Q101</f>
        <v>0</v>
      </c>
      <c r="J68" s="132">
        <f>R101</f>
        <v>0</v>
      </c>
      <c r="K68" s="133">
        <f>K101</f>
        <v>0</v>
      </c>
      <c r="M68" s="129"/>
    </row>
    <row r="69" spans="1:47" s="9" customFormat="1" ht="24.95" customHeight="1">
      <c r="B69" s="124"/>
      <c r="D69" s="125" t="s">
        <v>106</v>
      </c>
      <c r="E69" s="126"/>
      <c r="F69" s="126"/>
      <c r="G69" s="126"/>
      <c r="H69" s="126"/>
      <c r="I69" s="127">
        <f>Q170</f>
        <v>0</v>
      </c>
      <c r="J69" s="127">
        <f>R170</f>
        <v>0</v>
      </c>
      <c r="K69" s="128">
        <f>K170</f>
        <v>0</v>
      </c>
      <c r="M69" s="124"/>
    </row>
    <row r="70" spans="1:47" s="10" customFormat="1" ht="19.899999999999999" customHeight="1">
      <c r="B70" s="129"/>
      <c r="D70" s="130" t="s">
        <v>107</v>
      </c>
      <c r="E70" s="131"/>
      <c r="F70" s="131"/>
      <c r="G70" s="131"/>
      <c r="H70" s="131"/>
      <c r="I70" s="132">
        <f>Q175</f>
        <v>0</v>
      </c>
      <c r="J70" s="132">
        <f>R175</f>
        <v>0</v>
      </c>
      <c r="K70" s="133">
        <f>K175</f>
        <v>0</v>
      </c>
      <c r="M70" s="129"/>
    </row>
    <row r="71" spans="1:47" s="2" customFormat="1" ht="21.75" customHeight="1">
      <c r="A71" s="29"/>
      <c r="B71" s="30"/>
      <c r="C71" s="29"/>
      <c r="D71" s="29"/>
      <c r="E71" s="29"/>
      <c r="F71" s="29"/>
      <c r="G71" s="29"/>
      <c r="H71" s="29"/>
      <c r="I71" s="94"/>
      <c r="J71" s="94"/>
      <c r="K71" s="29"/>
      <c r="L71" s="29"/>
      <c r="M71" s="95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47" s="2" customFormat="1" ht="6.95" customHeight="1">
      <c r="A72" s="29"/>
      <c r="B72" s="39"/>
      <c r="C72" s="40"/>
      <c r="D72" s="40"/>
      <c r="E72" s="40"/>
      <c r="F72" s="40"/>
      <c r="G72" s="40"/>
      <c r="H72" s="40"/>
      <c r="I72" s="116"/>
      <c r="J72" s="116"/>
      <c r="K72" s="40"/>
      <c r="L72" s="40"/>
      <c r="M72" s="95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6" spans="1:47" s="2" customFormat="1" ht="6.95" customHeight="1">
      <c r="A76" s="29"/>
      <c r="B76" s="41"/>
      <c r="C76" s="42"/>
      <c r="D76" s="42"/>
      <c r="E76" s="42"/>
      <c r="F76" s="42"/>
      <c r="G76" s="42"/>
      <c r="H76" s="42"/>
      <c r="I76" s="117"/>
      <c r="J76" s="117"/>
      <c r="K76" s="42"/>
      <c r="L76" s="42"/>
      <c r="M76" s="95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47" s="2" customFormat="1" ht="24.95" customHeight="1">
      <c r="A77" s="29"/>
      <c r="B77" s="30"/>
      <c r="C77" s="19" t="s">
        <v>108</v>
      </c>
      <c r="D77" s="29"/>
      <c r="E77" s="29"/>
      <c r="F77" s="29"/>
      <c r="G77" s="29"/>
      <c r="H77" s="29"/>
      <c r="I77" s="94"/>
      <c r="J77" s="94"/>
      <c r="K77" s="29"/>
      <c r="L77" s="29"/>
      <c r="M77" s="95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47" s="2" customFormat="1" ht="6.95" customHeight="1">
      <c r="A78" s="29"/>
      <c r="B78" s="30"/>
      <c r="C78" s="29"/>
      <c r="D78" s="29"/>
      <c r="E78" s="29"/>
      <c r="F78" s="29"/>
      <c r="G78" s="29"/>
      <c r="H78" s="29"/>
      <c r="I78" s="94"/>
      <c r="J78" s="94"/>
      <c r="K78" s="29"/>
      <c r="L78" s="29"/>
      <c r="M78" s="95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47" s="2" customFormat="1" ht="12" customHeight="1">
      <c r="A79" s="29"/>
      <c r="B79" s="30"/>
      <c r="C79" s="25" t="s">
        <v>17</v>
      </c>
      <c r="D79" s="29"/>
      <c r="E79" s="29"/>
      <c r="F79" s="29"/>
      <c r="G79" s="29"/>
      <c r="H79" s="29"/>
      <c r="I79" s="94"/>
      <c r="J79" s="94"/>
      <c r="K79" s="29"/>
      <c r="L79" s="29"/>
      <c r="M79" s="95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47" s="2" customFormat="1" ht="16.5" customHeight="1">
      <c r="A80" s="29"/>
      <c r="B80" s="30"/>
      <c r="C80" s="29"/>
      <c r="D80" s="29"/>
      <c r="E80" s="317" t="str">
        <f>E7</f>
        <v>Oprava osvětlení v zast. Vlkov n. L.</v>
      </c>
      <c r="F80" s="318"/>
      <c r="G80" s="318"/>
      <c r="H80" s="318"/>
      <c r="I80" s="94"/>
      <c r="J80" s="94"/>
      <c r="K80" s="29"/>
      <c r="L80" s="29"/>
      <c r="M80" s="95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1" customFormat="1" ht="12" customHeight="1">
      <c r="B81" s="18"/>
      <c r="C81" s="25" t="s">
        <v>91</v>
      </c>
      <c r="I81" s="91"/>
      <c r="J81" s="91"/>
      <c r="M81" s="18"/>
    </row>
    <row r="82" spans="1:65" s="2" customFormat="1" ht="16.5" customHeight="1">
      <c r="A82" s="29"/>
      <c r="B82" s="30"/>
      <c r="C82" s="29"/>
      <c r="D82" s="29"/>
      <c r="E82" s="317" t="s">
        <v>92</v>
      </c>
      <c r="F82" s="316"/>
      <c r="G82" s="316"/>
      <c r="H82" s="316"/>
      <c r="I82" s="94"/>
      <c r="J82" s="94"/>
      <c r="K82" s="29"/>
      <c r="L82" s="29"/>
      <c r="M82" s="95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2" customFormat="1" ht="12" customHeight="1">
      <c r="A83" s="29"/>
      <c r="B83" s="30"/>
      <c r="C83" s="25" t="s">
        <v>93</v>
      </c>
      <c r="D83" s="29"/>
      <c r="E83" s="29"/>
      <c r="F83" s="29"/>
      <c r="G83" s="29"/>
      <c r="H83" s="29"/>
      <c r="I83" s="94"/>
      <c r="J83" s="94"/>
      <c r="K83" s="29"/>
      <c r="L83" s="29"/>
      <c r="M83" s="95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65" s="2" customFormat="1" ht="16.5" customHeight="1">
      <c r="A84" s="29"/>
      <c r="B84" s="30"/>
      <c r="C84" s="29"/>
      <c r="D84" s="29"/>
      <c r="E84" s="295" t="str">
        <f>E11</f>
        <v>01 SZDC - Sborník</v>
      </c>
      <c r="F84" s="316"/>
      <c r="G84" s="316"/>
      <c r="H84" s="316"/>
      <c r="I84" s="94"/>
      <c r="J84" s="94"/>
      <c r="K84" s="29"/>
      <c r="L84" s="29"/>
      <c r="M84" s="95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65" s="2" customFormat="1" ht="6.95" customHeight="1">
      <c r="A85" s="29"/>
      <c r="B85" s="30"/>
      <c r="C85" s="29"/>
      <c r="D85" s="29"/>
      <c r="E85" s="29"/>
      <c r="F85" s="29"/>
      <c r="G85" s="29"/>
      <c r="H85" s="29"/>
      <c r="I85" s="94"/>
      <c r="J85" s="94"/>
      <c r="K85" s="29"/>
      <c r="L85" s="29"/>
      <c r="M85" s="95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65" s="2" customFormat="1" ht="12" customHeight="1">
      <c r="A86" s="29"/>
      <c r="B86" s="30"/>
      <c r="C86" s="25" t="s">
        <v>20</v>
      </c>
      <c r="D86" s="29"/>
      <c r="E86" s="29"/>
      <c r="F86" s="23" t="str">
        <f>F14</f>
        <v xml:space="preserve"> </v>
      </c>
      <c r="G86" s="29"/>
      <c r="H86" s="29"/>
      <c r="I86" s="96" t="s">
        <v>22</v>
      </c>
      <c r="J86" s="98">
        <f>IF(J14="","",J14)</f>
        <v>43866</v>
      </c>
      <c r="K86" s="29"/>
      <c r="L86" s="29"/>
      <c r="M86" s="95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65" s="2" customFormat="1" ht="6.95" customHeight="1">
      <c r="A87" s="29"/>
      <c r="B87" s="30"/>
      <c r="C87" s="29"/>
      <c r="D87" s="29"/>
      <c r="E87" s="29"/>
      <c r="F87" s="29"/>
      <c r="G87" s="29"/>
      <c r="H87" s="29"/>
      <c r="I87" s="94"/>
      <c r="J87" s="94"/>
      <c r="K87" s="29"/>
      <c r="L87" s="29"/>
      <c r="M87" s="95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65" s="2" customFormat="1" ht="15.2" customHeight="1">
      <c r="A88" s="29"/>
      <c r="B88" s="30"/>
      <c r="C88" s="25" t="s">
        <v>23</v>
      </c>
      <c r="D88" s="29"/>
      <c r="E88" s="29"/>
      <c r="F88" s="23" t="str">
        <f>E17</f>
        <v xml:space="preserve"> </v>
      </c>
      <c r="G88" s="29"/>
      <c r="H88" s="29"/>
      <c r="I88" s="96" t="s">
        <v>29</v>
      </c>
      <c r="J88" s="118" t="str">
        <f>E23</f>
        <v xml:space="preserve"> </v>
      </c>
      <c r="K88" s="29"/>
      <c r="L88" s="29"/>
      <c r="M88" s="95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65" s="2" customFormat="1" ht="15.2" customHeight="1">
      <c r="A89" s="29"/>
      <c r="B89" s="30"/>
      <c r="C89" s="25" t="s">
        <v>27</v>
      </c>
      <c r="D89" s="29"/>
      <c r="E89" s="29"/>
      <c r="F89" s="23" t="str">
        <f>IF(E20="","",E20)</f>
        <v>Vyplň údaj</v>
      </c>
      <c r="G89" s="29"/>
      <c r="H89" s="29"/>
      <c r="I89" s="96" t="s">
        <v>30</v>
      </c>
      <c r="J89" s="118" t="str">
        <f>E26</f>
        <v xml:space="preserve"> </v>
      </c>
      <c r="K89" s="29"/>
      <c r="L89" s="29"/>
      <c r="M89" s="95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65" s="2" customFormat="1" ht="10.35" customHeight="1">
      <c r="A90" s="29"/>
      <c r="B90" s="30"/>
      <c r="C90" s="29"/>
      <c r="D90" s="29"/>
      <c r="E90" s="29"/>
      <c r="F90" s="29"/>
      <c r="G90" s="29"/>
      <c r="H90" s="29"/>
      <c r="I90" s="94"/>
      <c r="J90" s="94"/>
      <c r="K90" s="29"/>
      <c r="L90" s="29"/>
      <c r="M90" s="95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65" s="11" customFormat="1" ht="29.25" customHeight="1">
      <c r="A91" s="134"/>
      <c r="B91" s="135"/>
      <c r="C91" s="136" t="s">
        <v>109</v>
      </c>
      <c r="D91" s="137" t="s">
        <v>52</v>
      </c>
      <c r="E91" s="137" t="s">
        <v>48</v>
      </c>
      <c r="F91" s="137" t="s">
        <v>49</v>
      </c>
      <c r="G91" s="137" t="s">
        <v>110</v>
      </c>
      <c r="H91" s="137" t="s">
        <v>111</v>
      </c>
      <c r="I91" s="138" t="s">
        <v>112</v>
      </c>
      <c r="J91" s="138" t="s">
        <v>113</v>
      </c>
      <c r="K91" s="137" t="s">
        <v>101</v>
      </c>
      <c r="L91" s="139" t="s">
        <v>114</v>
      </c>
      <c r="M91" s="140"/>
      <c r="N91" s="53" t="s">
        <v>3</v>
      </c>
      <c r="O91" s="54" t="s">
        <v>37</v>
      </c>
      <c r="P91" s="54" t="s">
        <v>115</v>
      </c>
      <c r="Q91" s="54" t="s">
        <v>116</v>
      </c>
      <c r="R91" s="54" t="s">
        <v>117</v>
      </c>
      <c r="S91" s="54" t="s">
        <v>118</v>
      </c>
      <c r="T91" s="54" t="s">
        <v>119</v>
      </c>
      <c r="U91" s="54" t="s">
        <v>120</v>
      </c>
      <c r="V91" s="54" t="s">
        <v>121</v>
      </c>
      <c r="W91" s="54" t="s">
        <v>122</v>
      </c>
      <c r="X91" s="55" t="s">
        <v>123</v>
      </c>
      <c r="Y91" s="134"/>
      <c r="Z91" s="134"/>
      <c r="AA91" s="134"/>
      <c r="AB91" s="134"/>
      <c r="AC91" s="134"/>
      <c r="AD91" s="134"/>
      <c r="AE91" s="134"/>
    </row>
    <row r="92" spans="1:65" s="2" customFormat="1" ht="22.9" customHeight="1">
      <c r="A92" s="29"/>
      <c r="B92" s="30"/>
      <c r="C92" s="60" t="s">
        <v>124</v>
      </c>
      <c r="D92" s="29"/>
      <c r="E92" s="29"/>
      <c r="F92" s="29"/>
      <c r="G92" s="29"/>
      <c r="H92" s="29"/>
      <c r="I92" s="94"/>
      <c r="J92" s="94"/>
      <c r="K92" s="141">
        <f>BK92</f>
        <v>0</v>
      </c>
      <c r="L92" s="29"/>
      <c r="M92" s="30"/>
      <c r="N92" s="56"/>
      <c r="O92" s="47"/>
      <c r="P92" s="57"/>
      <c r="Q92" s="142">
        <f>Q93+Q170</f>
        <v>0</v>
      </c>
      <c r="R92" s="142">
        <f>R93+R170</f>
        <v>0</v>
      </c>
      <c r="S92" s="57"/>
      <c r="T92" s="143">
        <f>T93+T170</f>
        <v>0</v>
      </c>
      <c r="U92" s="57"/>
      <c r="V92" s="143">
        <f>V93+V170</f>
        <v>0</v>
      </c>
      <c r="W92" s="57"/>
      <c r="X92" s="144">
        <f>X93+X170</f>
        <v>0</v>
      </c>
      <c r="Y92" s="29"/>
      <c r="Z92" s="29"/>
      <c r="AA92" s="29"/>
      <c r="AB92" s="29"/>
      <c r="AC92" s="29"/>
      <c r="AD92" s="29"/>
      <c r="AE92" s="29"/>
      <c r="AT92" s="15" t="s">
        <v>68</v>
      </c>
      <c r="AU92" s="15" t="s">
        <v>102</v>
      </c>
      <c r="BK92" s="145">
        <f>BK93+BK170</f>
        <v>0</v>
      </c>
    </row>
    <row r="93" spans="1:65" s="12" customFormat="1" ht="25.9" customHeight="1">
      <c r="B93" s="146"/>
      <c r="D93" s="147" t="s">
        <v>68</v>
      </c>
      <c r="E93" s="148" t="s">
        <v>125</v>
      </c>
      <c r="F93" s="148" t="s">
        <v>126</v>
      </c>
      <c r="I93" s="149"/>
      <c r="J93" s="149"/>
      <c r="K93" s="150">
        <f>BK93</f>
        <v>0</v>
      </c>
      <c r="M93" s="146"/>
      <c r="N93" s="151"/>
      <c r="O93" s="152"/>
      <c r="P93" s="152"/>
      <c r="Q93" s="153">
        <f>Q94+Q101</f>
        <v>0</v>
      </c>
      <c r="R93" s="153">
        <f>R94+R101</f>
        <v>0</v>
      </c>
      <c r="S93" s="152"/>
      <c r="T93" s="154">
        <f>T94+T101</f>
        <v>0</v>
      </c>
      <c r="U93" s="152"/>
      <c r="V93" s="154">
        <f>V94+V101</f>
        <v>0</v>
      </c>
      <c r="W93" s="152"/>
      <c r="X93" s="155">
        <f>X94+X101</f>
        <v>0</v>
      </c>
      <c r="AR93" s="147" t="s">
        <v>127</v>
      </c>
      <c r="AT93" s="156" t="s">
        <v>68</v>
      </c>
      <c r="AU93" s="156" t="s">
        <v>69</v>
      </c>
      <c r="AY93" s="147" t="s">
        <v>128</v>
      </c>
      <c r="BK93" s="157">
        <f>BK94+BK101</f>
        <v>0</v>
      </c>
    </row>
    <row r="94" spans="1:65" s="12" customFormat="1" ht="22.9" customHeight="1">
      <c r="B94" s="146"/>
      <c r="D94" s="147" t="s">
        <v>68</v>
      </c>
      <c r="E94" s="158" t="s">
        <v>68</v>
      </c>
      <c r="F94" s="158" t="s">
        <v>129</v>
      </c>
      <c r="I94" s="149"/>
      <c r="J94" s="149"/>
      <c r="K94" s="159">
        <f>BK94</f>
        <v>0</v>
      </c>
      <c r="M94" s="146"/>
      <c r="N94" s="151"/>
      <c r="O94" s="152"/>
      <c r="P94" s="152"/>
      <c r="Q94" s="153">
        <f>SUM(Q95:Q100)</f>
        <v>0</v>
      </c>
      <c r="R94" s="153">
        <f>SUM(R95:R100)</f>
        <v>0</v>
      </c>
      <c r="S94" s="152"/>
      <c r="T94" s="154">
        <f>SUM(T95:T100)</f>
        <v>0</v>
      </c>
      <c r="U94" s="152"/>
      <c r="V94" s="154">
        <f>SUM(V95:V100)</f>
        <v>0</v>
      </c>
      <c r="W94" s="152"/>
      <c r="X94" s="155">
        <f>SUM(X95:X100)</f>
        <v>0</v>
      </c>
      <c r="AR94" s="147" t="s">
        <v>127</v>
      </c>
      <c r="AT94" s="156" t="s">
        <v>68</v>
      </c>
      <c r="AU94" s="156" t="s">
        <v>76</v>
      </c>
      <c r="AY94" s="147" t="s">
        <v>128</v>
      </c>
      <c r="BK94" s="157">
        <f>SUM(BK95:BK100)</f>
        <v>0</v>
      </c>
    </row>
    <row r="95" spans="1:65" s="2" customFormat="1" ht="24" customHeight="1">
      <c r="A95" s="29"/>
      <c r="B95" s="160"/>
      <c r="C95" s="161" t="s">
        <v>76</v>
      </c>
      <c r="D95" s="161" t="s">
        <v>130</v>
      </c>
      <c r="E95" s="162" t="s">
        <v>131</v>
      </c>
      <c r="F95" s="163" t="s">
        <v>132</v>
      </c>
      <c r="G95" s="164" t="s">
        <v>133</v>
      </c>
      <c r="H95" s="165">
        <v>140</v>
      </c>
      <c r="I95" s="166"/>
      <c r="J95" s="166"/>
      <c r="K95" s="167">
        <f>ROUND(P95*H95,2)</f>
        <v>0</v>
      </c>
      <c r="L95" s="163" t="s">
        <v>134</v>
      </c>
      <c r="M95" s="30"/>
      <c r="N95" s="168" t="s">
        <v>3</v>
      </c>
      <c r="O95" s="169" t="s">
        <v>38</v>
      </c>
      <c r="P95" s="170">
        <f>I95+J95</f>
        <v>0</v>
      </c>
      <c r="Q95" s="170">
        <f>ROUND(I95*H95,2)</f>
        <v>0</v>
      </c>
      <c r="R95" s="170">
        <f>ROUND(J95*H95,2)</f>
        <v>0</v>
      </c>
      <c r="S95" s="49"/>
      <c r="T95" s="171">
        <f>S95*H95</f>
        <v>0</v>
      </c>
      <c r="U95" s="171">
        <v>0</v>
      </c>
      <c r="V95" s="171">
        <f>U95*H95</f>
        <v>0</v>
      </c>
      <c r="W95" s="171">
        <v>0</v>
      </c>
      <c r="X95" s="172">
        <f>W95*H95</f>
        <v>0</v>
      </c>
      <c r="Y95" s="29"/>
      <c r="Z95" s="29"/>
      <c r="AA95" s="29"/>
      <c r="AB95" s="29"/>
      <c r="AC95" s="29"/>
      <c r="AD95" s="29"/>
      <c r="AE95" s="29"/>
      <c r="AR95" s="173" t="s">
        <v>135</v>
      </c>
      <c r="AT95" s="173" t="s">
        <v>130</v>
      </c>
      <c r="AU95" s="173" t="s">
        <v>78</v>
      </c>
      <c r="AY95" s="15" t="s">
        <v>128</v>
      </c>
      <c r="BE95" s="174">
        <f>IF(O95="základní",K95,0)</f>
        <v>0</v>
      </c>
      <c r="BF95" s="174">
        <f>IF(O95="snížená",K95,0)</f>
        <v>0</v>
      </c>
      <c r="BG95" s="174">
        <f>IF(O95="zákl. přenesená",K95,0)</f>
        <v>0</v>
      </c>
      <c r="BH95" s="174">
        <f>IF(O95="sníž. přenesená",K95,0)</f>
        <v>0</v>
      </c>
      <c r="BI95" s="174">
        <f>IF(O95="nulová",K95,0)</f>
        <v>0</v>
      </c>
      <c r="BJ95" s="15" t="s">
        <v>76</v>
      </c>
      <c r="BK95" s="174">
        <f>ROUND(P95*H95,2)</f>
        <v>0</v>
      </c>
      <c r="BL95" s="15" t="s">
        <v>135</v>
      </c>
      <c r="BM95" s="173" t="s">
        <v>136</v>
      </c>
    </row>
    <row r="96" spans="1:65" s="2" customFormat="1">
      <c r="A96" s="29"/>
      <c r="B96" s="30"/>
      <c r="C96" s="29"/>
      <c r="D96" s="175" t="s">
        <v>137</v>
      </c>
      <c r="E96" s="29"/>
      <c r="F96" s="176" t="s">
        <v>138</v>
      </c>
      <c r="G96" s="29"/>
      <c r="H96" s="29"/>
      <c r="I96" s="94"/>
      <c r="J96" s="94"/>
      <c r="K96" s="29"/>
      <c r="L96" s="29"/>
      <c r="M96" s="30"/>
      <c r="N96" s="177"/>
      <c r="O96" s="178"/>
      <c r="P96" s="49"/>
      <c r="Q96" s="49"/>
      <c r="R96" s="49"/>
      <c r="S96" s="49"/>
      <c r="T96" s="49"/>
      <c r="U96" s="49"/>
      <c r="V96" s="49"/>
      <c r="W96" s="49"/>
      <c r="X96" s="50"/>
      <c r="Y96" s="29"/>
      <c r="Z96" s="29"/>
      <c r="AA96" s="29"/>
      <c r="AB96" s="29"/>
      <c r="AC96" s="29"/>
      <c r="AD96" s="29"/>
      <c r="AE96" s="29"/>
      <c r="AT96" s="15" t="s">
        <v>137</v>
      </c>
      <c r="AU96" s="15" t="s">
        <v>78</v>
      </c>
    </row>
    <row r="97" spans="1:65" s="2" customFormat="1" ht="24" customHeight="1">
      <c r="A97" s="29"/>
      <c r="B97" s="160"/>
      <c r="C97" s="161" t="s">
        <v>78</v>
      </c>
      <c r="D97" s="161" t="s">
        <v>130</v>
      </c>
      <c r="E97" s="162" t="s">
        <v>139</v>
      </c>
      <c r="F97" s="163" t="s">
        <v>140</v>
      </c>
      <c r="G97" s="164" t="s">
        <v>141</v>
      </c>
      <c r="H97" s="165">
        <v>5</v>
      </c>
      <c r="I97" s="166"/>
      <c r="J97" s="166"/>
      <c r="K97" s="167">
        <f>ROUND(P97*H97,2)</f>
        <v>0</v>
      </c>
      <c r="L97" s="163" t="s">
        <v>134</v>
      </c>
      <c r="M97" s="30"/>
      <c r="N97" s="168" t="s">
        <v>3</v>
      </c>
      <c r="O97" s="169" t="s">
        <v>38</v>
      </c>
      <c r="P97" s="170">
        <f>I97+J97</f>
        <v>0</v>
      </c>
      <c r="Q97" s="170">
        <f>ROUND(I97*H97,2)</f>
        <v>0</v>
      </c>
      <c r="R97" s="170">
        <f>ROUND(J97*H97,2)</f>
        <v>0</v>
      </c>
      <c r="S97" s="49"/>
      <c r="T97" s="171">
        <f>S97*H97</f>
        <v>0</v>
      </c>
      <c r="U97" s="171">
        <v>0</v>
      </c>
      <c r="V97" s="171">
        <f>U97*H97</f>
        <v>0</v>
      </c>
      <c r="W97" s="171">
        <v>0</v>
      </c>
      <c r="X97" s="172">
        <f>W97*H97</f>
        <v>0</v>
      </c>
      <c r="Y97" s="29"/>
      <c r="Z97" s="29"/>
      <c r="AA97" s="29"/>
      <c r="AB97" s="29"/>
      <c r="AC97" s="29"/>
      <c r="AD97" s="29"/>
      <c r="AE97" s="29"/>
      <c r="AR97" s="173" t="s">
        <v>135</v>
      </c>
      <c r="AT97" s="173" t="s">
        <v>130</v>
      </c>
      <c r="AU97" s="173" t="s">
        <v>78</v>
      </c>
      <c r="AY97" s="15" t="s">
        <v>128</v>
      </c>
      <c r="BE97" s="174">
        <f>IF(O97="základní",K97,0)</f>
        <v>0</v>
      </c>
      <c r="BF97" s="174">
        <f>IF(O97="snížená",K97,0)</f>
        <v>0</v>
      </c>
      <c r="BG97" s="174">
        <f>IF(O97="zákl. přenesená",K97,0)</f>
        <v>0</v>
      </c>
      <c r="BH97" s="174">
        <f>IF(O97="sníž. přenesená",K97,0)</f>
        <v>0</v>
      </c>
      <c r="BI97" s="174">
        <f>IF(O97="nulová",K97,0)</f>
        <v>0</v>
      </c>
      <c r="BJ97" s="15" t="s">
        <v>76</v>
      </c>
      <c r="BK97" s="174">
        <f>ROUND(P97*H97,2)</f>
        <v>0</v>
      </c>
      <c r="BL97" s="15" t="s">
        <v>135</v>
      </c>
      <c r="BM97" s="173" t="s">
        <v>142</v>
      </c>
    </row>
    <row r="98" spans="1:65" s="2" customFormat="1">
      <c r="A98" s="29"/>
      <c r="B98" s="30"/>
      <c r="C98" s="29"/>
      <c r="D98" s="175" t="s">
        <v>137</v>
      </c>
      <c r="E98" s="29"/>
      <c r="F98" s="176" t="s">
        <v>143</v>
      </c>
      <c r="G98" s="29"/>
      <c r="H98" s="29"/>
      <c r="I98" s="94"/>
      <c r="J98" s="94"/>
      <c r="K98" s="29"/>
      <c r="L98" s="29"/>
      <c r="M98" s="30"/>
      <c r="N98" s="177"/>
      <c r="O98" s="178"/>
      <c r="P98" s="49"/>
      <c r="Q98" s="49"/>
      <c r="R98" s="49"/>
      <c r="S98" s="49"/>
      <c r="T98" s="49"/>
      <c r="U98" s="49"/>
      <c r="V98" s="49"/>
      <c r="W98" s="49"/>
      <c r="X98" s="50"/>
      <c r="Y98" s="29"/>
      <c r="Z98" s="29"/>
      <c r="AA98" s="29"/>
      <c r="AB98" s="29"/>
      <c r="AC98" s="29"/>
      <c r="AD98" s="29"/>
      <c r="AE98" s="29"/>
      <c r="AT98" s="15" t="s">
        <v>137</v>
      </c>
      <c r="AU98" s="15" t="s">
        <v>78</v>
      </c>
    </row>
    <row r="99" spans="1:65" s="2" customFormat="1" ht="24" customHeight="1">
      <c r="A99" s="29"/>
      <c r="B99" s="160"/>
      <c r="C99" s="161" t="s">
        <v>127</v>
      </c>
      <c r="D99" s="161" t="s">
        <v>130</v>
      </c>
      <c r="E99" s="162" t="s">
        <v>144</v>
      </c>
      <c r="F99" s="163" t="s">
        <v>145</v>
      </c>
      <c r="G99" s="164" t="s">
        <v>141</v>
      </c>
      <c r="H99" s="165">
        <v>5</v>
      </c>
      <c r="I99" s="166"/>
      <c r="J99" s="166"/>
      <c r="K99" s="167">
        <f>ROUND(P99*H99,2)</f>
        <v>0</v>
      </c>
      <c r="L99" s="163" t="s">
        <v>134</v>
      </c>
      <c r="M99" s="30"/>
      <c r="N99" s="168" t="s">
        <v>3</v>
      </c>
      <c r="O99" s="169" t="s">
        <v>38</v>
      </c>
      <c r="P99" s="170">
        <f>I99+J99</f>
        <v>0</v>
      </c>
      <c r="Q99" s="170">
        <f>ROUND(I99*H99,2)</f>
        <v>0</v>
      </c>
      <c r="R99" s="170">
        <f>ROUND(J99*H99,2)</f>
        <v>0</v>
      </c>
      <c r="S99" s="49"/>
      <c r="T99" s="171">
        <f>S99*H99</f>
        <v>0</v>
      </c>
      <c r="U99" s="171">
        <v>0</v>
      </c>
      <c r="V99" s="171">
        <f>U99*H99</f>
        <v>0</v>
      </c>
      <c r="W99" s="171">
        <v>0</v>
      </c>
      <c r="X99" s="172">
        <f>W99*H99</f>
        <v>0</v>
      </c>
      <c r="Y99" s="29"/>
      <c r="Z99" s="29"/>
      <c r="AA99" s="29"/>
      <c r="AB99" s="29"/>
      <c r="AC99" s="29"/>
      <c r="AD99" s="29"/>
      <c r="AE99" s="29"/>
      <c r="AR99" s="173" t="s">
        <v>135</v>
      </c>
      <c r="AT99" s="173" t="s">
        <v>130</v>
      </c>
      <c r="AU99" s="173" t="s">
        <v>78</v>
      </c>
      <c r="AY99" s="15" t="s">
        <v>128</v>
      </c>
      <c r="BE99" s="174">
        <f>IF(O99="základní",K99,0)</f>
        <v>0</v>
      </c>
      <c r="BF99" s="174">
        <f>IF(O99="snížená",K99,0)</f>
        <v>0</v>
      </c>
      <c r="BG99" s="174">
        <f>IF(O99="zákl. přenesená",K99,0)</f>
        <v>0</v>
      </c>
      <c r="BH99" s="174">
        <f>IF(O99="sníž. přenesená",K99,0)</f>
        <v>0</v>
      </c>
      <c r="BI99" s="174">
        <f>IF(O99="nulová",K99,0)</f>
        <v>0</v>
      </c>
      <c r="BJ99" s="15" t="s">
        <v>76</v>
      </c>
      <c r="BK99" s="174">
        <f>ROUND(P99*H99,2)</f>
        <v>0</v>
      </c>
      <c r="BL99" s="15" t="s">
        <v>135</v>
      </c>
      <c r="BM99" s="173" t="s">
        <v>146</v>
      </c>
    </row>
    <row r="100" spans="1:65" s="2" customFormat="1">
      <c r="A100" s="29"/>
      <c r="B100" s="30"/>
      <c r="C100" s="29"/>
      <c r="D100" s="175" t="s">
        <v>137</v>
      </c>
      <c r="E100" s="29"/>
      <c r="F100" s="176" t="s">
        <v>147</v>
      </c>
      <c r="G100" s="29"/>
      <c r="H100" s="29"/>
      <c r="I100" s="94"/>
      <c r="J100" s="94"/>
      <c r="K100" s="29"/>
      <c r="L100" s="29"/>
      <c r="M100" s="30"/>
      <c r="N100" s="177"/>
      <c r="O100" s="178"/>
      <c r="P100" s="49"/>
      <c r="Q100" s="49"/>
      <c r="R100" s="49"/>
      <c r="S100" s="49"/>
      <c r="T100" s="49"/>
      <c r="U100" s="49"/>
      <c r="V100" s="49"/>
      <c r="W100" s="49"/>
      <c r="X100" s="50"/>
      <c r="Y100" s="29"/>
      <c r="Z100" s="29"/>
      <c r="AA100" s="29"/>
      <c r="AB100" s="29"/>
      <c r="AC100" s="29"/>
      <c r="AD100" s="29"/>
      <c r="AE100" s="29"/>
      <c r="AT100" s="15" t="s">
        <v>137</v>
      </c>
      <c r="AU100" s="15" t="s">
        <v>78</v>
      </c>
    </row>
    <row r="101" spans="1:65" s="12" customFormat="1" ht="22.9" customHeight="1">
      <c r="B101" s="146"/>
      <c r="D101" s="147" t="s">
        <v>68</v>
      </c>
      <c r="E101" s="158" t="s">
        <v>148</v>
      </c>
      <c r="F101" s="158" t="s">
        <v>148</v>
      </c>
      <c r="I101" s="149"/>
      <c r="J101" s="149"/>
      <c r="K101" s="159">
        <f>BK101</f>
        <v>0</v>
      </c>
      <c r="M101" s="146"/>
      <c r="N101" s="151"/>
      <c r="O101" s="152"/>
      <c r="P101" s="152"/>
      <c r="Q101" s="153">
        <f>SUM(Q102:Q169)</f>
        <v>0</v>
      </c>
      <c r="R101" s="153">
        <f>SUM(R102:R169)</f>
        <v>0</v>
      </c>
      <c r="S101" s="152"/>
      <c r="T101" s="154">
        <f>SUM(T102:T169)</f>
        <v>0</v>
      </c>
      <c r="U101" s="152"/>
      <c r="V101" s="154">
        <f>SUM(V102:V169)</f>
        <v>0</v>
      </c>
      <c r="W101" s="152"/>
      <c r="X101" s="155">
        <f>SUM(X102:X169)</f>
        <v>0</v>
      </c>
      <c r="AR101" s="147" t="s">
        <v>127</v>
      </c>
      <c r="AT101" s="156" t="s">
        <v>68</v>
      </c>
      <c r="AU101" s="156" t="s">
        <v>76</v>
      </c>
      <c r="AY101" s="147" t="s">
        <v>128</v>
      </c>
      <c r="BK101" s="157">
        <f>SUM(BK102:BK169)</f>
        <v>0</v>
      </c>
    </row>
    <row r="102" spans="1:65" s="2" customFormat="1" ht="24" customHeight="1">
      <c r="A102" s="29"/>
      <c r="B102" s="160"/>
      <c r="C102" s="179" t="s">
        <v>149</v>
      </c>
      <c r="D102" s="179" t="s">
        <v>125</v>
      </c>
      <c r="E102" s="180" t="s">
        <v>150</v>
      </c>
      <c r="F102" s="181" t="s">
        <v>151</v>
      </c>
      <c r="G102" s="182" t="s">
        <v>141</v>
      </c>
      <c r="H102" s="183">
        <v>5</v>
      </c>
      <c r="I102" s="184"/>
      <c r="J102" s="185"/>
      <c r="K102" s="186">
        <f>ROUND(P102*H102,2)</f>
        <v>0</v>
      </c>
      <c r="L102" s="181" t="s">
        <v>134</v>
      </c>
      <c r="M102" s="187"/>
      <c r="N102" s="188" t="s">
        <v>3</v>
      </c>
      <c r="O102" s="169" t="s">
        <v>38</v>
      </c>
      <c r="P102" s="170">
        <f>I102+J102</f>
        <v>0</v>
      </c>
      <c r="Q102" s="170">
        <f>ROUND(I102*H102,2)</f>
        <v>0</v>
      </c>
      <c r="R102" s="170">
        <f>ROUND(J102*H102,2)</f>
        <v>0</v>
      </c>
      <c r="S102" s="49"/>
      <c r="T102" s="171">
        <f>S102*H102</f>
        <v>0</v>
      </c>
      <c r="U102" s="171">
        <v>0</v>
      </c>
      <c r="V102" s="171">
        <f>U102*H102</f>
        <v>0</v>
      </c>
      <c r="W102" s="171">
        <v>0</v>
      </c>
      <c r="X102" s="172">
        <f>W102*H102</f>
        <v>0</v>
      </c>
      <c r="Y102" s="29"/>
      <c r="Z102" s="29"/>
      <c r="AA102" s="29"/>
      <c r="AB102" s="29"/>
      <c r="AC102" s="29"/>
      <c r="AD102" s="29"/>
      <c r="AE102" s="29"/>
      <c r="AR102" s="173" t="s">
        <v>152</v>
      </c>
      <c r="AT102" s="173" t="s">
        <v>125</v>
      </c>
      <c r="AU102" s="173" t="s">
        <v>78</v>
      </c>
      <c r="AY102" s="15" t="s">
        <v>128</v>
      </c>
      <c r="BE102" s="174">
        <f>IF(O102="základní",K102,0)</f>
        <v>0</v>
      </c>
      <c r="BF102" s="174">
        <f>IF(O102="snížená",K102,0)</f>
        <v>0</v>
      </c>
      <c r="BG102" s="174">
        <f>IF(O102="zákl. přenesená",K102,0)</f>
        <v>0</v>
      </c>
      <c r="BH102" s="174">
        <f>IF(O102="sníž. přenesená",K102,0)</f>
        <v>0</v>
      </c>
      <c r="BI102" s="174">
        <f>IF(O102="nulová",K102,0)</f>
        <v>0</v>
      </c>
      <c r="BJ102" s="15" t="s">
        <v>76</v>
      </c>
      <c r="BK102" s="174">
        <f>ROUND(P102*H102,2)</f>
        <v>0</v>
      </c>
      <c r="BL102" s="15" t="s">
        <v>152</v>
      </c>
      <c r="BM102" s="173" t="s">
        <v>153</v>
      </c>
    </row>
    <row r="103" spans="1:65" s="2" customFormat="1" ht="19.5">
      <c r="A103" s="29"/>
      <c r="B103" s="30"/>
      <c r="C103" s="29"/>
      <c r="D103" s="175" t="s">
        <v>137</v>
      </c>
      <c r="E103" s="29"/>
      <c r="F103" s="176" t="s">
        <v>151</v>
      </c>
      <c r="G103" s="29"/>
      <c r="H103" s="29"/>
      <c r="I103" s="94"/>
      <c r="J103" s="94"/>
      <c r="K103" s="29"/>
      <c r="L103" s="29"/>
      <c r="M103" s="30"/>
      <c r="N103" s="177"/>
      <c r="O103" s="178"/>
      <c r="P103" s="49"/>
      <c r="Q103" s="49"/>
      <c r="R103" s="49"/>
      <c r="S103" s="49"/>
      <c r="T103" s="49"/>
      <c r="U103" s="49"/>
      <c r="V103" s="49"/>
      <c r="W103" s="49"/>
      <c r="X103" s="50"/>
      <c r="Y103" s="29"/>
      <c r="Z103" s="29"/>
      <c r="AA103" s="29"/>
      <c r="AB103" s="29"/>
      <c r="AC103" s="29"/>
      <c r="AD103" s="29"/>
      <c r="AE103" s="29"/>
      <c r="AT103" s="15" t="s">
        <v>137</v>
      </c>
      <c r="AU103" s="15" t="s">
        <v>78</v>
      </c>
    </row>
    <row r="104" spans="1:65" s="2" customFormat="1" ht="24" customHeight="1">
      <c r="A104" s="29"/>
      <c r="B104" s="160"/>
      <c r="C104" s="179" t="s">
        <v>135</v>
      </c>
      <c r="D104" s="179" t="s">
        <v>125</v>
      </c>
      <c r="E104" s="180" t="s">
        <v>154</v>
      </c>
      <c r="F104" s="181" t="s">
        <v>155</v>
      </c>
      <c r="G104" s="182" t="s">
        <v>141</v>
      </c>
      <c r="H104" s="183">
        <v>1</v>
      </c>
      <c r="I104" s="184"/>
      <c r="J104" s="185"/>
      <c r="K104" s="186">
        <f>ROUND(P104*H104,2)</f>
        <v>0</v>
      </c>
      <c r="L104" s="181" t="s">
        <v>134</v>
      </c>
      <c r="M104" s="187"/>
      <c r="N104" s="188" t="s">
        <v>3</v>
      </c>
      <c r="O104" s="169" t="s">
        <v>38</v>
      </c>
      <c r="P104" s="170">
        <f>I104+J104</f>
        <v>0</v>
      </c>
      <c r="Q104" s="170">
        <f>ROUND(I104*H104,2)</f>
        <v>0</v>
      </c>
      <c r="R104" s="170">
        <f>ROUND(J104*H104,2)</f>
        <v>0</v>
      </c>
      <c r="S104" s="49"/>
      <c r="T104" s="171">
        <f>S104*H104</f>
        <v>0</v>
      </c>
      <c r="U104" s="171">
        <v>0</v>
      </c>
      <c r="V104" s="171">
        <f>U104*H104</f>
        <v>0</v>
      </c>
      <c r="W104" s="171">
        <v>0</v>
      </c>
      <c r="X104" s="172">
        <f>W104*H104</f>
        <v>0</v>
      </c>
      <c r="Y104" s="29"/>
      <c r="Z104" s="29"/>
      <c r="AA104" s="29"/>
      <c r="AB104" s="29"/>
      <c r="AC104" s="29"/>
      <c r="AD104" s="29"/>
      <c r="AE104" s="29"/>
      <c r="AR104" s="173" t="s">
        <v>156</v>
      </c>
      <c r="AT104" s="173" t="s">
        <v>125</v>
      </c>
      <c r="AU104" s="173" t="s">
        <v>78</v>
      </c>
      <c r="AY104" s="15" t="s">
        <v>128</v>
      </c>
      <c r="BE104" s="174">
        <f>IF(O104="základní",K104,0)</f>
        <v>0</v>
      </c>
      <c r="BF104" s="174">
        <f>IF(O104="snížená",K104,0)</f>
        <v>0</v>
      </c>
      <c r="BG104" s="174">
        <f>IF(O104="zákl. přenesená",K104,0)</f>
        <v>0</v>
      </c>
      <c r="BH104" s="174">
        <f>IF(O104="sníž. přenesená",K104,0)</f>
        <v>0</v>
      </c>
      <c r="BI104" s="174">
        <f>IF(O104="nulová",K104,0)</f>
        <v>0</v>
      </c>
      <c r="BJ104" s="15" t="s">
        <v>76</v>
      </c>
      <c r="BK104" s="174">
        <f>ROUND(P104*H104,2)</f>
        <v>0</v>
      </c>
      <c r="BL104" s="15" t="s">
        <v>135</v>
      </c>
      <c r="BM104" s="173" t="s">
        <v>157</v>
      </c>
    </row>
    <row r="105" spans="1:65" s="2" customFormat="1" ht="19.5">
      <c r="A105" s="29"/>
      <c r="B105" s="30"/>
      <c r="C105" s="29"/>
      <c r="D105" s="175" t="s">
        <v>137</v>
      </c>
      <c r="E105" s="29"/>
      <c r="F105" s="176" t="s">
        <v>155</v>
      </c>
      <c r="G105" s="29"/>
      <c r="H105" s="29"/>
      <c r="I105" s="94"/>
      <c r="J105" s="94"/>
      <c r="K105" s="29"/>
      <c r="L105" s="29"/>
      <c r="M105" s="30"/>
      <c r="N105" s="177"/>
      <c r="O105" s="178"/>
      <c r="P105" s="49"/>
      <c r="Q105" s="49"/>
      <c r="R105" s="49"/>
      <c r="S105" s="49"/>
      <c r="T105" s="49"/>
      <c r="U105" s="49"/>
      <c r="V105" s="49"/>
      <c r="W105" s="49"/>
      <c r="X105" s="50"/>
      <c r="Y105" s="29"/>
      <c r="Z105" s="29"/>
      <c r="AA105" s="29"/>
      <c r="AB105" s="29"/>
      <c r="AC105" s="29"/>
      <c r="AD105" s="29"/>
      <c r="AE105" s="29"/>
      <c r="AT105" s="15" t="s">
        <v>137</v>
      </c>
      <c r="AU105" s="15" t="s">
        <v>78</v>
      </c>
    </row>
    <row r="106" spans="1:65" s="2" customFormat="1" ht="24" customHeight="1">
      <c r="A106" s="29"/>
      <c r="B106" s="160"/>
      <c r="C106" s="161" t="s">
        <v>158</v>
      </c>
      <c r="D106" s="161" t="s">
        <v>130</v>
      </c>
      <c r="E106" s="162" t="s">
        <v>159</v>
      </c>
      <c r="F106" s="163" t="s">
        <v>160</v>
      </c>
      <c r="G106" s="164" t="s">
        <v>141</v>
      </c>
      <c r="H106" s="165">
        <v>5</v>
      </c>
      <c r="I106" s="166"/>
      <c r="J106" s="166"/>
      <c r="K106" s="167">
        <f>ROUND(P106*H106,2)</f>
        <v>0</v>
      </c>
      <c r="L106" s="163" t="s">
        <v>134</v>
      </c>
      <c r="M106" s="30"/>
      <c r="N106" s="168" t="s">
        <v>3</v>
      </c>
      <c r="O106" s="169" t="s">
        <v>38</v>
      </c>
      <c r="P106" s="170">
        <f>I106+J106</f>
        <v>0</v>
      </c>
      <c r="Q106" s="170">
        <f>ROUND(I106*H106,2)</f>
        <v>0</v>
      </c>
      <c r="R106" s="170">
        <f>ROUND(J106*H106,2)</f>
        <v>0</v>
      </c>
      <c r="S106" s="49"/>
      <c r="T106" s="171">
        <f>S106*H106</f>
        <v>0</v>
      </c>
      <c r="U106" s="171">
        <v>0</v>
      </c>
      <c r="V106" s="171">
        <f>U106*H106</f>
        <v>0</v>
      </c>
      <c r="W106" s="171">
        <v>0</v>
      </c>
      <c r="X106" s="172">
        <f>W106*H106</f>
        <v>0</v>
      </c>
      <c r="Y106" s="29"/>
      <c r="Z106" s="29"/>
      <c r="AA106" s="29"/>
      <c r="AB106" s="29"/>
      <c r="AC106" s="29"/>
      <c r="AD106" s="29"/>
      <c r="AE106" s="29"/>
      <c r="AR106" s="173" t="s">
        <v>135</v>
      </c>
      <c r="AT106" s="173" t="s">
        <v>130</v>
      </c>
      <c r="AU106" s="173" t="s">
        <v>78</v>
      </c>
      <c r="AY106" s="15" t="s">
        <v>128</v>
      </c>
      <c r="BE106" s="174">
        <f>IF(O106="základní",K106,0)</f>
        <v>0</v>
      </c>
      <c r="BF106" s="174">
        <f>IF(O106="snížená",K106,0)</f>
        <v>0</v>
      </c>
      <c r="BG106" s="174">
        <f>IF(O106="zákl. přenesená",K106,0)</f>
        <v>0</v>
      </c>
      <c r="BH106" s="174">
        <f>IF(O106="sníž. přenesená",K106,0)</f>
        <v>0</v>
      </c>
      <c r="BI106" s="174">
        <f>IF(O106="nulová",K106,0)</f>
        <v>0</v>
      </c>
      <c r="BJ106" s="15" t="s">
        <v>76</v>
      </c>
      <c r="BK106" s="174">
        <f>ROUND(P106*H106,2)</f>
        <v>0</v>
      </c>
      <c r="BL106" s="15" t="s">
        <v>135</v>
      </c>
      <c r="BM106" s="173" t="s">
        <v>161</v>
      </c>
    </row>
    <row r="107" spans="1:65" s="2" customFormat="1" ht="19.5">
      <c r="A107" s="29"/>
      <c r="B107" s="30"/>
      <c r="C107" s="29"/>
      <c r="D107" s="175" t="s">
        <v>137</v>
      </c>
      <c r="E107" s="29"/>
      <c r="F107" s="176" t="s">
        <v>162</v>
      </c>
      <c r="G107" s="29"/>
      <c r="H107" s="29"/>
      <c r="I107" s="94"/>
      <c r="J107" s="94"/>
      <c r="K107" s="29"/>
      <c r="L107" s="29"/>
      <c r="M107" s="30"/>
      <c r="N107" s="177"/>
      <c r="O107" s="178"/>
      <c r="P107" s="49"/>
      <c r="Q107" s="49"/>
      <c r="R107" s="49"/>
      <c r="S107" s="49"/>
      <c r="T107" s="49"/>
      <c r="U107" s="49"/>
      <c r="V107" s="49"/>
      <c r="W107" s="49"/>
      <c r="X107" s="50"/>
      <c r="Y107" s="29"/>
      <c r="Z107" s="29"/>
      <c r="AA107" s="29"/>
      <c r="AB107" s="29"/>
      <c r="AC107" s="29"/>
      <c r="AD107" s="29"/>
      <c r="AE107" s="29"/>
      <c r="AT107" s="15" t="s">
        <v>137</v>
      </c>
      <c r="AU107" s="15" t="s">
        <v>78</v>
      </c>
    </row>
    <row r="108" spans="1:65" s="2" customFormat="1" ht="24" customHeight="1">
      <c r="A108" s="29"/>
      <c r="B108" s="160"/>
      <c r="C108" s="179" t="s">
        <v>163</v>
      </c>
      <c r="D108" s="179" t="s">
        <v>125</v>
      </c>
      <c r="E108" s="180" t="s">
        <v>164</v>
      </c>
      <c r="F108" s="181" t="s">
        <v>165</v>
      </c>
      <c r="G108" s="182" t="s">
        <v>141</v>
      </c>
      <c r="H108" s="183">
        <v>3</v>
      </c>
      <c r="I108" s="184"/>
      <c r="J108" s="185"/>
      <c r="K108" s="186">
        <f>ROUND(P108*H108,2)</f>
        <v>0</v>
      </c>
      <c r="L108" s="181" t="s">
        <v>134</v>
      </c>
      <c r="M108" s="187"/>
      <c r="N108" s="188" t="s">
        <v>3</v>
      </c>
      <c r="O108" s="169" t="s">
        <v>38</v>
      </c>
      <c r="P108" s="170">
        <f>I108+J108</f>
        <v>0</v>
      </c>
      <c r="Q108" s="170">
        <f>ROUND(I108*H108,2)</f>
        <v>0</v>
      </c>
      <c r="R108" s="170">
        <f>ROUND(J108*H108,2)</f>
        <v>0</v>
      </c>
      <c r="S108" s="49"/>
      <c r="T108" s="171">
        <f>S108*H108</f>
        <v>0</v>
      </c>
      <c r="U108" s="171">
        <v>0</v>
      </c>
      <c r="V108" s="171">
        <f>U108*H108</f>
        <v>0</v>
      </c>
      <c r="W108" s="171">
        <v>0</v>
      </c>
      <c r="X108" s="172">
        <f>W108*H108</f>
        <v>0</v>
      </c>
      <c r="Y108" s="29"/>
      <c r="Z108" s="29"/>
      <c r="AA108" s="29"/>
      <c r="AB108" s="29"/>
      <c r="AC108" s="29"/>
      <c r="AD108" s="29"/>
      <c r="AE108" s="29"/>
      <c r="AR108" s="173" t="s">
        <v>152</v>
      </c>
      <c r="AT108" s="173" t="s">
        <v>125</v>
      </c>
      <c r="AU108" s="173" t="s">
        <v>78</v>
      </c>
      <c r="AY108" s="15" t="s">
        <v>128</v>
      </c>
      <c r="BE108" s="174">
        <f>IF(O108="základní",K108,0)</f>
        <v>0</v>
      </c>
      <c r="BF108" s="174">
        <f>IF(O108="snížená",K108,0)</f>
        <v>0</v>
      </c>
      <c r="BG108" s="174">
        <f>IF(O108="zákl. přenesená",K108,0)</f>
        <v>0</v>
      </c>
      <c r="BH108" s="174">
        <f>IF(O108="sníž. přenesená",K108,0)</f>
        <v>0</v>
      </c>
      <c r="BI108" s="174">
        <f>IF(O108="nulová",K108,0)</f>
        <v>0</v>
      </c>
      <c r="BJ108" s="15" t="s">
        <v>76</v>
      </c>
      <c r="BK108" s="174">
        <f>ROUND(P108*H108,2)</f>
        <v>0</v>
      </c>
      <c r="BL108" s="15" t="s">
        <v>152</v>
      </c>
      <c r="BM108" s="173" t="s">
        <v>166</v>
      </c>
    </row>
    <row r="109" spans="1:65" s="2" customFormat="1">
      <c r="A109" s="29"/>
      <c r="B109" s="30"/>
      <c r="C109" s="29"/>
      <c r="D109" s="175" t="s">
        <v>137</v>
      </c>
      <c r="E109" s="29"/>
      <c r="F109" s="176" t="s">
        <v>165</v>
      </c>
      <c r="G109" s="29"/>
      <c r="H109" s="29"/>
      <c r="I109" s="94"/>
      <c r="J109" s="94"/>
      <c r="K109" s="29"/>
      <c r="L109" s="29"/>
      <c r="M109" s="30"/>
      <c r="N109" s="177"/>
      <c r="O109" s="178"/>
      <c r="P109" s="49"/>
      <c r="Q109" s="49"/>
      <c r="R109" s="49"/>
      <c r="S109" s="49"/>
      <c r="T109" s="49"/>
      <c r="U109" s="49"/>
      <c r="V109" s="49"/>
      <c r="W109" s="49"/>
      <c r="X109" s="50"/>
      <c r="Y109" s="29"/>
      <c r="Z109" s="29"/>
      <c r="AA109" s="29"/>
      <c r="AB109" s="29"/>
      <c r="AC109" s="29"/>
      <c r="AD109" s="29"/>
      <c r="AE109" s="29"/>
      <c r="AT109" s="15" t="s">
        <v>137</v>
      </c>
      <c r="AU109" s="15" t="s">
        <v>78</v>
      </c>
    </row>
    <row r="110" spans="1:65" s="2" customFormat="1" ht="24" customHeight="1">
      <c r="A110" s="29"/>
      <c r="B110" s="160"/>
      <c r="C110" s="161" t="s">
        <v>167</v>
      </c>
      <c r="D110" s="161" t="s">
        <v>130</v>
      </c>
      <c r="E110" s="162" t="s">
        <v>168</v>
      </c>
      <c r="F110" s="163" t="s">
        <v>169</v>
      </c>
      <c r="G110" s="164" t="s">
        <v>141</v>
      </c>
      <c r="H110" s="165">
        <v>3</v>
      </c>
      <c r="I110" s="166"/>
      <c r="J110" s="166"/>
      <c r="K110" s="167">
        <f>ROUND(P110*H110,2)</f>
        <v>0</v>
      </c>
      <c r="L110" s="163" t="s">
        <v>134</v>
      </c>
      <c r="M110" s="30"/>
      <c r="N110" s="168" t="s">
        <v>3</v>
      </c>
      <c r="O110" s="169" t="s">
        <v>38</v>
      </c>
      <c r="P110" s="170">
        <f>I110+J110</f>
        <v>0</v>
      </c>
      <c r="Q110" s="170">
        <f>ROUND(I110*H110,2)</f>
        <v>0</v>
      </c>
      <c r="R110" s="170">
        <f>ROUND(J110*H110,2)</f>
        <v>0</v>
      </c>
      <c r="S110" s="49"/>
      <c r="T110" s="171">
        <f>S110*H110</f>
        <v>0</v>
      </c>
      <c r="U110" s="171">
        <v>0</v>
      </c>
      <c r="V110" s="171">
        <f>U110*H110</f>
        <v>0</v>
      </c>
      <c r="W110" s="171">
        <v>0</v>
      </c>
      <c r="X110" s="172">
        <f>W110*H110</f>
        <v>0</v>
      </c>
      <c r="Y110" s="29"/>
      <c r="Z110" s="29"/>
      <c r="AA110" s="29"/>
      <c r="AB110" s="29"/>
      <c r="AC110" s="29"/>
      <c r="AD110" s="29"/>
      <c r="AE110" s="29"/>
      <c r="AR110" s="173" t="s">
        <v>135</v>
      </c>
      <c r="AT110" s="173" t="s">
        <v>130</v>
      </c>
      <c r="AU110" s="173" t="s">
        <v>78</v>
      </c>
      <c r="AY110" s="15" t="s">
        <v>128</v>
      </c>
      <c r="BE110" s="174">
        <f>IF(O110="základní",K110,0)</f>
        <v>0</v>
      </c>
      <c r="BF110" s="174">
        <f>IF(O110="snížená",K110,0)</f>
        <v>0</v>
      </c>
      <c r="BG110" s="174">
        <f>IF(O110="zákl. přenesená",K110,0)</f>
        <v>0</v>
      </c>
      <c r="BH110" s="174">
        <f>IF(O110="sníž. přenesená",K110,0)</f>
        <v>0</v>
      </c>
      <c r="BI110" s="174">
        <f>IF(O110="nulová",K110,0)</f>
        <v>0</v>
      </c>
      <c r="BJ110" s="15" t="s">
        <v>76</v>
      </c>
      <c r="BK110" s="174">
        <f>ROUND(P110*H110,2)</f>
        <v>0</v>
      </c>
      <c r="BL110" s="15" t="s">
        <v>135</v>
      </c>
      <c r="BM110" s="173" t="s">
        <v>170</v>
      </c>
    </row>
    <row r="111" spans="1:65" s="2" customFormat="1">
      <c r="A111" s="29"/>
      <c r="B111" s="30"/>
      <c r="C111" s="29"/>
      <c r="D111" s="175" t="s">
        <v>137</v>
      </c>
      <c r="E111" s="29"/>
      <c r="F111" s="176" t="s">
        <v>169</v>
      </c>
      <c r="G111" s="29"/>
      <c r="H111" s="29"/>
      <c r="I111" s="94"/>
      <c r="J111" s="94"/>
      <c r="K111" s="29"/>
      <c r="L111" s="29"/>
      <c r="M111" s="30"/>
      <c r="N111" s="177"/>
      <c r="O111" s="178"/>
      <c r="P111" s="49"/>
      <c r="Q111" s="49"/>
      <c r="R111" s="49"/>
      <c r="S111" s="49"/>
      <c r="T111" s="49"/>
      <c r="U111" s="49"/>
      <c r="V111" s="49"/>
      <c r="W111" s="49"/>
      <c r="X111" s="50"/>
      <c r="Y111" s="29"/>
      <c r="Z111" s="29"/>
      <c r="AA111" s="29"/>
      <c r="AB111" s="29"/>
      <c r="AC111" s="29"/>
      <c r="AD111" s="29"/>
      <c r="AE111" s="29"/>
      <c r="AT111" s="15" t="s">
        <v>137</v>
      </c>
      <c r="AU111" s="15" t="s">
        <v>78</v>
      </c>
    </row>
    <row r="112" spans="1:65" s="2" customFormat="1" ht="24" customHeight="1">
      <c r="A112" s="29"/>
      <c r="B112" s="160"/>
      <c r="C112" s="179" t="s">
        <v>171</v>
      </c>
      <c r="D112" s="179" t="s">
        <v>125</v>
      </c>
      <c r="E112" s="180" t="s">
        <v>172</v>
      </c>
      <c r="F112" s="181" t="s">
        <v>173</v>
      </c>
      <c r="G112" s="182" t="s">
        <v>141</v>
      </c>
      <c r="H112" s="183">
        <v>3</v>
      </c>
      <c r="I112" s="184"/>
      <c r="J112" s="185"/>
      <c r="K112" s="186">
        <f>ROUND(P112*H112,2)</f>
        <v>0</v>
      </c>
      <c r="L112" s="181" t="s">
        <v>134</v>
      </c>
      <c r="M112" s="187"/>
      <c r="N112" s="188" t="s">
        <v>3</v>
      </c>
      <c r="O112" s="169" t="s">
        <v>38</v>
      </c>
      <c r="P112" s="170">
        <f>I112+J112</f>
        <v>0</v>
      </c>
      <c r="Q112" s="170">
        <f>ROUND(I112*H112,2)</f>
        <v>0</v>
      </c>
      <c r="R112" s="170">
        <f>ROUND(J112*H112,2)</f>
        <v>0</v>
      </c>
      <c r="S112" s="49"/>
      <c r="T112" s="171">
        <f>S112*H112</f>
        <v>0</v>
      </c>
      <c r="U112" s="171">
        <v>0</v>
      </c>
      <c r="V112" s="171">
        <f>U112*H112</f>
        <v>0</v>
      </c>
      <c r="W112" s="171">
        <v>0</v>
      </c>
      <c r="X112" s="172">
        <f>W112*H112</f>
        <v>0</v>
      </c>
      <c r="Y112" s="29"/>
      <c r="Z112" s="29"/>
      <c r="AA112" s="29"/>
      <c r="AB112" s="29"/>
      <c r="AC112" s="29"/>
      <c r="AD112" s="29"/>
      <c r="AE112" s="29"/>
      <c r="AR112" s="173" t="s">
        <v>156</v>
      </c>
      <c r="AT112" s="173" t="s">
        <v>125</v>
      </c>
      <c r="AU112" s="173" t="s">
        <v>78</v>
      </c>
      <c r="AY112" s="15" t="s">
        <v>128</v>
      </c>
      <c r="BE112" s="174">
        <f>IF(O112="základní",K112,0)</f>
        <v>0</v>
      </c>
      <c r="BF112" s="174">
        <f>IF(O112="snížená",K112,0)</f>
        <v>0</v>
      </c>
      <c r="BG112" s="174">
        <f>IF(O112="zákl. přenesená",K112,0)</f>
        <v>0</v>
      </c>
      <c r="BH112" s="174">
        <f>IF(O112="sníž. přenesená",K112,0)</f>
        <v>0</v>
      </c>
      <c r="BI112" s="174">
        <f>IF(O112="nulová",K112,0)</f>
        <v>0</v>
      </c>
      <c r="BJ112" s="15" t="s">
        <v>76</v>
      </c>
      <c r="BK112" s="174">
        <f>ROUND(P112*H112,2)</f>
        <v>0</v>
      </c>
      <c r="BL112" s="15" t="s">
        <v>135</v>
      </c>
      <c r="BM112" s="173" t="s">
        <v>174</v>
      </c>
    </row>
    <row r="113" spans="1:65" s="2" customFormat="1">
      <c r="A113" s="29"/>
      <c r="B113" s="30"/>
      <c r="C113" s="29"/>
      <c r="D113" s="175" t="s">
        <v>137</v>
      </c>
      <c r="E113" s="29"/>
      <c r="F113" s="176" t="s">
        <v>173</v>
      </c>
      <c r="G113" s="29"/>
      <c r="H113" s="29"/>
      <c r="I113" s="94"/>
      <c r="J113" s="94"/>
      <c r="K113" s="29"/>
      <c r="L113" s="29"/>
      <c r="M113" s="30"/>
      <c r="N113" s="177"/>
      <c r="O113" s="178"/>
      <c r="P113" s="49"/>
      <c r="Q113" s="49"/>
      <c r="R113" s="49"/>
      <c r="S113" s="49"/>
      <c r="T113" s="49"/>
      <c r="U113" s="49"/>
      <c r="V113" s="49"/>
      <c r="W113" s="49"/>
      <c r="X113" s="50"/>
      <c r="Y113" s="29"/>
      <c r="Z113" s="29"/>
      <c r="AA113" s="29"/>
      <c r="AB113" s="29"/>
      <c r="AC113" s="29"/>
      <c r="AD113" s="29"/>
      <c r="AE113" s="29"/>
      <c r="AT113" s="15" t="s">
        <v>137</v>
      </c>
      <c r="AU113" s="15" t="s">
        <v>78</v>
      </c>
    </row>
    <row r="114" spans="1:65" s="2" customFormat="1" ht="24" customHeight="1">
      <c r="A114" s="29"/>
      <c r="B114" s="160"/>
      <c r="C114" s="161" t="s">
        <v>175</v>
      </c>
      <c r="D114" s="161" t="s">
        <v>130</v>
      </c>
      <c r="E114" s="162" t="s">
        <v>176</v>
      </c>
      <c r="F114" s="163" t="s">
        <v>177</v>
      </c>
      <c r="G114" s="164" t="s">
        <v>141</v>
      </c>
      <c r="H114" s="165">
        <v>3</v>
      </c>
      <c r="I114" s="166"/>
      <c r="J114" s="166"/>
      <c r="K114" s="167">
        <f>ROUND(P114*H114,2)</f>
        <v>0</v>
      </c>
      <c r="L114" s="163" t="s">
        <v>134</v>
      </c>
      <c r="M114" s="30"/>
      <c r="N114" s="168" t="s">
        <v>3</v>
      </c>
      <c r="O114" s="169" t="s">
        <v>38</v>
      </c>
      <c r="P114" s="170">
        <f>I114+J114</f>
        <v>0</v>
      </c>
      <c r="Q114" s="170">
        <f>ROUND(I114*H114,2)</f>
        <v>0</v>
      </c>
      <c r="R114" s="170">
        <f>ROUND(J114*H114,2)</f>
        <v>0</v>
      </c>
      <c r="S114" s="49"/>
      <c r="T114" s="171">
        <f>S114*H114</f>
        <v>0</v>
      </c>
      <c r="U114" s="171">
        <v>0</v>
      </c>
      <c r="V114" s="171">
        <f>U114*H114</f>
        <v>0</v>
      </c>
      <c r="W114" s="171">
        <v>0</v>
      </c>
      <c r="X114" s="172">
        <f>W114*H114</f>
        <v>0</v>
      </c>
      <c r="Y114" s="29"/>
      <c r="Z114" s="29"/>
      <c r="AA114" s="29"/>
      <c r="AB114" s="29"/>
      <c r="AC114" s="29"/>
      <c r="AD114" s="29"/>
      <c r="AE114" s="29"/>
      <c r="AR114" s="173" t="s">
        <v>135</v>
      </c>
      <c r="AT114" s="173" t="s">
        <v>130</v>
      </c>
      <c r="AU114" s="173" t="s">
        <v>78</v>
      </c>
      <c r="AY114" s="15" t="s">
        <v>128</v>
      </c>
      <c r="BE114" s="174">
        <f>IF(O114="základní",K114,0)</f>
        <v>0</v>
      </c>
      <c r="BF114" s="174">
        <f>IF(O114="snížená",K114,0)</f>
        <v>0</v>
      </c>
      <c r="BG114" s="174">
        <f>IF(O114="zákl. přenesená",K114,0)</f>
        <v>0</v>
      </c>
      <c r="BH114" s="174">
        <f>IF(O114="sníž. přenesená",K114,0)</f>
        <v>0</v>
      </c>
      <c r="BI114" s="174">
        <f>IF(O114="nulová",K114,0)</f>
        <v>0</v>
      </c>
      <c r="BJ114" s="15" t="s">
        <v>76</v>
      </c>
      <c r="BK114" s="174">
        <f>ROUND(P114*H114,2)</f>
        <v>0</v>
      </c>
      <c r="BL114" s="15" t="s">
        <v>135</v>
      </c>
      <c r="BM114" s="173" t="s">
        <v>178</v>
      </c>
    </row>
    <row r="115" spans="1:65" s="2" customFormat="1">
      <c r="A115" s="29"/>
      <c r="B115" s="30"/>
      <c r="C115" s="29"/>
      <c r="D115" s="175" t="s">
        <v>137</v>
      </c>
      <c r="E115" s="29"/>
      <c r="F115" s="176" t="s">
        <v>179</v>
      </c>
      <c r="G115" s="29"/>
      <c r="H115" s="29"/>
      <c r="I115" s="94"/>
      <c r="J115" s="94"/>
      <c r="K115" s="29"/>
      <c r="L115" s="29"/>
      <c r="M115" s="30"/>
      <c r="N115" s="177"/>
      <c r="O115" s="178"/>
      <c r="P115" s="49"/>
      <c r="Q115" s="49"/>
      <c r="R115" s="49"/>
      <c r="S115" s="49"/>
      <c r="T115" s="49"/>
      <c r="U115" s="49"/>
      <c r="V115" s="49"/>
      <c r="W115" s="49"/>
      <c r="X115" s="50"/>
      <c r="Y115" s="29"/>
      <c r="Z115" s="29"/>
      <c r="AA115" s="29"/>
      <c r="AB115" s="29"/>
      <c r="AC115" s="29"/>
      <c r="AD115" s="29"/>
      <c r="AE115" s="29"/>
      <c r="AT115" s="15" t="s">
        <v>137</v>
      </c>
      <c r="AU115" s="15" t="s">
        <v>78</v>
      </c>
    </row>
    <row r="116" spans="1:65" s="2" customFormat="1" ht="24" customHeight="1">
      <c r="A116" s="29"/>
      <c r="B116" s="160"/>
      <c r="C116" s="179" t="s">
        <v>180</v>
      </c>
      <c r="D116" s="179" t="s">
        <v>125</v>
      </c>
      <c r="E116" s="180" t="s">
        <v>181</v>
      </c>
      <c r="F116" s="181" t="s">
        <v>182</v>
      </c>
      <c r="G116" s="182" t="s">
        <v>141</v>
      </c>
      <c r="H116" s="183">
        <v>10</v>
      </c>
      <c r="I116" s="184"/>
      <c r="J116" s="185"/>
      <c r="K116" s="186">
        <f>ROUND(P116*H116,2)</f>
        <v>0</v>
      </c>
      <c r="L116" s="181" t="s">
        <v>134</v>
      </c>
      <c r="M116" s="187"/>
      <c r="N116" s="188" t="s">
        <v>3</v>
      </c>
      <c r="O116" s="169" t="s">
        <v>38</v>
      </c>
      <c r="P116" s="170">
        <f>I116+J116</f>
        <v>0</v>
      </c>
      <c r="Q116" s="170">
        <f>ROUND(I116*H116,2)</f>
        <v>0</v>
      </c>
      <c r="R116" s="170">
        <f>ROUND(J116*H116,2)</f>
        <v>0</v>
      </c>
      <c r="S116" s="49"/>
      <c r="T116" s="171">
        <f>S116*H116</f>
        <v>0</v>
      </c>
      <c r="U116" s="171">
        <v>0</v>
      </c>
      <c r="V116" s="171">
        <f>U116*H116</f>
        <v>0</v>
      </c>
      <c r="W116" s="171">
        <v>0</v>
      </c>
      <c r="X116" s="172">
        <f>W116*H116</f>
        <v>0</v>
      </c>
      <c r="Y116" s="29"/>
      <c r="Z116" s="29"/>
      <c r="AA116" s="29"/>
      <c r="AB116" s="29"/>
      <c r="AC116" s="29"/>
      <c r="AD116" s="29"/>
      <c r="AE116" s="29"/>
      <c r="AR116" s="173" t="s">
        <v>152</v>
      </c>
      <c r="AT116" s="173" t="s">
        <v>125</v>
      </c>
      <c r="AU116" s="173" t="s">
        <v>78</v>
      </c>
      <c r="AY116" s="15" t="s">
        <v>128</v>
      </c>
      <c r="BE116" s="174">
        <f>IF(O116="základní",K116,0)</f>
        <v>0</v>
      </c>
      <c r="BF116" s="174">
        <f>IF(O116="snížená",K116,0)</f>
        <v>0</v>
      </c>
      <c r="BG116" s="174">
        <f>IF(O116="zákl. přenesená",K116,0)</f>
        <v>0</v>
      </c>
      <c r="BH116" s="174">
        <f>IF(O116="sníž. přenesená",K116,0)</f>
        <v>0</v>
      </c>
      <c r="BI116" s="174">
        <f>IF(O116="nulová",K116,0)</f>
        <v>0</v>
      </c>
      <c r="BJ116" s="15" t="s">
        <v>76</v>
      </c>
      <c r="BK116" s="174">
        <f>ROUND(P116*H116,2)</f>
        <v>0</v>
      </c>
      <c r="BL116" s="15" t="s">
        <v>152</v>
      </c>
      <c r="BM116" s="173" t="s">
        <v>183</v>
      </c>
    </row>
    <row r="117" spans="1:65" s="2" customFormat="1">
      <c r="A117" s="29"/>
      <c r="B117" s="30"/>
      <c r="C117" s="29"/>
      <c r="D117" s="175" t="s">
        <v>137</v>
      </c>
      <c r="E117" s="29"/>
      <c r="F117" s="176" t="s">
        <v>182</v>
      </c>
      <c r="G117" s="29"/>
      <c r="H117" s="29"/>
      <c r="I117" s="94"/>
      <c r="J117" s="94"/>
      <c r="K117" s="29"/>
      <c r="L117" s="29"/>
      <c r="M117" s="30"/>
      <c r="N117" s="177"/>
      <c r="O117" s="178"/>
      <c r="P117" s="49"/>
      <c r="Q117" s="49"/>
      <c r="R117" s="49"/>
      <c r="S117" s="49"/>
      <c r="T117" s="49"/>
      <c r="U117" s="49"/>
      <c r="V117" s="49"/>
      <c r="W117" s="49"/>
      <c r="X117" s="50"/>
      <c r="Y117" s="29"/>
      <c r="Z117" s="29"/>
      <c r="AA117" s="29"/>
      <c r="AB117" s="29"/>
      <c r="AC117" s="29"/>
      <c r="AD117" s="29"/>
      <c r="AE117" s="29"/>
      <c r="AT117" s="15" t="s">
        <v>137</v>
      </c>
      <c r="AU117" s="15" t="s">
        <v>78</v>
      </c>
    </row>
    <row r="118" spans="1:65" s="2" customFormat="1" ht="24" customHeight="1">
      <c r="A118" s="29"/>
      <c r="B118" s="160"/>
      <c r="C118" s="161" t="s">
        <v>184</v>
      </c>
      <c r="D118" s="161" t="s">
        <v>130</v>
      </c>
      <c r="E118" s="162" t="s">
        <v>185</v>
      </c>
      <c r="F118" s="163" t="s">
        <v>186</v>
      </c>
      <c r="G118" s="164" t="s">
        <v>141</v>
      </c>
      <c r="H118" s="165">
        <v>10</v>
      </c>
      <c r="I118" s="166"/>
      <c r="J118" s="166"/>
      <c r="K118" s="167">
        <f>ROUND(P118*H118,2)</f>
        <v>0</v>
      </c>
      <c r="L118" s="163" t="s">
        <v>134</v>
      </c>
      <c r="M118" s="30"/>
      <c r="N118" s="168" t="s">
        <v>3</v>
      </c>
      <c r="O118" s="169" t="s">
        <v>38</v>
      </c>
      <c r="P118" s="170">
        <f>I118+J118</f>
        <v>0</v>
      </c>
      <c r="Q118" s="170">
        <f>ROUND(I118*H118,2)</f>
        <v>0</v>
      </c>
      <c r="R118" s="170">
        <f>ROUND(J118*H118,2)</f>
        <v>0</v>
      </c>
      <c r="S118" s="49"/>
      <c r="T118" s="171">
        <f>S118*H118</f>
        <v>0</v>
      </c>
      <c r="U118" s="171">
        <v>0</v>
      </c>
      <c r="V118" s="171">
        <f>U118*H118</f>
        <v>0</v>
      </c>
      <c r="W118" s="171">
        <v>0</v>
      </c>
      <c r="X118" s="172">
        <f>W118*H118</f>
        <v>0</v>
      </c>
      <c r="Y118" s="29"/>
      <c r="Z118" s="29"/>
      <c r="AA118" s="29"/>
      <c r="AB118" s="29"/>
      <c r="AC118" s="29"/>
      <c r="AD118" s="29"/>
      <c r="AE118" s="29"/>
      <c r="AR118" s="173" t="s">
        <v>135</v>
      </c>
      <c r="AT118" s="173" t="s">
        <v>130</v>
      </c>
      <c r="AU118" s="173" t="s">
        <v>78</v>
      </c>
      <c r="AY118" s="15" t="s">
        <v>128</v>
      </c>
      <c r="BE118" s="174">
        <f>IF(O118="základní",K118,0)</f>
        <v>0</v>
      </c>
      <c r="BF118" s="174">
        <f>IF(O118="snížená",K118,0)</f>
        <v>0</v>
      </c>
      <c r="BG118" s="174">
        <f>IF(O118="zákl. přenesená",K118,0)</f>
        <v>0</v>
      </c>
      <c r="BH118" s="174">
        <f>IF(O118="sníž. přenesená",K118,0)</f>
        <v>0</v>
      </c>
      <c r="BI118" s="174">
        <f>IF(O118="nulová",K118,0)</f>
        <v>0</v>
      </c>
      <c r="BJ118" s="15" t="s">
        <v>76</v>
      </c>
      <c r="BK118" s="174">
        <f>ROUND(P118*H118,2)</f>
        <v>0</v>
      </c>
      <c r="BL118" s="15" t="s">
        <v>135</v>
      </c>
      <c r="BM118" s="173" t="s">
        <v>187</v>
      </c>
    </row>
    <row r="119" spans="1:65" s="2" customFormat="1">
      <c r="A119" s="29"/>
      <c r="B119" s="30"/>
      <c r="C119" s="29"/>
      <c r="D119" s="175" t="s">
        <v>137</v>
      </c>
      <c r="E119" s="29"/>
      <c r="F119" s="176" t="s">
        <v>186</v>
      </c>
      <c r="G119" s="29"/>
      <c r="H119" s="29"/>
      <c r="I119" s="94"/>
      <c r="J119" s="94"/>
      <c r="K119" s="29"/>
      <c r="L119" s="29"/>
      <c r="M119" s="30"/>
      <c r="N119" s="177"/>
      <c r="O119" s="178"/>
      <c r="P119" s="49"/>
      <c r="Q119" s="49"/>
      <c r="R119" s="49"/>
      <c r="S119" s="49"/>
      <c r="T119" s="49"/>
      <c r="U119" s="49"/>
      <c r="V119" s="49"/>
      <c r="W119" s="49"/>
      <c r="X119" s="50"/>
      <c r="Y119" s="29"/>
      <c r="Z119" s="29"/>
      <c r="AA119" s="29"/>
      <c r="AB119" s="29"/>
      <c r="AC119" s="29"/>
      <c r="AD119" s="29"/>
      <c r="AE119" s="29"/>
      <c r="AT119" s="15" t="s">
        <v>137</v>
      </c>
      <c r="AU119" s="15" t="s">
        <v>78</v>
      </c>
    </row>
    <row r="120" spans="1:65" s="2" customFormat="1" ht="24" customHeight="1">
      <c r="A120" s="29"/>
      <c r="B120" s="160"/>
      <c r="C120" s="179" t="s">
        <v>188</v>
      </c>
      <c r="D120" s="179" t="s">
        <v>125</v>
      </c>
      <c r="E120" s="180" t="s">
        <v>189</v>
      </c>
      <c r="F120" s="181" t="s">
        <v>190</v>
      </c>
      <c r="G120" s="182" t="s">
        <v>141</v>
      </c>
      <c r="H120" s="183">
        <v>3</v>
      </c>
      <c r="I120" s="184"/>
      <c r="J120" s="185"/>
      <c r="K120" s="186">
        <f>ROUND(P120*H120,2)</f>
        <v>0</v>
      </c>
      <c r="L120" s="181" t="s">
        <v>134</v>
      </c>
      <c r="M120" s="187"/>
      <c r="N120" s="188" t="s">
        <v>3</v>
      </c>
      <c r="O120" s="169" t="s">
        <v>38</v>
      </c>
      <c r="P120" s="170">
        <f>I120+J120</f>
        <v>0</v>
      </c>
      <c r="Q120" s="170">
        <f>ROUND(I120*H120,2)</f>
        <v>0</v>
      </c>
      <c r="R120" s="170">
        <f>ROUND(J120*H120,2)</f>
        <v>0</v>
      </c>
      <c r="S120" s="49"/>
      <c r="T120" s="171">
        <f>S120*H120</f>
        <v>0</v>
      </c>
      <c r="U120" s="171">
        <v>0</v>
      </c>
      <c r="V120" s="171">
        <f>U120*H120</f>
        <v>0</v>
      </c>
      <c r="W120" s="171">
        <v>0</v>
      </c>
      <c r="X120" s="172">
        <f>W120*H120</f>
        <v>0</v>
      </c>
      <c r="Y120" s="29"/>
      <c r="Z120" s="29"/>
      <c r="AA120" s="29"/>
      <c r="AB120" s="29"/>
      <c r="AC120" s="29"/>
      <c r="AD120" s="29"/>
      <c r="AE120" s="29"/>
      <c r="AR120" s="173" t="s">
        <v>152</v>
      </c>
      <c r="AT120" s="173" t="s">
        <v>125</v>
      </c>
      <c r="AU120" s="173" t="s">
        <v>78</v>
      </c>
      <c r="AY120" s="15" t="s">
        <v>128</v>
      </c>
      <c r="BE120" s="174">
        <f>IF(O120="základní",K120,0)</f>
        <v>0</v>
      </c>
      <c r="BF120" s="174">
        <f>IF(O120="snížená",K120,0)</f>
        <v>0</v>
      </c>
      <c r="BG120" s="174">
        <f>IF(O120="zákl. přenesená",K120,0)</f>
        <v>0</v>
      </c>
      <c r="BH120" s="174">
        <f>IF(O120="sníž. přenesená",K120,0)</f>
        <v>0</v>
      </c>
      <c r="BI120" s="174">
        <f>IF(O120="nulová",K120,0)</f>
        <v>0</v>
      </c>
      <c r="BJ120" s="15" t="s">
        <v>76</v>
      </c>
      <c r="BK120" s="174">
        <f>ROUND(P120*H120,2)</f>
        <v>0</v>
      </c>
      <c r="BL120" s="15" t="s">
        <v>152</v>
      </c>
      <c r="BM120" s="173" t="s">
        <v>191</v>
      </c>
    </row>
    <row r="121" spans="1:65" s="2" customFormat="1">
      <c r="A121" s="29"/>
      <c r="B121" s="30"/>
      <c r="C121" s="29"/>
      <c r="D121" s="175" t="s">
        <v>137</v>
      </c>
      <c r="E121" s="29"/>
      <c r="F121" s="176" t="s">
        <v>190</v>
      </c>
      <c r="G121" s="29"/>
      <c r="H121" s="29"/>
      <c r="I121" s="94"/>
      <c r="J121" s="94"/>
      <c r="K121" s="29"/>
      <c r="L121" s="29"/>
      <c r="M121" s="30"/>
      <c r="N121" s="177"/>
      <c r="O121" s="178"/>
      <c r="P121" s="49"/>
      <c r="Q121" s="49"/>
      <c r="R121" s="49"/>
      <c r="S121" s="49"/>
      <c r="T121" s="49"/>
      <c r="U121" s="49"/>
      <c r="V121" s="49"/>
      <c r="W121" s="49"/>
      <c r="X121" s="50"/>
      <c r="Y121" s="29"/>
      <c r="Z121" s="29"/>
      <c r="AA121" s="29"/>
      <c r="AB121" s="29"/>
      <c r="AC121" s="29"/>
      <c r="AD121" s="29"/>
      <c r="AE121" s="29"/>
      <c r="AT121" s="15" t="s">
        <v>137</v>
      </c>
      <c r="AU121" s="15" t="s">
        <v>78</v>
      </c>
    </row>
    <row r="122" spans="1:65" s="2" customFormat="1" ht="24" customHeight="1">
      <c r="A122" s="29"/>
      <c r="B122" s="160"/>
      <c r="C122" s="161" t="s">
        <v>192</v>
      </c>
      <c r="D122" s="161" t="s">
        <v>130</v>
      </c>
      <c r="E122" s="162" t="s">
        <v>193</v>
      </c>
      <c r="F122" s="163" t="s">
        <v>194</v>
      </c>
      <c r="G122" s="164" t="s">
        <v>141</v>
      </c>
      <c r="H122" s="165">
        <v>3</v>
      </c>
      <c r="I122" s="166"/>
      <c r="J122" s="166"/>
      <c r="K122" s="167">
        <f>ROUND(P122*H122,2)</f>
        <v>0</v>
      </c>
      <c r="L122" s="163" t="s">
        <v>134</v>
      </c>
      <c r="M122" s="30"/>
      <c r="N122" s="168" t="s">
        <v>3</v>
      </c>
      <c r="O122" s="169" t="s">
        <v>38</v>
      </c>
      <c r="P122" s="170">
        <f>I122+J122</f>
        <v>0</v>
      </c>
      <c r="Q122" s="170">
        <f>ROUND(I122*H122,2)</f>
        <v>0</v>
      </c>
      <c r="R122" s="170">
        <f>ROUND(J122*H122,2)</f>
        <v>0</v>
      </c>
      <c r="S122" s="49"/>
      <c r="T122" s="171">
        <f>S122*H122</f>
        <v>0</v>
      </c>
      <c r="U122" s="171">
        <v>0</v>
      </c>
      <c r="V122" s="171">
        <f>U122*H122</f>
        <v>0</v>
      </c>
      <c r="W122" s="171">
        <v>0</v>
      </c>
      <c r="X122" s="172">
        <f>W122*H122</f>
        <v>0</v>
      </c>
      <c r="Y122" s="29"/>
      <c r="Z122" s="29"/>
      <c r="AA122" s="29"/>
      <c r="AB122" s="29"/>
      <c r="AC122" s="29"/>
      <c r="AD122" s="29"/>
      <c r="AE122" s="29"/>
      <c r="AR122" s="173" t="s">
        <v>135</v>
      </c>
      <c r="AT122" s="173" t="s">
        <v>130</v>
      </c>
      <c r="AU122" s="173" t="s">
        <v>78</v>
      </c>
      <c r="AY122" s="15" t="s">
        <v>128</v>
      </c>
      <c r="BE122" s="174">
        <f>IF(O122="základní",K122,0)</f>
        <v>0</v>
      </c>
      <c r="BF122" s="174">
        <f>IF(O122="snížená",K122,0)</f>
        <v>0</v>
      </c>
      <c r="BG122" s="174">
        <f>IF(O122="zákl. přenesená",K122,0)</f>
        <v>0</v>
      </c>
      <c r="BH122" s="174">
        <f>IF(O122="sníž. přenesená",K122,0)</f>
        <v>0</v>
      </c>
      <c r="BI122" s="174">
        <f>IF(O122="nulová",K122,0)</f>
        <v>0</v>
      </c>
      <c r="BJ122" s="15" t="s">
        <v>76</v>
      </c>
      <c r="BK122" s="174">
        <f>ROUND(P122*H122,2)</f>
        <v>0</v>
      </c>
      <c r="BL122" s="15" t="s">
        <v>135</v>
      </c>
      <c r="BM122" s="173" t="s">
        <v>195</v>
      </c>
    </row>
    <row r="123" spans="1:65" s="2" customFormat="1">
      <c r="A123" s="29"/>
      <c r="B123" s="30"/>
      <c r="C123" s="29"/>
      <c r="D123" s="175" t="s">
        <v>137</v>
      </c>
      <c r="E123" s="29"/>
      <c r="F123" s="176" t="s">
        <v>196</v>
      </c>
      <c r="G123" s="29"/>
      <c r="H123" s="29"/>
      <c r="I123" s="94"/>
      <c r="J123" s="94"/>
      <c r="K123" s="29"/>
      <c r="L123" s="29"/>
      <c r="M123" s="30"/>
      <c r="N123" s="177"/>
      <c r="O123" s="178"/>
      <c r="P123" s="49"/>
      <c r="Q123" s="49"/>
      <c r="R123" s="49"/>
      <c r="S123" s="49"/>
      <c r="T123" s="49"/>
      <c r="U123" s="49"/>
      <c r="V123" s="49"/>
      <c r="W123" s="49"/>
      <c r="X123" s="50"/>
      <c r="Y123" s="29"/>
      <c r="Z123" s="29"/>
      <c r="AA123" s="29"/>
      <c r="AB123" s="29"/>
      <c r="AC123" s="29"/>
      <c r="AD123" s="29"/>
      <c r="AE123" s="29"/>
      <c r="AT123" s="15" t="s">
        <v>137</v>
      </c>
      <c r="AU123" s="15" t="s">
        <v>78</v>
      </c>
    </row>
    <row r="124" spans="1:65" s="2" customFormat="1" ht="24" customHeight="1">
      <c r="A124" s="29"/>
      <c r="B124" s="160"/>
      <c r="C124" s="179" t="s">
        <v>197</v>
      </c>
      <c r="D124" s="179" t="s">
        <v>125</v>
      </c>
      <c r="E124" s="180" t="s">
        <v>198</v>
      </c>
      <c r="F124" s="181" t="s">
        <v>199</v>
      </c>
      <c r="G124" s="182" t="s">
        <v>141</v>
      </c>
      <c r="H124" s="183">
        <v>1</v>
      </c>
      <c r="I124" s="184"/>
      <c r="J124" s="185"/>
      <c r="K124" s="186">
        <f>ROUND(P124*H124,2)</f>
        <v>0</v>
      </c>
      <c r="L124" s="181" t="s">
        <v>134</v>
      </c>
      <c r="M124" s="187"/>
      <c r="N124" s="188" t="s">
        <v>3</v>
      </c>
      <c r="O124" s="169" t="s">
        <v>38</v>
      </c>
      <c r="P124" s="170">
        <f>I124+J124</f>
        <v>0</v>
      </c>
      <c r="Q124" s="170">
        <f>ROUND(I124*H124,2)</f>
        <v>0</v>
      </c>
      <c r="R124" s="170">
        <f>ROUND(J124*H124,2)</f>
        <v>0</v>
      </c>
      <c r="S124" s="49"/>
      <c r="T124" s="171">
        <f>S124*H124</f>
        <v>0</v>
      </c>
      <c r="U124" s="171">
        <v>0</v>
      </c>
      <c r="V124" s="171">
        <f>U124*H124</f>
        <v>0</v>
      </c>
      <c r="W124" s="171">
        <v>0</v>
      </c>
      <c r="X124" s="172">
        <f>W124*H124</f>
        <v>0</v>
      </c>
      <c r="Y124" s="29"/>
      <c r="Z124" s="29"/>
      <c r="AA124" s="29"/>
      <c r="AB124" s="29"/>
      <c r="AC124" s="29"/>
      <c r="AD124" s="29"/>
      <c r="AE124" s="29"/>
      <c r="AR124" s="173" t="s">
        <v>156</v>
      </c>
      <c r="AT124" s="173" t="s">
        <v>125</v>
      </c>
      <c r="AU124" s="173" t="s">
        <v>78</v>
      </c>
      <c r="AY124" s="15" t="s">
        <v>128</v>
      </c>
      <c r="BE124" s="174">
        <f>IF(O124="základní",K124,0)</f>
        <v>0</v>
      </c>
      <c r="BF124" s="174">
        <f>IF(O124="snížená",K124,0)</f>
        <v>0</v>
      </c>
      <c r="BG124" s="174">
        <f>IF(O124="zákl. přenesená",K124,0)</f>
        <v>0</v>
      </c>
      <c r="BH124" s="174">
        <f>IF(O124="sníž. přenesená",K124,0)</f>
        <v>0</v>
      </c>
      <c r="BI124" s="174">
        <f>IF(O124="nulová",K124,0)</f>
        <v>0</v>
      </c>
      <c r="BJ124" s="15" t="s">
        <v>76</v>
      </c>
      <c r="BK124" s="174">
        <f>ROUND(P124*H124,2)</f>
        <v>0</v>
      </c>
      <c r="BL124" s="15" t="s">
        <v>135</v>
      </c>
      <c r="BM124" s="173" t="s">
        <v>200</v>
      </c>
    </row>
    <row r="125" spans="1:65" s="2" customFormat="1">
      <c r="A125" s="29"/>
      <c r="B125" s="30"/>
      <c r="C125" s="29"/>
      <c r="D125" s="175" t="s">
        <v>137</v>
      </c>
      <c r="E125" s="29"/>
      <c r="F125" s="176" t="s">
        <v>199</v>
      </c>
      <c r="G125" s="29"/>
      <c r="H125" s="29"/>
      <c r="I125" s="94"/>
      <c r="J125" s="94"/>
      <c r="K125" s="29"/>
      <c r="L125" s="29"/>
      <c r="M125" s="30"/>
      <c r="N125" s="177"/>
      <c r="O125" s="178"/>
      <c r="P125" s="49"/>
      <c r="Q125" s="49"/>
      <c r="R125" s="49"/>
      <c r="S125" s="49"/>
      <c r="T125" s="49"/>
      <c r="U125" s="49"/>
      <c r="V125" s="49"/>
      <c r="W125" s="49"/>
      <c r="X125" s="50"/>
      <c r="Y125" s="29"/>
      <c r="Z125" s="29"/>
      <c r="AA125" s="29"/>
      <c r="AB125" s="29"/>
      <c r="AC125" s="29"/>
      <c r="AD125" s="29"/>
      <c r="AE125" s="29"/>
      <c r="AT125" s="15" t="s">
        <v>137</v>
      </c>
      <c r="AU125" s="15" t="s">
        <v>78</v>
      </c>
    </row>
    <row r="126" spans="1:65" s="2" customFormat="1" ht="24" customHeight="1">
      <c r="A126" s="29"/>
      <c r="B126" s="160"/>
      <c r="C126" s="161" t="s">
        <v>201</v>
      </c>
      <c r="D126" s="161" t="s">
        <v>130</v>
      </c>
      <c r="E126" s="162" t="s">
        <v>202</v>
      </c>
      <c r="F126" s="163" t="s">
        <v>203</v>
      </c>
      <c r="G126" s="164" t="s">
        <v>141</v>
      </c>
      <c r="H126" s="165">
        <v>1</v>
      </c>
      <c r="I126" s="166"/>
      <c r="J126" s="166"/>
      <c r="K126" s="167">
        <f>ROUND(P126*H126,2)</f>
        <v>0</v>
      </c>
      <c r="L126" s="163" t="s">
        <v>134</v>
      </c>
      <c r="M126" s="30"/>
      <c r="N126" s="168" t="s">
        <v>3</v>
      </c>
      <c r="O126" s="169" t="s">
        <v>38</v>
      </c>
      <c r="P126" s="170">
        <f>I126+J126</f>
        <v>0</v>
      </c>
      <c r="Q126" s="170">
        <f>ROUND(I126*H126,2)</f>
        <v>0</v>
      </c>
      <c r="R126" s="170">
        <f>ROUND(J126*H126,2)</f>
        <v>0</v>
      </c>
      <c r="S126" s="49"/>
      <c r="T126" s="171">
        <f>S126*H126</f>
        <v>0</v>
      </c>
      <c r="U126" s="171">
        <v>0</v>
      </c>
      <c r="V126" s="171">
        <f>U126*H126</f>
        <v>0</v>
      </c>
      <c r="W126" s="171">
        <v>0</v>
      </c>
      <c r="X126" s="172">
        <f>W126*H126</f>
        <v>0</v>
      </c>
      <c r="Y126" s="29"/>
      <c r="Z126" s="29"/>
      <c r="AA126" s="29"/>
      <c r="AB126" s="29"/>
      <c r="AC126" s="29"/>
      <c r="AD126" s="29"/>
      <c r="AE126" s="29"/>
      <c r="AR126" s="173" t="s">
        <v>135</v>
      </c>
      <c r="AT126" s="173" t="s">
        <v>130</v>
      </c>
      <c r="AU126" s="173" t="s">
        <v>78</v>
      </c>
      <c r="AY126" s="15" t="s">
        <v>128</v>
      </c>
      <c r="BE126" s="174">
        <f>IF(O126="základní",K126,0)</f>
        <v>0</v>
      </c>
      <c r="BF126" s="174">
        <f>IF(O126="snížená",K126,0)</f>
        <v>0</v>
      </c>
      <c r="BG126" s="174">
        <f>IF(O126="zákl. přenesená",K126,0)</f>
        <v>0</v>
      </c>
      <c r="BH126" s="174">
        <f>IF(O126="sníž. přenesená",K126,0)</f>
        <v>0</v>
      </c>
      <c r="BI126" s="174">
        <f>IF(O126="nulová",K126,0)</f>
        <v>0</v>
      </c>
      <c r="BJ126" s="15" t="s">
        <v>76</v>
      </c>
      <c r="BK126" s="174">
        <f>ROUND(P126*H126,2)</f>
        <v>0</v>
      </c>
      <c r="BL126" s="15" t="s">
        <v>135</v>
      </c>
      <c r="BM126" s="173" t="s">
        <v>204</v>
      </c>
    </row>
    <row r="127" spans="1:65" s="2" customFormat="1" ht="19.5">
      <c r="A127" s="29"/>
      <c r="B127" s="30"/>
      <c r="C127" s="29"/>
      <c r="D127" s="175" t="s">
        <v>137</v>
      </c>
      <c r="E127" s="29"/>
      <c r="F127" s="176" t="s">
        <v>205</v>
      </c>
      <c r="G127" s="29"/>
      <c r="H127" s="29"/>
      <c r="I127" s="94"/>
      <c r="J127" s="94"/>
      <c r="K127" s="29"/>
      <c r="L127" s="29"/>
      <c r="M127" s="30"/>
      <c r="N127" s="177"/>
      <c r="O127" s="178"/>
      <c r="P127" s="49"/>
      <c r="Q127" s="49"/>
      <c r="R127" s="49"/>
      <c r="S127" s="49"/>
      <c r="T127" s="49"/>
      <c r="U127" s="49"/>
      <c r="V127" s="49"/>
      <c r="W127" s="49"/>
      <c r="X127" s="50"/>
      <c r="Y127" s="29"/>
      <c r="Z127" s="29"/>
      <c r="AA127" s="29"/>
      <c r="AB127" s="29"/>
      <c r="AC127" s="29"/>
      <c r="AD127" s="29"/>
      <c r="AE127" s="29"/>
      <c r="AT127" s="15" t="s">
        <v>137</v>
      </c>
      <c r="AU127" s="15" t="s">
        <v>78</v>
      </c>
    </row>
    <row r="128" spans="1:65" s="2" customFormat="1" ht="24" customHeight="1">
      <c r="A128" s="29"/>
      <c r="B128" s="160"/>
      <c r="C128" s="179" t="s">
        <v>206</v>
      </c>
      <c r="D128" s="179" t="s">
        <v>125</v>
      </c>
      <c r="E128" s="180" t="s">
        <v>207</v>
      </c>
      <c r="F128" s="181" t="s">
        <v>208</v>
      </c>
      <c r="G128" s="182" t="s">
        <v>141</v>
      </c>
      <c r="H128" s="183">
        <v>3</v>
      </c>
      <c r="I128" s="184"/>
      <c r="J128" s="185"/>
      <c r="K128" s="186">
        <f>ROUND(P128*H128,2)</f>
        <v>0</v>
      </c>
      <c r="L128" s="181" t="s">
        <v>134</v>
      </c>
      <c r="M128" s="187"/>
      <c r="N128" s="188" t="s">
        <v>3</v>
      </c>
      <c r="O128" s="169" t="s">
        <v>38</v>
      </c>
      <c r="P128" s="170">
        <f>I128+J128</f>
        <v>0</v>
      </c>
      <c r="Q128" s="170">
        <f>ROUND(I128*H128,2)</f>
        <v>0</v>
      </c>
      <c r="R128" s="170">
        <f>ROUND(J128*H128,2)</f>
        <v>0</v>
      </c>
      <c r="S128" s="49"/>
      <c r="T128" s="171">
        <f>S128*H128</f>
        <v>0</v>
      </c>
      <c r="U128" s="171">
        <v>0</v>
      </c>
      <c r="V128" s="171">
        <f>U128*H128</f>
        <v>0</v>
      </c>
      <c r="W128" s="171">
        <v>0</v>
      </c>
      <c r="X128" s="172">
        <f>W128*H128</f>
        <v>0</v>
      </c>
      <c r="Y128" s="29"/>
      <c r="Z128" s="29"/>
      <c r="AA128" s="29"/>
      <c r="AB128" s="29"/>
      <c r="AC128" s="29"/>
      <c r="AD128" s="29"/>
      <c r="AE128" s="29"/>
      <c r="AR128" s="173" t="s">
        <v>156</v>
      </c>
      <c r="AT128" s="173" t="s">
        <v>125</v>
      </c>
      <c r="AU128" s="173" t="s">
        <v>78</v>
      </c>
      <c r="AY128" s="15" t="s">
        <v>128</v>
      </c>
      <c r="BE128" s="174">
        <f>IF(O128="základní",K128,0)</f>
        <v>0</v>
      </c>
      <c r="BF128" s="174">
        <f>IF(O128="snížená",K128,0)</f>
        <v>0</v>
      </c>
      <c r="BG128" s="174">
        <f>IF(O128="zákl. přenesená",K128,0)</f>
        <v>0</v>
      </c>
      <c r="BH128" s="174">
        <f>IF(O128="sníž. přenesená",K128,0)</f>
        <v>0</v>
      </c>
      <c r="BI128" s="174">
        <f>IF(O128="nulová",K128,0)</f>
        <v>0</v>
      </c>
      <c r="BJ128" s="15" t="s">
        <v>76</v>
      </c>
      <c r="BK128" s="174">
        <f>ROUND(P128*H128,2)</f>
        <v>0</v>
      </c>
      <c r="BL128" s="15" t="s">
        <v>135</v>
      </c>
      <c r="BM128" s="173" t="s">
        <v>209</v>
      </c>
    </row>
    <row r="129" spans="1:65" s="2" customFormat="1" ht="19.5">
      <c r="A129" s="29"/>
      <c r="B129" s="30"/>
      <c r="C129" s="29"/>
      <c r="D129" s="175" t="s">
        <v>137</v>
      </c>
      <c r="E129" s="29"/>
      <c r="F129" s="176" t="s">
        <v>208</v>
      </c>
      <c r="G129" s="29"/>
      <c r="H129" s="29"/>
      <c r="I129" s="94"/>
      <c r="J129" s="94"/>
      <c r="K129" s="29"/>
      <c r="L129" s="29"/>
      <c r="M129" s="30"/>
      <c r="N129" s="177"/>
      <c r="O129" s="178"/>
      <c r="P129" s="49"/>
      <c r="Q129" s="49"/>
      <c r="R129" s="49"/>
      <c r="S129" s="49"/>
      <c r="T129" s="49"/>
      <c r="U129" s="49"/>
      <c r="V129" s="49"/>
      <c r="W129" s="49"/>
      <c r="X129" s="50"/>
      <c r="Y129" s="29"/>
      <c r="Z129" s="29"/>
      <c r="AA129" s="29"/>
      <c r="AB129" s="29"/>
      <c r="AC129" s="29"/>
      <c r="AD129" s="29"/>
      <c r="AE129" s="29"/>
      <c r="AT129" s="15" t="s">
        <v>137</v>
      </c>
      <c r="AU129" s="15" t="s">
        <v>78</v>
      </c>
    </row>
    <row r="130" spans="1:65" s="2" customFormat="1" ht="24" customHeight="1">
      <c r="A130" s="29"/>
      <c r="B130" s="160"/>
      <c r="C130" s="161" t="s">
        <v>210</v>
      </c>
      <c r="D130" s="161" t="s">
        <v>130</v>
      </c>
      <c r="E130" s="162" t="s">
        <v>211</v>
      </c>
      <c r="F130" s="163" t="s">
        <v>212</v>
      </c>
      <c r="G130" s="164" t="s">
        <v>141</v>
      </c>
      <c r="H130" s="165">
        <v>3</v>
      </c>
      <c r="I130" s="166"/>
      <c r="J130" s="166"/>
      <c r="K130" s="167">
        <f>ROUND(P130*H130,2)</f>
        <v>0</v>
      </c>
      <c r="L130" s="163" t="s">
        <v>134</v>
      </c>
      <c r="M130" s="30"/>
      <c r="N130" s="168" t="s">
        <v>3</v>
      </c>
      <c r="O130" s="169" t="s">
        <v>38</v>
      </c>
      <c r="P130" s="170">
        <f>I130+J130</f>
        <v>0</v>
      </c>
      <c r="Q130" s="170">
        <f>ROUND(I130*H130,2)</f>
        <v>0</v>
      </c>
      <c r="R130" s="170">
        <f>ROUND(J130*H130,2)</f>
        <v>0</v>
      </c>
      <c r="S130" s="49"/>
      <c r="T130" s="171">
        <f>S130*H130</f>
        <v>0</v>
      </c>
      <c r="U130" s="171">
        <v>0</v>
      </c>
      <c r="V130" s="171">
        <f>U130*H130</f>
        <v>0</v>
      </c>
      <c r="W130" s="171">
        <v>0</v>
      </c>
      <c r="X130" s="172">
        <f>W130*H130</f>
        <v>0</v>
      </c>
      <c r="Y130" s="29"/>
      <c r="Z130" s="29"/>
      <c r="AA130" s="29"/>
      <c r="AB130" s="29"/>
      <c r="AC130" s="29"/>
      <c r="AD130" s="29"/>
      <c r="AE130" s="29"/>
      <c r="AR130" s="173" t="s">
        <v>135</v>
      </c>
      <c r="AT130" s="173" t="s">
        <v>130</v>
      </c>
      <c r="AU130" s="173" t="s">
        <v>78</v>
      </c>
      <c r="AY130" s="15" t="s">
        <v>128</v>
      </c>
      <c r="BE130" s="174">
        <f>IF(O130="základní",K130,0)</f>
        <v>0</v>
      </c>
      <c r="BF130" s="174">
        <f>IF(O130="snížená",K130,0)</f>
        <v>0</v>
      </c>
      <c r="BG130" s="174">
        <f>IF(O130="zákl. přenesená",K130,0)</f>
        <v>0</v>
      </c>
      <c r="BH130" s="174">
        <f>IF(O130="sníž. přenesená",K130,0)</f>
        <v>0</v>
      </c>
      <c r="BI130" s="174">
        <f>IF(O130="nulová",K130,0)</f>
        <v>0</v>
      </c>
      <c r="BJ130" s="15" t="s">
        <v>76</v>
      </c>
      <c r="BK130" s="174">
        <f>ROUND(P130*H130,2)</f>
        <v>0</v>
      </c>
      <c r="BL130" s="15" t="s">
        <v>135</v>
      </c>
      <c r="BM130" s="173" t="s">
        <v>213</v>
      </c>
    </row>
    <row r="131" spans="1:65" s="2" customFormat="1">
      <c r="A131" s="29"/>
      <c r="B131" s="30"/>
      <c r="C131" s="29"/>
      <c r="D131" s="175" t="s">
        <v>137</v>
      </c>
      <c r="E131" s="29"/>
      <c r="F131" s="176" t="s">
        <v>212</v>
      </c>
      <c r="G131" s="29"/>
      <c r="H131" s="29"/>
      <c r="I131" s="94"/>
      <c r="J131" s="94"/>
      <c r="K131" s="29"/>
      <c r="L131" s="29"/>
      <c r="M131" s="30"/>
      <c r="N131" s="177"/>
      <c r="O131" s="178"/>
      <c r="P131" s="49"/>
      <c r="Q131" s="49"/>
      <c r="R131" s="49"/>
      <c r="S131" s="49"/>
      <c r="T131" s="49"/>
      <c r="U131" s="49"/>
      <c r="V131" s="49"/>
      <c r="W131" s="49"/>
      <c r="X131" s="50"/>
      <c r="Y131" s="29"/>
      <c r="Z131" s="29"/>
      <c r="AA131" s="29"/>
      <c r="AB131" s="29"/>
      <c r="AC131" s="29"/>
      <c r="AD131" s="29"/>
      <c r="AE131" s="29"/>
      <c r="AT131" s="15" t="s">
        <v>137</v>
      </c>
      <c r="AU131" s="15" t="s">
        <v>78</v>
      </c>
    </row>
    <row r="132" spans="1:65" s="2" customFormat="1" ht="24" customHeight="1">
      <c r="A132" s="29"/>
      <c r="B132" s="160"/>
      <c r="C132" s="179" t="s">
        <v>214</v>
      </c>
      <c r="D132" s="179" t="s">
        <v>125</v>
      </c>
      <c r="E132" s="180" t="s">
        <v>215</v>
      </c>
      <c r="F132" s="181" t="s">
        <v>216</v>
      </c>
      <c r="G132" s="182" t="s">
        <v>141</v>
      </c>
      <c r="H132" s="183">
        <v>2</v>
      </c>
      <c r="I132" s="184"/>
      <c r="J132" s="185"/>
      <c r="K132" s="186">
        <f>ROUND(P132*H132,2)</f>
        <v>0</v>
      </c>
      <c r="L132" s="181" t="s">
        <v>134</v>
      </c>
      <c r="M132" s="187"/>
      <c r="N132" s="188" t="s">
        <v>3</v>
      </c>
      <c r="O132" s="169" t="s">
        <v>38</v>
      </c>
      <c r="P132" s="170">
        <f>I132+J132</f>
        <v>0</v>
      </c>
      <c r="Q132" s="170">
        <f>ROUND(I132*H132,2)</f>
        <v>0</v>
      </c>
      <c r="R132" s="170">
        <f>ROUND(J132*H132,2)</f>
        <v>0</v>
      </c>
      <c r="S132" s="49"/>
      <c r="T132" s="171">
        <f>S132*H132</f>
        <v>0</v>
      </c>
      <c r="U132" s="171">
        <v>0</v>
      </c>
      <c r="V132" s="171">
        <f>U132*H132</f>
        <v>0</v>
      </c>
      <c r="W132" s="171">
        <v>0</v>
      </c>
      <c r="X132" s="172">
        <f>W132*H132</f>
        <v>0</v>
      </c>
      <c r="Y132" s="29"/>
      <c r="Z132" s="29"/>
      <c r="AA132" s="29"/>
      <c r="AB132" s="29"/>
      <c r="AC132" s="29"/>
      <c r="AD132" s="29"/>
      <c r="AE132" s="29"/>
      <c r="AR132" s="173" t="s">
        <v>152</v>
      </c>
      <c r="AT132" s="173" t="s">
        <v>125</v>
      </c>
      <c r="AU132" s="173" t="s">
        <v>78</v>
      </c>
      <c r="AY132" s="15" t="s">
        <v>128</v>
      </c>
      <c r="BE132" s="174">
        <f>IF(O132="základní",K132,0)</f>
        <v>0</v>
      </c>
      <c r="BF132" s="174">
        <f>IF(O132="snížená",K132,0)</f>
        <v>0</v>
      </c>
      <c r="BG132" s="174">
        <f>IF(O132="zákl. přenesená",K132,0)</f>
        <v>0</v>
      </c>
      <c r="BH132" s="174">
        <f>IF(O132="sníž. přenesená",K132,0)</f>
        <v>0</v>
      </c>
      <c r="BI132" s="174">
        <f>IF(O132="nulová",K132,0)</f>
        <v>0</v>
      </c>
      <c r="BJ132" s="15" t="s">
        <v>76</v>
      </c>
      <c r="BK132" s="174">
        <f>ROUND(P132*H132,2)</f>
        <v>0</v>
      </c>
      <c r="BL132" s="15" t="s">
        <v>152</v>
      </c>
      <c r="BM132" s="173" t="s">
        <v>217</v>
      </c>
    </row>
    <row r="133" spans="1:65" s="2" customFormat="1">
      <c r="A133" s="29"/>
      <c r="B133" s="30"/>
      <c r="C133" s="29"/>
      <c r="D133" s="175" t="s">
        <v>137</v>
      </c>
      <c r="E133" s="29"/>
      <c r="F133" s="176" t="s">
        <v>216</v>
      </c>
      <c r="G133" s="29"/>
      <c r="H133" s="29"/>
      <c r="I133" s="94"/>
      <c r="J133" s="94"/>
      <c r="K133" s="29"/>
      <c r="L133" s="29"/>
      <c r="M133" s="30"/>
      <c r="N133" s="177"/>
      <c r="O133" s="178"/>
      <c r="P133" s="49"/>
      <c r="Q133" s="49"/>
      <c r="R133" s="49"/>
      <c r="S133" s="49"/>
      <c r="T133" s="49"/>
      <c r="U133" s="49"/>
      <c r="V133" s="49"/>
      <c r="W133" s="49"/>
      <c r="X133" s="50"/>
      <c r="Y133" s="29"/>
      <c r="Z133" s="29"/>
      <c r="AA133" s="29"/>
      <c r="AB133" s="29"/>
      <c r="AC133" s="29"/>
      <c r="AD133" s="29"/>
      <c r="AE133" s="29"/>
      <c r="AT133" s="15" t="s">
        <v>137</v>
      </c>
      <c r="AU133" s="15" t="s">
        <v>78</v>
      </c>
    </row>
    <row r="134" spans="1:65" s="2" customFormat="1" ht="24" customHeight="1">
      <c r="A134" s="29"/>
      <c r="B134" s="160"/>
      <c r="C134" s="161" t="s">
        <v>218</v>
      </c>
      <c r="D134" s="161" t="s">
        <v>130</v>
      </c>
      <c r="E134" s="162" t="s">
        <v>219</v>
      </c>
      <c r="F134" s="163" t="s">
        <v>220</v>
      </c>
      <c r="G134" s="164" t="s">
        <v>141</v>
      </c>
      <c r="H134" s="165">
        <v>2</v>
      </c>
      <c r="I134" s="166"/>
      <c r="J134" s="166"/>
      <c r="K134" s="167">
        <f>ROUND(P134*H134,2)</f>
        <v>0</v>
      </c>
      <c r="L134" s="163" t="s">
        <v>134</v>
      </c>
      <c r="M134" s="30"/>
      <c r="N134" s="168" t="s">
        <v>3</v>
      </c>
      <c r="O134" s="169" t="s">
        <v>38</v>
      </c>
      <c r="P134" s="170">
        <f>I134+J134</f>
        <v>0</v>
      </c>
      <c r="Q134" s="170">
        <f>ROUND(I134*H134,2)</f>
        <v>0</v>
      </c>
      <c r="R134" s="170">
        <f>ROUND(J134*H134,2)</f>
        <v>0</v>
      </c>
      <c r="S134" s="49"/>
      <c r="T134" s="171">
        <f>S134*H134</f>
        <v>0</v>
      </c>
      <c r="U134" s="171">
        <v>0</v>
      </c>
      <c r="V134" s="171">
        <f>U134*H134</f>
        <v>0</v>
      </c>
      <c r="W134" s="171">
        <v>0</v>
      </c>
      <c r="X134" s="172">
        <f>W134*H134</f>
        <v>0</v>
      </c>
      <c r="Y134" s="29"/>
      <c r="Z134" s="29"/>
      <c r="AA134" s="29"/>
      <c r="AB134" s="29"/>
      <c r="AC134" s="29"/>
      <c r="AD134" s="29"/>
      <c r="AE134" s="29"/>
      <c r="AR134" s="173" t="s">
        <v>135</v>
      </c>
      <c r="AT134" s="173" t="s">
        <v>130</v>
      </c>
      <c r="AU134" s="173" t="s">
        <v>78</v>
      </c>
      <c r="AY134" s="15" t="s">
        <v>128</v>
      </c>
      <c r="BE134" s="174">
        <f>IF(O134="základní",K134,0)</f>
        <v>0</v>
      </c>
      <c r="BF134" s="174">
        <f>IF(O134="snížená",K134,0)</f>
        <v>0</v>
      </c>
      <c r="BG134" s="174">
        <f>IF(O134="zákl. přenesená",K134,0)</f>
        <v>0</v>
      </c>
      <c r="BH134" s="174">
        <f>IF(O134="sníž. přenesená",K134,0)</f>
        <v>0</v>
      </c>
      <c r="BI134" s="174">
        <f>IF(O134="nulová",K134,0)</f>
        <v>0</v>
      </c>
      <c r="BJ134" s="15" t="s">
        <v>76</v>
      </c>
      <c r="BK134" s="174">
        <f>ROUND(P134*H134,2)</f>
        <v>0</v>
      </c>
      <c r="BL134" s="15" t="s">
        <v>135</v>
      </c>
      <c r="BM134" s="173" t="s">
        <v>221</v>
      </c>
    </row>
    <row r="135" spans="1:65" s="2" customFormat="1">
      <c r="A135" s="29"/>
      <c r="B135" s="30"/>
      <c r="C135" s="29"/>
      <c r="D135" s="175" t="s">
        <v>137</v>
      </c>
      <c r="E135" s="29"/>
      <c r="F135" s="176" t="s">
        <v>222</v>
      </c>
      <c r="G135" s="29"/>
      <c r="H135" s="29"/>
      <c r="I135" s="94"/>
      <c r="J135" s="94"/>
      <c r="K135" s="29"/>
      <c r="L135" s="29"/>
      <c r="M135" s="30"/>
      <c r="N135" s="177"/>
      <c r="O135" s="178"/>
      <c r="P135" s="49"/>
      <c r="Q135" s="49"/>
      <c r="R135" s="49"/>
      <c r="S135" s="49"/>
      <c r="T135" s="49"/>
      <c r="U135" s="49"/>
      <c r="V135" s="49"/>
      <c r="W135" s="49"/>
      <c r="X135" s="50"/>
      <c r="Y135" s="29"/>
      <c r="Z135" s="29"/>
      <c r="AA135" s="29"/>
      <c r="AB135" s="29"/>
      <c r="AC135" s="29"/>
      <c r="AD135" s="29"/>
      <c r="AE135" s="29"/>
      <c r="AT135" s="15" t="s">
        <v>137</v>
      </c>
      <c r="AU135" s="15" t="s">
        <v>78</v>
      </c>
    </row>
    <row r="136" spans="1:65" s="2" customFormat="1" ht="24" customHeight="1">
      <c r="A136" s="29"/>
      <c r="B136" s="160"/>
      <c r="C136" s="179" t="s">
        <v>223</v>
      </c>
      <c r="D136" s="179" t="s">
        <v>125</v>
      </c>
      <c r="E136" s="180" t="s">
        <v>224</v>
      </c>
      <c r="F136" s="181" t="s">
        <v>225</v>
      </c>
      <c r="G136" s="182" t="s">
        <v>141</v>
      </c>
      <c r="H136" s="183">
        <v>1</v>
      </c>
      <c r="I136" s="184"/>
      <c r="J136" s="185"/>
      <c r="K136" s="186">
        <f>ROUND(P136*H136,2)</f>
        <v>0</v>
      </c>
      <c r="L136" s="181" t="s">
        <v>134</v>
      </c>
      <c r="M136" s="187"/>
      <c r="N136" s="188" t="s">
        <v>3</v>
      </c>
      <c r="O136" s="169" t="s">
        <v>38</v>
      </c>
      <c r="P136" s="170">
        <f>I136+J136</f>
        <v>0</v>
      </c>
      <c r="Q136" s="170">
        <f>ROUND(I136*H136,2)</f>
        <v>0</v>
      </c>
      <c r="R136" s="170">
        <f>ROUND(J136*H136,2)</f>
        <v>0</v>
      </c>
      <c r="S136" s="49"/>
      <c r="T136" s="171">
        <f>S136*H136</f>
        <v>0</v>
      </c>
      <c r="U136" s="171">
        <v>0</v>
      </c>
      <c r="V136" s="171">
        <f>U136*H136</f>
        <v>0</v>
      </c>
      <c r="W136" s="171">
        <v>0</v>
      </c>
      <c r="X136" s="172">
        <f>W136*H136</f>
        <v>0</v>
      </c>
      <c r="Y136" s="29"/>
      <c r="Z136" s="29"/>
      <c r="AA136" s="29"/>
      <c r="AB136" s="29"/>
      <c r="AC136" s="29"/>
      <c r="AD136" s="29"/>
      <c r="AE136" s="29"/>
      <c r="AR136" s="173" t="s">
        <v>152</v>
      </c>
      <c r="AT136" s="173" t="s">
        <v>125</v>
      </c>
      <c r="AU136" s="173" t="s">
        <v>78</v>
      </c>
      <c r="AY136" s="15" t="s">
        <v>128</v>
      </c>
      <c r="BE136" s="174">
        <f>IF(O136="základní",K136,0)</f>
        <v>0</v>
      </c>
      <c r="BF136" s="174">
        <f>IF(O136="snížená",K136,0)</f>
        <v>0</v>
      </c>
      <c r="BG136" s="174">
        <f>IF(O136="zákl. přenesená",K136,0)</f>
        <v>0</v>
      </c>
      <c r="BH136" s="174">
        <f>IF(O136="sníž. přenesená",K136,0)</f>
        <v>0</v>
      </c>
      <c r="BI136" s="174">
        <f>IF(O136="nulová",K136,0)</f>
        <v>0</v>
      </c>
      <c r="BJ136" s="15" t="s">
        <v>76</v>
      </c>
      <c r="BK136" s="174">
        <f>ROUND(P136*H136,2)</f>
        <v>0</v>
      </c>
      <c r="BL136" s="15" t="s">
        <v>152</v>
      </c>
      <c r="BM136" s="173" t="s">
        <v>226</v>
      </c>
    </row>
    <row r="137" spans="1:65" s="2" customFormat="1">
      <c r="A137" s="29"/>
      <c r="B137" s="30"/>
      <c r="C137" s="29"/>
      <c r="D137" s="175" t="s">
        <v>137</v>
      </c>
      <c r="E137" s="29"/>
      <c r="F137" s="176" t="s">
        <v>225</v>
      </c>
      <c r="G137" s="29"/>
      <c r="H137" s="29"/>
      <c r="I137" s="94"/>
      <c r="J137" s="94"/>
      <c r="K137" s="29"/>
      <c r="L137" s="29"/>
      <c r="M137" s="30"/>
      <c r="N137" s="177"/>
      <c r="O137" s="178"/>
      <c r="P137" s="49"/>
      <c r="Q137" s="49"/>
      <c r="R137" s="49"/>
      <c r="S137" s="49"/>
      <c r="T137" s="49"/>
      <c r="U137" s="49"/>
      <c r="V137" s="49"/>
      <c r="W137" s="49"/>
      <c r="X137" s="50"/>
      <c r="Y137" s="29"/>
      <c r="Z137" s="29"/>
      <c r="AA137" s="29"/>
      <c r="AB137" s="29"/>
      <c r="AC137" s="29"/>
      <c r="AD137" s="29"/>
      <c r="AE137" s="29"/>
      <c r="AT137" s="15" t="s">
        <v>137</v>
      </c>
      <c r="AU137" s="15" t="s">
        <v>78</v>
      </c>
    </row>
    <row r="138" spans="1:65" s="2" customFormat="1" ht="24" customHeight="1">
      <c r="A138" s="29"/>
      <c r="B138" s="160"/>
      <c r="C138" s="161" t="s">
        <v>227</v>
      </c>
      <c r="D138" s="161" t="s">
        <v>130</v>
      </c>
      <c r="E138" s="162" t="s">
        <v>228</v>
      </c>
      <c r="F138" s="163" t="s">
        <v>229</v>
      </c>
      <c r="G138" s="164" t="s">
        <v>141</v>
      </c>
      <c r="H138" s="165">
        <v>1</v>
      </c>
      <c r="I138" s="166"/>
      <c r="J138" s="166"/>
      <c r="K138" s="167">
        <f>ROUND(P138*H138,2)</f>
        <v>0</v>
      </c>
      <c r="L138" s="163" t="s">
        <v>134</v>
      </c>
      <c r="M138" s="30"/>
      <c r="N138" s="168" t="s">
        <v>3</v>
      </c>
      <c r="O138" s="169" t="s">
        <v>38</v>
      </c>
      <c r="P138" s="170">
        <f>I138+J138</f>
        <v>0</v>
      </c>
      <c r="Q138" s="170">
        <f>ROUND(I138*H138,2)</f>
        <v>0</v>
      </c>
      <c r="R138" s="170">
        <f>ROUND(J138*H138,2)</f>
        <v>0</v>
      </c>
      <c r="S138" s="49"/>
      <c r="T138" s="171">
        <f>S138*H138</f>
        <v>0</v>
      </c>
      <c r="U138" s="171">
        <v>0</v>
      </c>
      <c r="V138" s="171">
        <f>U138*H138</f>
        <v>0</v>
      </c>
      <c r="W138" s="171">
        <v>0</v>
      </c>
      <c r="X138" s="172">
        <f>W138*H138</f>
        <v>0</v>
      </c>
      <c r="Y138" s="29"/>
      <c r="Z138" s="29"/>
      <c r="AA138" s="29"/>
      <c r="AB138" s="29"/>
      <c r="AC138" s="29"/>
      <c r="AD138" s="29"/>
      <c r="AE138" s="29"/>
      <c r="AR138" s="173" t="s">
        <v>135</v>
      </c>
      <c r="AT138" s="173" t="s">
        <v>130</v>
      </c>
      <c r="AU138" s="173" t="s">
        <v>78</v>
      </c>
      <c r="AY138" s="15" t="s">
        <v>128</v>
      </c>
      <c r="BE138" s="174">
        <f>IF(O138="základní",K138,0)</f>
        <v>0</v>
      </c>
      <c r="BF138" s="174">
        <f>IF(O138="snížená",K138,0)</f>
        <v>0</v>
      </c>
      <c r="BG138" s="174">
        <f>IF(O138="zákl. přenesená",K138,0)</f>
        <v>0</v>
      </c>
      <c r="BH138" s="174">
        <f>IF(O138="sníž. přenesená",K138,0)</f>
        <v>0</v>
      </c>
      <c r="BI138" s="174">
        <f>IF(O138="nulová",K138,0)</f>
        <v>0</v>
      </c>
      <c r="BJ138" s="15" t="s">
        <v>76</v>
      </c>
      <c r="BK138" s="174">
        <f>ROUND(P138*H138,2)</f>
        <v>0</v>
      </c>
      <c r="BL138" s="15" t="s">
        <v>135</v>
      </c>
      <c r="BM138" s="173" t="s">
        <v>230</v>
      </c>
    </row>
    <row r="139" spans="1:65" s="2" customFormat="1">
      <c r="A139" s="29"/>
      <c r="B139" s="30"/>
      <c r="C139" s="29"/>
      <c r="D139" s="175" t="s">
        <v>137</v>
      </c>
      <c r="E139" s="29"/>
      <c r="F139" s="176" t="s">
        <v>231</v>
      </c>
      <c r="G139" s="29"/>
      <c r="H139" s="29"/>
      <c r="I139" s="94"/>
      <c r="J139" s="94"/>
      <c r="K139" s="29"/>
      <c r="L139" s="29"/>
      <c r="M139" s="30"/>
      <c r="N139" s="177"/>
      <c r="O139" s="178"/>
      <c r="P139" s="49"/>
      <c r="Q139" s="49"/>
      <c r="R139" s="49"/>
      <c r="S139" s="49"/>
      <c r="T139" s="49"/>
      <c r="U139" s="49"/>
      <c r="V139" s="49"/>
      <c r="W139" s="49"/>
      <c r="X139" s="50"/>
      <c r="Y139" s="29"/>
      <c r="Z139" s="29"/>
      <c r="AA139" s="29"/>
      <c r="AB139" s="29"/>
      <c r="AC139" s="29"/>
      <c r="AD139" s="29"/>
      <c r="AE139" s="29"/>
      <c r="AT139" s="15" t="s">
        <v>137</v>
      </c>
      <c r="AU139" s="15" t="s">
        <v>78</v>
      </c>
    </row>
    <row r="140" spans="1:65" s="2" customFormat="1" ht="24" customHeight="1">
      <c r="A140" s="29"/>
      <c r="B140" s="160"/>
      <c r="C140" s="179" t="s">
        <v>232</v>
      </c>
      <c r="D140" s="179" t="s">
        <v>125</v>
      </c>
      <c r="E140" s="180" t="s">
        <v>233</v>
      </c>
      <c r="F140" s="181" t="s">
        <v>234</v>
      </c>
      <c r="G140" s="182" t="s">
        <v>141</v>
      </c>
      <c r="H140" s="183">
        <v>1</v>
      </c>
      <c r="I140" s="184"/>
      <c r="J140" s="185"/>
      <c r="K140" s="186">
        <f>ROUND(P140*H140,2)</f>
        <v>0</v>
      </c>
      <c r="L140" s="181" t="s">
        <v>134</v>
      </c>
      <c r="M140" s="187"/>
      <c r="N140" s="188" t="s">
        <v>3</v>
      </c>
      <c r="O140" s="169" t="s">
        <v>38</v>
      </c>
      <c r="P140" s="170">
        <f>I140+J140</f>
        <v>0</v>
      </c>
      <c r="Q140" s="170">
        <f>ROUND(I140*H140,2)</f>
        <v>0</v>
      </c>
      <c r="R140" s="170">
        <f>ROUND(J140*H140,2)</f>
        <v>0</v>
      </c>
      <c r="S140" s="49"/>
      <c r="T140" s="171">
        <f>S140*H140</f>
        <v>0</v>
      </c>
      <c r="U140" s="171">
        <v>0</v>
      </c>
      <c r="V140" s="171">
        <f>U140*H140</f>
        <v>0</v>
      </c>
      <c r="W140" s="171">
        <v>0</v>
      </c>
      <c r="X140" s="172">
        <f>W140*H140</f>
        <v>0</v>
      </c>
      <c r="Y140" s="29"/>
      <c r="Z140" s="29"/>
      <c r="AA140" s="29"/>
      <c r="AB140" s="29"/>
      <c r="AC140" s="29"/>
      <c r="AD140" s="29"/>
      <c r="AE140" s="29"/>
      <c r="AR140" s="173" t="s">
        <v>156</v>
      </c>
      <c r="AT140" s="173" t="s">
        <v>125</v>
      </c>
      <c r="AU140" s="173" t="s">
        <v>78</v>
      </c>
      <c r="AY140" s="15" t="s">
        <v>128</v>
      </c>
      <c r="BE140" s="174">
        <f>IF(O140="základní",K140,0)</f>
        <v>0</v>
      </c>
      <c r="BF140" s="174">
        <f>IF(O140="snížená",K140,0)</f>
        <v>0</v>
      </c>
      <c r="BG140" s="174">
        <f>IF(O140="zákl. přenesená",K140,0)</f>
        <v>0</v>
      </c>
      <c r="BH140" s="174">
        <f>IF(O140="sníž. přenesená",K140,0)</f>
        <v>0</v>
      </c>
      <c r="BI140" s="174">
        <f>IF(O140="nulová",K140,0)</f>
        <v>0</v>
      </c>
      <c r="BJ140" s="15" t="s">
        <v>76</v>
      </c>
      <c r="BK140" s="174">
        <f>ROUND(P140*H140,2)</f>
        <v>0</v>
      </c>
      <c r="BL140" s="15" t="s">
        <v>135</v>
      </c>
      <c r="BM140" s="173" t="s">
        <v>235</v>
      </c>
    </row>
    <row r="141" spans="1:65" s="2" customFormat="1">
      <c r="A141" s="29"/>
      <c r="B141" s="30"/>
      <c r="C141" s="29"/>
      <c r="D141" s="175" t="s">
        <v>137</v>
      </c>
      <c r="E141" s="29"/>
      <c r="F141" s="176" t="s">
        <v>234</v>
      </c>
      <c r="G141" s="29"/>
      <c r="H141" s="29"/>
      <c r="I141" s="94"/>
      <c r="J141" s="94"/>
      <c r="K141" s="29"/>
      <c r="L141" s="29"/>
      <c r="M141" s="30"/>
      <c r="N141" s="177"/>
      <c r="O141" s="178"/>
      <c r="P141" s="49"/>
      <c r="Q141" s="49"/>
      <c r="R141" s="49"/>
      <c r="S141" s="49"/>
      <c r="T141" s="49"/>
      <c r="U141" s="49"/>
      <c r="V141" s="49"/>
      <c r="W141" s="49"/>
      <c r="X141" s="50"/>
      <c r="Y141" s="29"/>
      <c r="Z141" s="29"/>
      <c r="AA141" s="29"/>
      <c r="AB141" s="29"/>
      <c r="AC141" s="29"/>
      <c r="AD141" s="29"/>
      <c r="AE141" s="29"/>
      <c r="AT141" s="15" t="s">
        <v>137</v>
      </c>
      <c r="AU141" s="15" t="s">
        <v>78</v>
      </c>
    </row>
    <row r="142" spans="1:65" s="2" customFormat="1" ht="16.5" customHeight="1">
      <c r="A142" s="29"/>
      <c r="B142" s="160"/>
      <c r="C142" s="161" t="s">
        <v>236</v>
      </c>
      <c r="D142" s="161" t="s">
        <v>130</v>
      </c>
      <c r="E142" s="162" t="s">
        <v>237</v>
      </c>
      <c r="F142" s="163" t="s">
        <v>238</v>
      </c>
      <c r="G142" s="164" t="s">
        <v>141</v>
      </c>
      <c r="H142" s="165">
        <v>1</v>
      </c>
      <c r="I142" s="166"/>
      <c r="J142" s="166"/>
      <c r="K142" s="167">
        <f>ROUND(P142*H142,2)</f>
        <v>0</v>
      </c>
      <c r="L142" s="163" t="s">
        <v>3</v>
      </c>
      <c r="M142" s="30"/>
      <c r="N142" s="168" t="s">
        <v>3</v>
      </c>
      <c r="O142" s="169" t="s">
        <v>38</v>
      </c>
      <c r="P142" s="170">
        <f>I142+J142</f>
        <v>0</v>
      </c>
      <c r="Q142" s="170">
        <f>ROUND(I142*H142,2)</f>
        <v>0</v>
      </c>
      <c r="R142" s="170">
        <f>ROUND(J142*H142,2)</f>
        <v>0</v>
      </c>
      <c r="S142" s="49"/>
      <c r="T142" s="171">
        <f>S142*H142</f>
        <v>0</v>
      </c>
      <c r="U142" s="171">
        <v>0</v>
      </c>
      <c r="V142" s="171">
        <f>U142*H142</f>
        <v>0</v>
      </c>
      <c r="W142" s="171">
        <v>0</v>
      </c>
      <c r="X142" s="172">
        <f>W142*H142</f>
        <v>0</v>
      </c>
      <c r="Y142" s="29"/>
      <c r="Z142" s="29"/>
      <c r="AA142" s="29"/>
      <c r="AB142" s="29"/>
      <c r="AC142" s="29"/>
      <c r="AD142" s="29"/>
      <c r="AE142" s="29"/>
      <c r="AR142" s="173" t="s">
        <v>135</v>
      </c>
      <c r="AT142" s="173" t="s">
        <v>130</v>
      </c>
      <c r="AU142" s="173" t="s">
        <v>78</v>
      </c>
      <c r="AY142" s="15" t="s">
        <v>128</v>
      </c>
      <c r="BE142" s="174">
        <f>IF(O142="základní",K142,0)</f>
        <v>0</v>
      </c>
      <c r="BF142" s="174">
        <f>IF(O142="snížená",K142,0)</f>
        <v>0</v>
      </c>
      <c r="BG142" s="174">
        <f>IF(O142="zákl. přenesená",K142,0)</f>
        <v>0</v>
      </c>
      <c r="BH142" s="174">
        <f>IF(O142="sníž. přenesená",K142,0)</f>
        <v>0</v>
      </c>
      <c r="BI142" s="174">
        <f>IF(O142="nulová",K142,0)</f>
        <v>0</v>
      </c>
      <c r="BJ142" s="15" t="s">
        <v>76</v>
      </c>
      <c r="BK142" s="174">
        <f>ROUND(P142*H142,2)</f>
        <v>0</v>
      </c>
      <c r="BL142" s="15" t="s">
        <v>135</v>
      </c>
      <c r="BM142" s="173" t="s">
        <v>239</v>
      </c>
    </row>
    <row r="143" spans="1:65" s="2" customFormat="1">
      <c r="A143" s="29"/>
      <c r="B143" s="30"/>
      <c r="C143" s="29"/>
      <c r="D143" s="175" t="s">
        <v>137</v>
      </c>
      <c r="E143" s="29"/>
      <c r="F143" s="176" t="s">
        <v>240</v>
      </c>
      <c r="G143" s="29"/>
      <c r="H143" s="29"/>
      <c r="I143" s="94"/>
      <c r="J143" s="94"/>
      <c r="K143" s="29"/>
      <c r="L143" s="29"/>
      <c r="M143" s="30"/>
      <c r="N143" s="177"/>
      <c r="O143" s="178"/>
      <c r="P143" s="49"/>
      <c r="Q143" s="49"/>
      <c r="R143" s="49"/>
      <c r="S143" s="49"/>
      <c r="T143" s="49"/>
      <c r="U143" s="49"/>
      <c r="V143" s="49"/>
      <c r="W143" s="49"/>
      <c r="X143" s="50"/>
      <c r="Y143" s="29"/>
      <c r="Z143" s="29"/>
      <c r="AA143" s="29"/>
      <c r="AB143" s="29"/>
      <c r="AC143" s="29"/>
      <c r="AD143" s="29"/>
      <c r="AE143" s="29"/>
      <c r="AT143" s="15" t="s">
        <v>137</v>
      </c>
      <c r="AU143" s="15" t="s">
        <v>78</v>
      </c>
    </row>
    <row r="144" spans="1:65" s="2" customFormat="1" ht="24" customHeight="1">
      <c r="A144" s="29"/>
      <c r="B144" s="160"/>
      <c r="C144" s="179" t="s">
        <v>241</v>
      </c>
      <c r="D144" s="179" t="s">
        <v>125</v>
      </c>
      <c r="E144" s="180" t="s">
        <v>242</v>
      </c>
      <c r="F144" s="181" t="s">
        <v>243</v>
      </c>
      <c r="G144" s="182" t="s">
        <v>141</v>
      </c>
      <c r="H144" s="183">
        <v>1</v>
      </c>
      <c r="I144" s="184"/>
      <c r="J144" s="185"/>
      <c r="K144" s="186">
        <f>ROUND(P144*H144,2)</f>
        <v>0</v>
      </c>
      <c r="L144" s="181" t="s">
        <v>134</v>
      </c>
      <c r="M144" s="187"/>
      <c r="N144" s="188" t="s">
        <v>3</v>
      </c>
      <c r="O144" s="169" t="s">
        <v>38</v>
      </c>
      <c r="P144" s="170">
        <f>I144+J144</f>
        <v>0</v>
      </c>
      <c r="Q144" s="170">
        <f>ROUND(I144*H144,2)</f>
        <v>0</v>
      </c>
      <c r="R144" s="170">
        <f>ROUND(J144*H144,2)</f>
        <v>0</v>
      </c>
      <c r="S144" s="49"/>
      <c r="T144" s="171">
        <f>S144*H144</f>
        <v>0</v>
      </c>
      <c r="U144" s="171">
        <v>0</v>
      </c>
      <c r="V144" s="171">
        <f>U144*H144</f>
        <v>0</v>
      </c>
      <c r="W144" s="171">
        <v>0</v>
      </c>
      <c r="X144" s="172">
        <f>W144*H144</f>
        <v>0</v>
      </c>
      <c r="Y144" s="29"/>
      <c r="Z144" s="29"/>
      <c r="AA144" s="29"/>
      <c r="AB144" s="29"/>
      <c r="AC144" s="29"/>
      <c r="AD144" s="29"/>
      <c r="AE144" s="29"/>
      <c r="AR144" s="173" t="s">
        <v>152</v>
      </c>
      <c r="AT144" s="173" t="s">
        <v>125</v>
      </c>
      <c r="AU144" s="173" t="s">
        <v>78</v>
      </c>
      <c r="AY144" s="15" t="s">
        <v>128</v>
      </c>
      <c r="BE144" s="174">
        <f>IF(O144="základní",K144,0)</f>
        <v>0</v>
      </c>
      <c r="BF144" s="174">
        <f>IF(O144="snížená",K144,0)</f>
        <v>0</v>
      </c>
      <c r="BG144" s="174">
        <f>IF(O144="zákl. přenesená",K144,0)</f>
        <v>0</v>
      </c>
      <c r="BH144" s="174">
        <f>IF(O144="sníž. přenesená",K144,0)</f>
        <v>0</v>
      </c>
      <c r="BI144" s="174">
        <f>IF(O144="nulová",K144,0)</f>
        <v>0</v>
      </c>
      <c r="BJ144" s="15" t="s">
        <v>76</v>
      </c>
      <c r="BK144" s="174">
        <f>ROUND(P144*H144,2)</f>
        <v>0</v>
      </c>
      <c r="BL144" s="15" t="s">
        <v>152</v>
      </c>
      <c r="BM144" s="173" t="s">
        <v>244</v>
      </c>
    </row>
    <row r="145" spans="1:65" s="2" customFormat="1">
      <c r="A145" s="29"/>
      <c r="B145" s="30"/>
      <c r="C145" s="29"/>
      <c r="D145" s="175" t="s">
        <v>137</v>
      </c>
      <c r="E145" s="29"/>
      <c r="F145" s="176" t="s">
        <v>243</v>
      </c>
      <c r="G145" s="29"/>
      <c r="H145" s="29"/>
      <c r="I145" s="94"/>
      <c r="J145" s="94"/>
      <c r="K145" s="29"/>
      <c r="L145" s="29"/>
      <c r="M145" s="30"/>
      <c r="N145" s="177"/>
      <c r="O145" s="178"/>
      <c r="P145" s="49"/>
      <c r="Q145" s="49"/>
      <c r="R145" s="49"/>
      <c r="S145" s="49"/>
      <c r="T145" s="49"/>
      <c r="U145" s="49"/>
      <c r="V145" s="49"/>
      <c r="W145" s="49"/>
      <c r="X145" s="50"/>
      <c r="Y145" s="29"/>
      <c r="Z145" s="29"/>
      <c r="AA145" s="29"/>
      <c r="AB145" s="29"/>
      <c r="AC145" s="29"/>
      <c r="AD145" s="29"/>
      <c r="AE145" s="29"/>
      <c r="AT145" s="15" t="s">
        <v>137</v>
      </c>
      <c r="AU145" s="15" t="s">
        <v>78</v>
      </c>
    </row>
    <row r="146" spans="1:65" s="2" customFormat="1" ht="24" customHeight="1">
      <c r="A146" s="29"/>
      <c r="B146" s="160"/>
      <c r="C146" s="161" t="s">
        <v>245</v>
      </c>
      <c r="D146" s="161" t="s">
        <v>130</v>
      </c>
      <c r="E146" s="162" t="s">
        <v>246</v>
      </c>
      <c r="F146" s="163" t="s">
        <v>247</v>
      </c>
      <c r="G146" s="164" t="s">
        <v>141</v>
      </c>
      <c r="H146" s="165">
        <v>1</v>
      </c>
      <c r="I146" s="166"/>
      <c r="J146" s="166"/>
      <c r="K146" s="167">
        <f>ROUND(P146*H146,2)</f>
        <v>0</v>
      </c>
      <c r="L146" s="163" t="s">
        <v>134</v>
      </c>
      <c r="M146" s="30"/>
      <c r="N146" s="168" t="s">
        <v>3</v>
      </c>
      <c r="O146" s="169" t="s">
        <v>38</v>
      </c>
      <c r="P146" s="170">
        <f>I146+J146</f>
        <v>0</v>
      </c>
      <c r="Q146" s="170">
        <f>ROUND(I146*H146,2)</f>
        <v>0</v>
      </c>
      <c r="R146" s="170">
        <f>ROUND(J146*H146,2)</f>
        <v>0</v>
      </c>
      <c r="S146" s="49"/>
      <c r="T146" s="171">
        <f>S146*H146</f>
        <v>0</v>
      </c>
      <c r="U146" s="171">
        <v>0</v>
      </c>
      <c r="V146" s="171">
        <f>U146*H146</f>
        <v>0</v>
      </c>
      <c r="W146" s="171">
        <v>0</v>
      </c>
      <c r="X146" s="172">
        <f>W146*H146</f>
        <v>0</v>
      </c>
      <c r="Y146" s="29"/>
      <c r="Z146" s="29"/>
      <c r="AA146" s="29"/>
      <c r="AB146" s="29"/>
      <c r="AC146" s="29"/>
      <c r="AD146" s="29"/>
      <c r="AE146" s="29"/>
      <c r="AR146" s="173" t="s">
        <v>135</v>
      </c>
      <c r="AT146" s="173" t="s">
        <v>130</v>
      </c>
      <c r="AU146" s="173" t="s">
        <v>78</v>
      </c>
      <c r="AY146" s="15" t="s">
        <v>128</v>
      </c>
      <c r="BE146" s="174">
        <f>IF(O146="základní",K146,0)</f>
        <v>0</v>
      </c>
      <c r="BF146" s="174">
        <f>IF(O146="snížená",K146,0)</f>
        <v>0</v>
      </c>
      <c r="BG146" s="174">
        <f>IF(O146="zákl. přenesená",K146,0)</f>
        <v>0</v>
      </c>
      <c r="BH146" s="174">
        <f>IF(O146="sníž. přenesená",K146,0)</f>
        <v>0</v>
      </c>
      <c r="BI146" s="174">
        <f>IF(O146="nulová",K146,0)</f>
        <v>0</v>
      </c>
      <c r="BJ146" s="15" t="s">
        <v>76</v>
      </c>
      <c r="BK146" s="174">
        <f>ROUND(P146*H146,2)</f>
        <v>0</v>
      </c>
      <c r="BL146" s="15" t="s">
        <v>135</v>
      </c>
      <c r="BM146" s="173" t="s">
        <v>248</v>
      </c>
    </row>
    <row r="147" spans="1:65" s="2" customFormat="1">
      <c r="A147" s="29"/>
      <c r="B147" s="30"/>
      <c r="C147" s="29"/>
      <c r="D147" s="175" t="s">
        <v>137</v>
      </c>
      <c r="E147" s="29"/>
      <c r="F147" s="176" t="s">
        <v>249</v>
      </c>
      <c r="G147" s="29"/>
      <c r="H147" s="29"/>
      <c r="I147" s="94"/>
      <c r="J147" s="94"/>
      <c r="K147" s="29"/>
      <c r="L147" s="29"/>
      <c r="M147" s="30"/>
      <c r="N147" s="177"/>
      <c r="O147" s="178"/>
      <c r="P147" s="49"/>
      <c r="Q147" s="49"/>
      <c r="R147" s="49"/>
      <c r="S147" s="49"/>
      <c r="T147" s="49"/>
      <c r="U147" s="49"/>
      <c r="V147" s="49"/>
      <c r="W147" s="49"/>
      <c r="X147" s="50"/>
      <c r="Y147" s="29"/>
      <c r="Z147" s="29"/>
      <c r="AA147" s="29"/>
      <c r="AB147" s="29"/>
      <c r="AC147" s="29"/>
      <c r="AD147" s="29"/>
      <c r="AE147" s="29"/>
      <c r="AT147" s="15" t="s">
        <v>137</v>
      </c>
      <c r="AU147" s="15" t="s">
        <v>78</v>
      </c>
    </row>
    <row r="148" spans="1:65" s="2" customFormat="1" ht="24" customHeight="1">
      <c r="A148" s="29"/>
      <c r="B148" s="160"/>
      <c r="C148" s="179" t="s">
        <v>250</v>
      </c>
      <c r="D148" s="179" t="s">
        <v>125</v>
      </c>
      <c r="E148" s="180" t="s">
        <v>251</v>
      </c>
      <c r="F148" s="181" t="s">
        <v>252</v>
      </c>
      <c r="G148" s="182" t="s">
        <v>141</v>
      </c>
      <c r="H148" s="183">
        <v>26</v>
      </c>
      <c r="I148" s="184"/>
      <c r="J148" s="185"/>
      <c r="K148" s="186">
        <f>ROUND(P148*H148,2)</f>
        <v>0</v>
      </c>
      <c r="L148" s="181" t="s">
        <v>134</v>
      </c>
      <c r="M148" s="187"/>
      <c r="N148" s="188" t="s">
        <v>3</v>
      </c>
      <c r="O148" s="169" t="s">
        <v>38</v>
      </c>
      <c r="P148" s="170">
        <f>I148+J148</f>
        <v>0</v>
      </c>
      <c r="Q148" s="170">
        <f>ROUND(I148*H148,2)</f>
        <v>0</v>
      </c>
      <c r="R148" s="170">
        <f>ROUND(J148*H148,2)</f>
        <v>0</v>
      </c>
      <c r="S148" s="49"/>
      <c r="T148" s="171">
        <f>S148*H148</f>
        <v>0</v>
      </c>
      <c r="U148" s="171">
        <v>0</v>
      </c>
      <c r="V148" s="171">
        <f>U148*H148</f>
        <v>0</v>
      </c>
      <c r="W148" s="171">
        <v>0</v>
      </c>
      <c r="X148" s="172">
        <f>W148*H148</f>
        <v>0</v>
      </c>
      <c r="Y148" s="29"/>
      <c r="Z148" s="29"/>
      <c r="AA148" s="29"/>
      <c r="AB148" s="29"/>
      <c r="AC148" s="29"/>
      <c r="AD148" s="29"/>
      <c r="AE148" s="29"/>
      <c r="AR148" s="173" t="s">
        <v>152</v>
      </c>
      <c r="AT148" s="173" t="s">
        <v>125</v>
      </c>
      <c r="AU148" s="173" t="s">
        <v>78</v>
      </c>
      <c r="AY148" s="15" t="s">
        <v>128</v>
      </c>
      <c r="BE148" s="174">
        <f>IF(O148="základní",K148,0)</f>
        <v>0</v>
      </c>
      <c r="BF148" s="174">
        <f>IF(O148="snížená",K148,0)</f>
        <v>0</v>
      </c>
      <c r="BG148" s="174">
        <f>IF(O148="zákl. přenesená",K148,0)</f>
        <v>0</v>
      </c>
      <c r="BH148" s="174">
        <f>IF(O148="sníž. přenesená",K148,0)</f>
        <v>0</v>
      </c>
      <c r="BI148" s="174">
        <f>IF(O148="nulová",K148,0)</f>
        <v>0</v>
      </c>
      <c r="BJ148" s="15" t="s">
        <v>76</v>
      </c>
      <c r="BK148" s="174">
        <f>ROUND(P148*H148,2)</f>
        <v>0</v>
      </c>
      <c r="BL148" s="15" t="s">
        <v>152</v>
      </c>
      <c r="BM148" s="173" t="s">
        <v>253</v>
      </c>
    </row>
    <row r="149" spans="1:65" s="2" customFormat="1">
      <c r="A149" s="29"/>
      <c r="B149" s="30"/>
      <c r="C149" s="29"/>
      <c r="D149" s="175" t="s">
        <v>137</v>
      </c>
      <c r="E149" s="29"/>
      <c r="F149" s="176" t="s">
        <v>252</v>
      </c>
      <c r="G149" s="29"/>
      <c r="H149" s="29"/>
      <c r="I149" s="94"/>
      <c r="J149" s="94"/>
      <c r="K149" s="29"/>
      <c r="L149" s="29"/>
      <c r="M149" s="30"/>
      <c r="N149" s="177"/>
      <c r="O149" s="178"/>
      <c r="P149" s="49"/>
      <c r="Q149" s="49"/>
      <c r="R149" s="49"/>
      <c r="S149" s="49"/>
      <c r="T149" s="49"/>
      <c r="U149" s="49"/>
      <c r="V149" s="49"/>
      <c r="W149" s="49"/>
      <c r="X149" s="50"/>
      <c r="Y149" s="29"/>
      <c r="Z149" s="29"/>
      <c r="AA149" s="29"/>
      <c r="AB149" s="29"/>
      <c r="AC149" s="29"/>
      <c r="AD149" s="29"/>
      <c r="AE149" s="29"/>
      <c r="AT149" s="15" t="s">
        <v>137</v>
      </c>
      <c r="AU149" s="15" t="s">
        <v>78</v>
      </c>
    </row>
    <row r="150" spans="1:65" s="2" customFormat="1" ht="24" customHeight="1">
      <c r="A150" s="29"/>
      <c r="B150" s="160"/>
      <c r="C150" s="161" t="s">
        <v>254</v>
      </c>
      <c r="D150" s="161" t="s">
        <v>130</v>
      </c>
      <c r="E150" s="162" t="s">
        <v>255</v>
      </c>
      <c r="F150" s="163" t="s">
        <v>256</v>
      </c>
      <c r="G150" s="164" t="s">
        <v>141</v>
      </c>
      <c r="H150" s="165">
        <v>26</v>
      </c>
      <c r="I150" s="166"/>
      <c r="J150" s="166"/>
      <c r="K150" s="167">
        <f>ROUND(P150*H150,2)</f>
        <v>0</v>
      </c>
      <c r="L150" s="163" t="s">
        <v>134</v>
      </c>
      <c r="M150" s="30"/>
      <c r="N150" s="168" t="s">
        <v>3</v>
      </c>
      <c r="O150" s="169" t="s">
        <v>38</v>
      </c>
      <c r="P150" s="170">
        <f>I150+J150</f>
        <v>0</v>
      </c>
      <c r="Q150" s="170">
        <f>ROUND(I150*H150,2)</f>
        <v>0</v>
      </c>
      <c r="R150" s="170">
        <f>ROUND(J150*H150,2)</f>
        <v>0</v>
      </c>
      <c r="S150" s="49"/>
      <c r="T150" s="171">
        <f>S150*H150</f>
        <v>0</v>
      </c>
      <c r="U150" s="171">
        <v>0</v>
      </c>
      <c r="V150" s="171">
        <f>U150*H150</f>
        <v>0</v>
      </c>
      <c r="W150" s="171">
        <v>0</v>
      </c>
      <c r="X150" s="172">
        <f>W150*H150</f>
        <v>0</v>
      </c>
      <c r="Y150" s="29"/>
      <c r="Z150" s="29"/>
      <c r="AA150" s="29"/>
      <c r="AB150" s="29"/>
      <c r="AC150" s="29"/>
      <c r="AD150" s="29"/>
      <c r="AE150" s="29"/>
      <c r="AR150" s="173" t="s">
        <v>135</v>
      </c>
      <c r="AT150" s="173" t="s">
        <v>130</v>
      </c>
      <c r="AU150" s="173" t="s">
        <v>78</v>
      </c>
      <c r="AY150" s="15" t="s">
        <v>128</v>
      </c>
      <c r="BE150" s="174">
        <f>IF(O150="základní",K150,0)</f>
        <v>0</v>
      </c>
      <c r="BF150" s="174">
        <f>IF(O150="snížená",K150,0)</f>
        <v>0</v>
      </c>
      <c r="BG150" s="174">
        <f>IF(O150="zákl. přenesená",K150,0)</f>
        <v>0</v>
      </c>
      <c r="BH150" s="174">
        <f>IF(O150="sníž. přenesená",K150,0)</f>
        <v>0</v>
      </c>
      <c r="BI150" s="174">
        <f>IF(O150="nulová",K150,0)</f>
        <v>0</v>
      </c>
      <c r="BJ150" s="15" t="s">
        <v>76</v>
      </c>
      <c r="BK150" s="174">
        <f>ROUND(P150*H150,2)</f>
        <v>0</v>
      </c>
      <c r="BL150" s="15" t="s">
        <v>135</v>
      </c>
      <c r="BM150" s="173" t="s">
        <v>257</v>
      </c>
    </row>
    <row r="151" spans="1:65" s="2" customFormat="1">
      <c r="A151" s="29"/>
      <c r="B151" s="30"/>
      <c r="C151" s="29"/>
      <c r="D151" s="175" t="s">
        <v>137</v>
      </c>
      <c r="E151" s="29"/>
      <c r="F151" s="176" t="s">
        <v>258</v>
      </c>
      <c r="G151" s="29"/>
      <c r="H151" s="29"/>
      <c r="I151" s="94"/>
      <c r="J151" s="94"/>
      <c r="K151" s="29"/>
      <c r="L151" s="29"/>
      <c r="M151" s="30"/>
      <c r="N151" s="177"/>
      <c r="O151" s="178"/>
      <c r="P151" s="49"/>
      <c r="Q151" s="49"/>
      <c r="R151" s="49"/>
      <c r="S151" s="49"/>
      <c r="T151" s="49"/>
      <c r="U151" s="49"/>
      <c r="V151" s="49"/>
      <c r="W151" s="49"/>
      <c r="X151" s="50"/>
      <c r="Y151" s="29"/>
      <c r="Z151" s="29"/>
      <c r="AA151" s="29"/>
      <c r="AB151" s="29"/>
      <c r="AC151" s="29"/>
      <c r="AD151" s="29"/>
      <c r="AE151" s="29"/>
      <c r="AT151" s="15" t="s">
        <v>137</v>
      </c>
      <c r="AU151" s="15" t="s">
        <v>78</v>
      </c>
    </row>
    <row r="152" spans="1:65" s="2" customFormat="1" ht="24" customHeight="1">
      <c r="A152" s="29"/>
      <c r="B152" s="160"/>
      <c r="C152" s="179" t="s">
        <v>259</v>
      </c>
      <c r="D152" s="179" t="s">
        <v>125</v>
      </c>
      <c r="E152" s="180" t="s">
        <v>260</v>
      </c>
      <c r="F152" s="181" t="s">
        <v>261</v>
      </c>
      <c r="G152" s="182" t="s">
        <v>141</v>
      </c>
      <c r="H152" s="183">
        <v>5</v>
      </c>
      <c r="I152" s="184"/>
      <c r="J152" s="185"/>
      <c r="K152" s="186">
        <f>ROUND(P152*H152,2)</f>
        <v>0</v>
      </c>
      <c r="L152" s="181" t="s">
        <v>134</v>
      </c>
      <c r="M152" s="187"/>
      <c r="N152" s="188" t="s">
        <v>3</v>
      </c>
      <c r="O152" s="169" t="s">
        <v>38</v>
      </c>
      <c r="P152" s="170">
        <f>I152+J152</f>
        <v>0</v>
      </c>
      <c r="Q152" s="170">
        <f>ROUND(I152*H152,2)</f>
        <v>0</v>
      </c>
      <c r="R152" s="170">
        <f>ROUND(J152*H152,2)</f>
        <v>0</v>
      </c>
      <c r="S152" s="49"/>
      <c r="T152" s="171">
        <f>S152*H152</f>
        <v>0</v>
      </c>
      <c r="U152" s="171">
        <v>0</v>
      </c>
      <c r="V152" s="171">
        <f>U152*H152</f>
        <v>0</v>
      </c>
      <c r="W152" s="171">
        <v>0</v>
      </c>
      <c r="X152" s="172">
        <f>W152*H152</f>
        <v>0</v>
      </c>
      <c r="Y152" s="29"/>
      <c r="Z152" s="29"/>
      <c r="AA152" s="29"/>
      <c r="AB152" s="29"/>
      <c r="AC152" s="29"/>
      <c r="AD152" s="29"/>
      <c r="AE152" s="29"/>
      <c r="AR152" s="173" t="s">
        <v>152</v>
      </c>
      <c r="AT152" s="173" t="s">
        <v>125</v>
      </c>
      <c r="AU152" s="173" t="s">
        <v>78</v>
      </c>
      <c r="AY152" s="15" t="s">
        <v>128</v>
      </c>
      <c r="BE152" s="174">
        <f>IF(O152="základní",K152,0)</f>
        <v>0</v>
      </c>
      <c r="BF152" s="174">
        <f>IF(O152="snížená",K152,0)</f>
        <v>0</v>
      </c>
      <c r="BG152" s="174">
        <f>IF(O152="zákl. přenesená",K152,0)</f>
        <v>0</v>
      </c>
      <c r="BH152" s="174">
        <f>IF(O152="sníž. přenesená",K152,0)</f>
        <v>0</v>
      </c>
      <c r="BI152" s="174">
        <f>IF(O152="nulová",K152,0)</f>
        <v>0</v>
      </c>
      <c r="BJ152" s="15" t="s">
        <v>76</v>
      </c>
      <c r="BK152" s="174">
        <f>ROUND(P152*H152,2)</f>
        <v>0</v>
      </c>
      <c r="BL152" s="15" t="s">
        <v>152</v>
      </c>
      <c r="BM152" s="173" t="s">
        <v>262</v>
      </c>
    </row>
    <row r="153" spans="1:65" s="2" customFormat="1">
      <c r="A153" s="29"/>
      <c r="B153" s="30"/>
      <c r="C153" s="29"/>
      <c r="D153" s="175" t="s">
        <v>137</v>
      </c>
      <c r="E153" s="29"/>
      <c r="F153" s="176" t="s">
        <v>261</v>
      </c>
      <c r="G153" s="29"/>
      <c r="H153" s="29"/>
      <c r="I153" s="94"/>
      <c r="J153" s="94"/>
      <c r="K153" s="29"/>
      <c r="L153" s="29"/>
      <c r="M153" s="30"/>
      <c r="N153" s="177"/>
      <c r="O153" s="178"/>
      <c r="P153" s="49"/>
      <c r="Q153" s="49"/>
      <c r="R153" s="49"/>
      <c r="S153" s="49"/>
      <c r="T153" s="49"/>
      <c r="U153" s="49"/>
      <c r="V153" s="49"/>
      <c r="W153" s="49"/>
      <c r="X153" s="50"/>
      <c r="Y153" s="29"/>
      <c r="Z153" s="29"/>
      <c r="AA153" s="29"/>
      <c r="AB153" s="29"/>
      <c r="AC153" s="29"/>
      <c r="AD153" s="29"/>
      <c r="AE153" s="29"/>
      <c r="AT153" s="15" t="s">
        <v>137</v>
      </c>
      <c r="AU153" s="15" t="s">
        <v>78</v>
      </c>
    </row>
    <row r="154" spans="1:65" s="2" customFormat="1" ht="24" customHeight="1">
      <c r="A154" s="29"/>
      <c r="B154" s="160"/>
      <c r="C154" s="161" t="s">
        <v>263</v>
      </c>
      <c r="D154" s="161" t="s">
        <v>130</v>
      </c>
      <c r="E154" s="162" t="s">
        <v>264</v>
      </c>
      <c r="F154" s="163" t="s">
        <v>265</v>
      </c>
      <c r="G154" s="164" t="s">
        <v>141</v>
      </c>
      <c r="H154" s="165">
        <v>5</v>
      </c>
      <c r="I154" s="166"/>
      <c r="J154" s="166"/>
      <c r="K154" s="167">
        <f>ROUND(P154*H154,2)</f>
        <v>0</v>
      </c>
      <c r="L154" s="163" t="s">
        <v>134</v>
      </c>
      <c r="M154" s="30"/>
      <c r="N154" s="168" t="s">
        <v>3</v>
      </c>
      <c r="O154" s="169" t="s">
        <v>38</v>
      </c>
      <c r="P154" s="170">
        <f>I154+J154</f>
        <v>0</v>
      </c>
      <c r="Q154" s="170">
        <f>ROUND(I154*H154,2)</f>
        <v>0</v>
      </c>
      <c r="R154" s="170">
        <f>ROUND(J154*H154,2)</f>
        <v>0</v>
      </c>
      <c r="S154" s="49"/>
      <c r="T154" s="171">
        <f>S154*H154</f>
        <v>0</v>
      </c>
      <c r="U154" s="171">
        <v>0</v>
      </c>
      <c r="V154" s="171">
        <f>U154*H154</f>
        <v>0</v>
      </c>
      <c r="W154" s="171">
        <v>0</v>
      </c>
      <c r="X154" s="172">
        <f>W154*H154</f>
        <v>0</v>
      </c>
      <c r="Y154" s="29"/>
      <c r="Z154" s="29"/>
      <c r="AA154" s="29"/>
      <c r="AB154" s="29"/>
      <c r="AC154" s="29"/>
      <c r="AD154" s="29"/>
      <c r="AE154" s="29"/>
      <c r="AR154" s="173" t="s">
        <v>135</v>
      </c>
      <c r="AT154" s="173" t="s">
        <v>130</v>
      </c>
      <c r="AU154" s="173" t="s">
        <v>78</v>
      </c>
      <c r="AY154" s="15" t="s">
        <v>128</v>
      </c>
      <c r="BE154" s="174">
        <f>IF(O154="základní",K154,0)</f>
        <v>0</v>
      </c>
      <c r="BF154" s="174">
        <f>IF(O154="snížená",K154,0)</f>
        <v>0</v>
      </c>
      <c r="BG154" s="174">
        <f>IF(O154="zákl. přenesená",K154,0)</f>
        <v>0</v>
      </c>
      <c r="BH154" s="174">
        <f>IF(O154="sníž. přenesená",K154,0)</f>
        <v>0</v>
      </c>
      <c r="BI154" s="174">
        <f>IF(O154="nulová",K154,0)</f>
        <v>0</v>
      </c>
      <c r="BJ154" s="15" t="s">
        <v>76</v>
      </c>
      <c r="BK154" s="174">
        <f>ROUND(P154*H154,2)</f>
        <v>0</v>
      </c>
      <c r="BL154" s="15" t="s">
        <v>135</v>
      </c>
      <c r="BM154" s="173" t="s">
        <v>266</v>
      </c>
    </row>
    <row r="155" spans="1:65" s="2" customFormat="1">
      <c r="A155" s="29"/>
      <c r="B155" s="30"/>
      <c r="C155" s="29"/>
      <c r="D155" s="175" t="s">
        <v>137</v>
      </c>
      <c r="E155" s="29"/>
      <c r="F155" s="176" t="s">
        <v>267</v>
      </c>
      <c r="G155" s="29"/>
      <c r="H155" s="29"/>
      <c r="I155" s="94"/>
      <c r="J155" s="94"/>
      <c r="K155" s="29"/>
      <c r="L155" s="29"/>
      <c r="M155" s="30"/>
      <c r="N155" s="177"/>
      <c r="O155" s="178"/>
      <c r="P155" s="49"/>
      <c r="Q155" s="49"/>
      <c r="R155" s="49"/>
      <c r="S155" s="49"/>
      <c r="T155" s="49"/>
      <c r="U155" s="49"/>
      <c r="V155" s="49"/>
      <c r="W155" s="49"/>
      <c r="X155" s="50"/>
      <c r="Y155" s="29"/>
      <c r="Z155" s="29"/>
      <c r="AA155" s="29"/>
      <c r="AB155" s="29"/>
      <c r="AC155" s="29"/>
      <c r="AD155" s="29"/>
      <c r="AE155" s="29"/>
      <c r="AT155" s="15" t="s">
        <v>137</v>
      </c>
      <c r="AU155" s="15" t="s">
        <v>78</v>
      </c>
    </row>
    <row r="156" spans="1:65" s="2" customFormat="1" ht="24" customHeight="1">
      <c r="A156" s="29"/>
      <c r="B156" s="160"/>
      <c r="C156" s="179" t="s">
        <v>268</v>
      </c>
      <c r="D156" s="179" t="s">
        <v>125</v>
      </c>
      <c r="E156" s="180" t="s">
        <v>269</v>
      </c>
      <c r="F156" s="181" t="s">
        <v>270</v>
      </c>
      <c r="G156" s="182" t="s">
        <v>141</v>
      </c>
      <c r="H156" s="183">
        <v>1</v>
      </c>
      <c r="I156" s="184"/>
      <c r="J156" s="185"/>
      <c r="K156" s="186">
        <f>ROUND(P156*H156,2)</f>
        <v>0</v>
      </c>
      <c r="L156" s="181" t="s">
        <v>134</v>
      </c>
      <c r="M156" s="187"/>
      <c r="N156" s="188" t="s">
        <v>3</v>
      </c>
      <c r="O156" s="169" t="s">
        <v>38</v>
      </c>
      <c r="P156" s="170">
        <f>I156+J156</f>
        <v>0</v>
      </c>
      <c r="Q156" s="170">
        <f>ROUND(I156*H156,2)</f>
        <v>0</v>
      </c>
      <c r="R156" s="170">
        <f>ROUND(J156*H156,2)</f>
        <v>0</v>
      </c>
      <c r="S156" s="49"/>
      <c r="T156" s="171">
        <f>S156*H156</f>
        <v>0</v>
      </c>
      <c r="U156" s="171">
        <v>0</v>
      </c>
      <c r="V156" s="171">
        <f>U156*H156</f>
        <v>0</v>
      </c>
      <c r="W156" s="171">
        <v>0</v>
      </c>
      <c r="X156" s="172">
        <f>W156*H156</f>
        <v>0</v>
      </c>
      <c r="Y156" s="29"/>
      <c r="Z156" s="29"/>
      <c r="AA156" s="29"/>
      <c r="AB156" s="29"/>
      <c r="AC156" s="29"/>
      <c r="AD156" s="29"/>
      <c r="AE156" s="29"/>
      <c r="AR156" s="173" t="s">
        <v>152</v>
      </c>
      <c r="AT156" s="173" t="s">
        <v>125</v>
      </c>
      <c r="AU156" s="173" t="s">
        <v>78</v>
      </c>
      <c r="AY156" s="15" t="s">
        <v>128</v>
      </c>
      <c r="BE156" s="174">
        <f>IF(O156="základní",K156,0)</f>
        <v>0</v>
      </c>
      <c r="BF156" s="174">
        <f>IF(O156="snížená",K156,0)</f>
        <v>0</v>
      </c>
      <c r="BG156" s="174">
        <f>IF(O156="zákl. přenesená",K156,0)</f>
        <v>0</v>
      </c>
      <c r="BH156" s="174">
        <f>IF(O156="sníž. přenesená",K156,0)</f>
        <v>0</v>
      </c>
      <c r="BI156" s="174">
        <f>IF(O156="nulová",K156,0)</f>
        <v>0</v>
      </c>
      <c r="BJ156" s="15" t="s">
        <v>76</v>
      </c>
      <c r="BK156" s="174">
        <f>ROUND(P156*H156,2)</f>
        <v>0</v>
      </c>
      <c r="BL156" s="15" t="s">
        <v>152</v>
      </c>
      <c r="BM156" s="173" t="s">
        <v>271</v>
      </c>
    </row>
    <row r="157" spans="1:65" s="2" customFormat="1">
      <c r="A157" s="29"/>
      <c r="B157" s="30"/>
      <c r="C157" s="29"/>
      <c r="D157" s="175" t="s">
        <v>137</v>
      </c>
      <c r="E157" s="29"/>
      <c r="F157" s="176" t="s">
        <v>270</v>
      </c>
      <c r="G157" s="29"/>
      <c r="H157" s="29"/>
      <c r="I157" s="94"/>
      <c r="J157" s="94"/>
      <c r="K157" s="29"/>
      <c r="L157" s="29"/>
      <c r="M157" s="30"/>
      <c r="N157" s="177"/>
      <c r="O157" s="178"/>
      <c r="P157" s="49"/>
      <c r="Q157" s="49"/>
      <c r="R157" s="49"/>
      <c r="S157" s="49"/>
      <c r="T157" s="49"/>
      <c r="U157" s="49"/>
      <c r="V157" s="49"/>
      <c r="W157" s="49"/>
      <c r="X157" s="50"/>
      <c r="Y157" s="29"/>
      <c r="Z157" s="29"/>
      <c r="AA157" s="29"/>
      <c r="AB157" s="29"/>
      <c r="AC157" s="29"/>
      <c r="AD157" s="29"/>
      <c r="AE157" s="29"/>
      <c r="AT157" s="15" t="s">
        <v>137</v>
      </c>
      <c r="AU157" s="15" t="s">
        <v>78</v>
      </c>
    </row>
    <row r="158" spans="1:65" s="2" customFormat="1" ht="24" customHeight="1">
      <c r="A158" s="29"/>
      <c r="B158" s="160"/>
      <c r="C158" s="161" t="s">
        <v>272</v>
      </c>
      <c r="D158" s="161" t="s">
        <v>130</v>
      </c>
      <c r="E158" s="162" t="s">
        <v>273</v>
      </c>
      <c r="F158" s="163" t="s">
        <v>274</v>
      </c>
      <c r="G158" s="164" t="s">
        <v>141</v>
      </c>
      <c r="H158" s="165">
        <v>1</v>
      </c>
      <c r="I158" s="166"/>
      <c r="J158" s="166"/>
      <c r="K158" s="167">
        <f>ROUND(P158*H158,2)</f>
        <v>0</v>
      </c>
      <c r="L158" s="163" t="s">
        <v>134</v>
      </c>
      <c r="M158" s="30"/>
      <c r="N158" s="168" t="s">
        <v>3</v>
      </c>
      <c r="O158" s="169" t="s">
        <v>38</v>
      </c>
      <c r="P158" s="170">
        <f>I158+J158</f>
        <v>0</v>
      </c>
      <c r="Q158" s="170">
        <f>ROUND(I158*H158,2)</f>
        <v>0</v>
      </c>
      <c r="R158" s="170">
        <f>ROUND(J158*H158,2)</f>
        <v>0</v>
      </c>
      <c r="S158" s="49"/>
      <c r="T158" s="171">
        <f>S158*H158</f>
        <v>0</v>
      </c>
      <c r="U158" s="171">
        <v>0</v>
      </c>
      <c r="V158" s="171">
        <f>U158*H158</f>
        <v>0</v>
      </c>
      <c r="W158" s="171">
        <v>0</v>
      </c>
      <c r="X158" s="172">
        <f>W158*H158</f>
        <v>0</v>
      </c>
      <c r="Y158" s="29"/>
      <c r="Z158" s="29"/>
      <c r="AA158" s="29"/>
      <c r="AB158" s="29"/>
      <c r="AC158" s="29"/>
      <c r="AD158" s="29"/>
      <c r="AE158" s="29"/>
      <c r="AR158" s="173" t="s">
        <v>135</v>
      </c>
      <c r="AT158" s="173" t="s">
        <v>130</v>
      </c>
      <c r="AU158" s="173" t="s">
        <v>78</v>
      </c>
      <c r="AY158" s="15" t="s">
        <v>128</v>
      </c>
      <c r="BE158" s="174">
        <f>IF(O158="základní",K158,0)</f>
        <v>0</v>
      </c>
      <c r="BF158" s="174">
        <f>IF(O158="snížená",K158,0)</f>
        <v>0</v>
      </c>
      <c r="BG158" s="174">
        <f>IF(O158="zákl. přenesená",K158,0)</f>
        <v>0</v>
      </c>
      <c r="BH158" s="174">
        <f>IF(O158="sníž. přenesená",K158,0)</f>
        <v>0</v>
      </c>
      <c r="BI158" s="174">
        <f>IF(O158="nulová",K158,0)</f>
        <v>0</v>
      </c>
      <c r="BJ158" s="15" t="s">
        <v>76</v>
      </c>
      <c r="BK158" s="174">
        <f>ROUND(P158*H158,2)</f>
        <v>0</v>
      </c>
      <c r="BL158" s="15" t="s">
        <v>135</v>
      </c>
      <c r="BM158" s="173" t="s">
        <v>275</v>
      </c>
    </row>
    <row r="159" spans="1:65" s="2" customFormat="1">
      <c r="A159" s="29"/>
      <c r="B159" s="30"/>
      <c r="C159" s="29"/>
      <c r="D159" s="175" t="s">
        <v>137</v>
      </c>
      <c r="E159" s="29"/>
      <c r="F159" s="176" t="s">
        <v>276</v>
      </c>
      <c r="G159" s="29"/>
      <c r="H159" s="29"/>
      <c r="I159" s="94"/>
      <c r="J159" s="94"/>
      <c r="K159" s="29"/>
      <c r="L159" s="29"/>
      <c r="M159" s="30"/>
      <c r="N159" s="177"/>
      <c r="O159" s="178"/>
      <c r="P159" s="49"/>
      <c r="Q159" s="49"/>
      <c r="R159" s="49"/>
      <c r="S159" s="49"/>
      <c r="T159" s="49"/>
      <c r="U159" s="49"/>
      <c r="V159" s="49"/>
      <c r="W159" s="49"/>
      <c r="X159" s="50"/>
      <c r="Y159" s="29"/>
      <c r="Z159" s="29"/>
      <c r="AA159" s="29"/>
      <c r="AB159" s="29"/>
      <c r="AC159" s="29"/>
      <c r="AD159" s="29"/>
      <c r="AE159" s="29"/>
      <c r="AT159" s="15" t="s">
        <v>137</v>
      </c>
      <c r="AU159" s="15" t="s">
        <v>78</v>
      </c>
    </row>
    <row r="160" spans="1:65" s="2" customFormat="1" ht="24" customHeight="1">
      <c r="A160" s="29"/>
      <c r="B160" s="160"/>
      <c r="C160" s="179" t="s">
        <v>277</v>
      </c>
      <c r="D160" s="179" t="s">
        <v>125</v>
      </c>
      <c r="E160" s="180" t="s">
        <v>278</v>
      </c>
      <c r="F160" s="181" t="s">
        <v>279</v>
      </c>
      <c r="G160" s="182" t="s">
        <v>141</v>
      </c>
      <c r="H160" s="183">
        <v>1</v>
      </c>
      <c r="I160" s="184"/>
      <c r="J160" s="185"/>
      <c r="K160" s="186">
        <f>ROUND(P160*H160,2)</f>
        <v>0</v>
      </c>
      <c r="L160" s="181" t="s">
        <v>134</v>
      </c>
      <c r="M160" s="187"/>
      <c r="N160" s="188" t="s">
        <v>3</v>
      </c>
      <c r="O160" s="169" t="s">
        <v>38</v>
      </c>
      <c r="P160" s="170">
        <f>I160+J160</f>
        <v>0</v>
      </c>
      <c r="Q160" s="170">
        <f>ROUND(I160*H160,2)</f>
        <v>0</v>
      </c>
      <c r="R160" s="170">
        <f>ROUND(J160*H160,2)</f>
        <v>0</v>
      </c>
      <c r="S160" s="49"/>
      <c r="T160" s="171">
        <f>S160*H160</f>
        <v>0</v>
      </c>
      <c r="U160" s="171">
        <v>0</v>
      </c>
      <c r="V160" s="171">
        <f>U160*H160</f>
        <v>0</v>
      </c>
      <c r="W160" s="171">
        <v>0</v>
      </c>
      <c r="X160" s="172">
        <f>W160*H160</f>
        <v>0</v>
      </c>
      <c r="Y160" s="29"/>
      <c r="Z160" s="29"/>
      <c r="AA160" s="29"/>
      <c r="AB160" s="29"/>
      <c r="AC160" s="29"/>
      <c r="AD160" s="29"/>
      <c r="AE160" s="29"/>
      <c r="AR160" s="173" t="s">
        <v>152</v>
      </c>
      <c r="AT160" s="173" t="s">
        <v>125</v>
      </c>
      <c r="AU160" s="173" t="s">
        <v>78</v>
      </c>
      <c r="AY160" s="15" t="s">
        <v>128</v>
      </c>
      <c r="BE160" s="174">
        <f>IF(O160="základní",K160,0)</f>
        <v>0</v>
      </c>
      <c r="BF160" s="174">
        <f>IF(O160="snížená",K160,0)</f>
        <v>0</v>
      </c>
      <c r="BG160" s="174">
        <f>IF(O160="zákl. přenesená",K160,0)</f>
        <v>0</v>
      </c>
      <c r="BH160" s="174">
        <f>IF(O160="sníž. přenesená",K160,0)</f>
        <v>0</v>
      </c>
      <c r="BI160" s="174">
        <f>IF(O160="nulová",K160,0)</f>
        <v>0</v>
      </c>
      <c r="BJ160" s="15" t="s">
        <v>76</v>
      </c>
      <c r="BK160" s="174">
        <f>ROUND(P160*H160,2)</f>
        <v>0</v>
      </c>
      <c r="BL160" s="15" t="s">
        <v>152</v>
      </c>
      <c r="BM160" s="173" t="s">
        <v>280</v>
      </c>
    </row>
    <row r="161" spans="1:65" s="2" customFormat="1">
      <c r="A161" s="29"/>
      <c r="B161" s="30"/>
      <c r="C161" s="29"/>
      <c r="D161" s="175" t="s">
        <v>137</v>
      </c>
      <c r="E161" s="29"/>
      <c r="F161" s="176" t="s">
        <v>279</v>
      </c>
      <c r="G161" s="29"/>
      <c r="H161" s="29"/>
      <c r="I161" s="94"/>
      <c r="J161" s="94"/>
      <c r="K161" s="29"/>
      <c r="L161" s="29"/>
      <c r="M161" s="30"/>
      <c r="N161" s="177"/>
      <c r="O161" s="178"/>
      <c r="P161" s="49"/>
      <c r="Q161" s="49"/>
      <c r="R161" s="49"/>
      <c r="S161" s="49"/>
      <c r="T161" s="49"/>
      <c r="U161" s="49"/>
      <c r="V161" s="49"/>
      <c r="W161" s="49"/>
      <c r="X161" s="50"/>
      <c r="Y161" s="29"/>
      <c r="Z161" s="29"/>
      <c r="AA161" s="29"/>
      <c r="AB161" s="29"/>
      <c r="AC161" s="29"/>
      <c r="AD161" s="29"/>
      <c r="AE161" s="29"/>
      <c r="AT161" s="15" t="s">
        <v>137</v>
      </c>
      <c r="AU161" s="15" t="s">
        <v>78</v>
      </c>
    </row>
    <row r="162" spans="1:65" s="2" customFormat="1" ht="24" customHeight="1">
      <c r="A162" s="29"/>
      <c r="B162" s="160"/>
      <c r="C162" s="161" t="s">
        <v>281</v>
      </c>
      <c r="D162" s="161" t="s">
        <v>130</v>
      </c>
      <c r="E162" s="162" t="s">
        <v>282</v>
      </c>
      <c r="F162" s="163" t="s">
        <v>283</v>
      </c>
      <c r="G162" s="164" t="s">
        <v>141</v>
      </c>
      <c r="H162" s="165">
        <v>1</v>
      </c>
      <c r="I162" s="166"/>
      <c r="J162" s="166"/>
      <c r="K162" s="167">
        <f>ROUND(P162*H162,2)</f>
        <v>0</v>
      </c>
      <c r="L162" s="163" t="s">
        <v>134</v>
      </c>
      <c r="M162" s="30"/>
      <c r="N162" s="168" t="s">
        <v>3</v>
      </c>
      <c r="O162" s="169" t="s">
        <v>38</v>
      </c>
      <c r="P162" s="170">
        <f>I162+J162</f>
        <v>0</v>
      </c>
      <c r="Q162" s="170">
        <f>ROUND(I162*H162,2)</f>
        <v>0</v>
      </c>
      <c r="R162" s="170">
        <f>ROUND(J162*H162,2)</f>
        <v>0</v>
      </c>
      <c r="S162" s="49"/>
      <c r="T162" s="171">
        <f>S162*H162</f>
        <v>0</v>
      </c>
      <c r="U162" s="171">
        <v>0</v>
      </c>
      <c r="V162" s="171">
        <f>U162*H162</f>
        <v>0</v>
      </c>
      <c r="W162" s="171">
        <v>0</v>
      </c>
      <c r="X162" s="172">
        <f>W162*H162</f>
        <v>0</v>
      </c>
      <c r="Y162" s="29"/>
      <c r="Z162" s="29"/>
      <c r="AA162" s="29"/>
      <c r="AB162" s="29"/>
      <c r="AC162" s="29"/>
      <c r="AD162" s="29"/>
      <c r="AE162" s="29"/>
      <c r="AR162" s="173" t="s">
        <v>135</v>
      </c>
      <c r="AT162" s="173" t="s">
        <v>130</v>
      </c>
      <c r="AU162" s="173" t="s">
        <v>78</v>
      </c>
      <c r="AY162" s="15" t="s">
        <v>128</v>
      </c>
      <c r="BE162" s="174">
        <f>IF(O162="základní",K162,0)</f>
        <v>0</v>
      </c>
      <c r="BF162" s="174">
        <f>IF(O162="snížená",K162,0)</f>
        <v>0</v>
      </c>
      <c r="BG162" s="174">
        <f>IF(O162="zákl. přenesená",K162,0)</f>
        <v>0</v>
      </c>
      <c r="BH162" s="174">
        <f>IF(O162="sníž. přenesená",K162,0)</f>
        <v>0</v>
      </c>
      <c r="BI162" s="174">
        <f>IF(O162="nulová",K162,0)</f>
        <v>0</v>
      </c>
      <c r="BJ162" s="15" t="s">
        <v>76</v>
      </c>
      <c r="BK162" s="174">
        <f>ROUND(P162*H162,2)</f>
        <v>0</v>
      </c>
      <c r="BL162" s="15" t="s">
        <v>135</v>
      </c>
      <c r="BM162" s="173" t="s">
        <v>284</v>
      </c>
    </row>
    <row r="163" spans="1:65" s="2" customFormat="1">
      <c r="A163" s="29"/>
      <c r="B163" s="30"/>
      <c r="C163" s="29"/>
      <c r="D163" s="175" t="s">
        <v>137</v>
      </c>
      <c r="E163" s="29"/>
      <c r="F163" s="176" t="s">
        <v>285</v>
      </c>
      <c r="G163" s="29"/>
      <c r="H163" s="29"/>
      <c r="I163" s="94"/>
      <c r="J163" s="94"/>
      <c r="K163" s="29"/>
      <c r="L163" s="29"/>
      <c r="M163" s="30"/>
      <c r="N163" s="177"/>
      <c r="O163" s="178"/>
      <c r="P163" s="49"/>
      <c r="Q163" s="49"/>
      <c r="R163" s="49"/>
      <c r="S163" s="49"/>
      <c r="T163" s="49"/>
      <c r="U163" s="49"/>
      <c r="V163" s="49"/>
      <c r="W163" s="49"/>
      <c r="X163" s="50"/>
      <c r="Y163" s="29"/>
      <c r="Z163" s="29"/>
      <c r="AA163" s="29"/>
      <c r="AB163" s="29"/>
      <c r="AC163" s="29"/>
      <c r="AD163" s="29"/>
      <c r="AE163" s="29"/>
      <c r="AT163" s="15" t="s">
        <v>137</v>
      </c>
      <c r="AU163" s="15" t="s">
        <v>78</v>
      </c>
    </row>
    <row r="164" spans="1:65" s="2" customFormat="1" ht="24" customHeight="1">
      <c r="A164" s="29"/>
      <c r="B164" s="160"/>
      <c r="C164" s="179" t="s">
        <v>286</v>
      </c>
      <c r="D164" s="179" t="s">
        <v>125</v>
      </c>
      <c r="E164" s="180" t="s">
        <v>287</v>
      </c>
      <c r="F164" s="181" t="s">
        <v>288</v>
      </c>
      <c r="G164" s="182" t="s">
        <v>141</v>
      </c>
      <c r="H164" s="183">
        <v>6</v>
      </c>
      <c r="I164" s="184"/>
      <c r="J164" s="185"/>
      <c r="K164" s="186">
        <f>ROUND(P164*H164,2)</f>
        <v>0</v>
      </c>
      <c r="L164" s="181" t="s">
        <v>134</v>
      </c>
      <c r="M164" s="187"/>
      <c r="N164" s="188" t="s">
        <v>3</v>
      </c>
      <c r="O164" s="169" t="s">
        <v>38</v>
      </c>
      <c r="P164" s="170">
        <f>I164+J164</f>
        <v>0</v>
      </c>
      <c r="Q164" s="170">
        <f>ROUND(I164*H164,2)</f>
        <v>0</v>
      </c>
      <c r="R164" s="170">
        <f>ROUND(J164*H164,2)</f>
        <v>0</v>
      </c>
      <c r="S164" s="49"/>
      <c r="T164" s="171">
        <f>S164*H164</f>
        <v>0</v>
      </c>
      <c r="U164" s="171">
        <v>0</v>
      </c>
      <c r="V164" s="171">
        <f>U164*H164</f>
        <v>0</v>
      </c>
      <c r="W164" s="171">
        <v>0</v>
      </c>
      <c r="X164" s="172">
        <f>W164*H164</f>
        <v>0</v>
      </c>
      <c r="Y164" s="29"/>
      <c r="Z164" s="29"/>
      <c r="AA164" s="29"/>
      <c r="AB164" s="29"/>
      <c r="AC164" s="29"/>
      <c r="AD164" s="29"/>
      <c r="AE164" s="29"/>
      <c r="AR164" s="173" t="s">
        <v>152</v>
      </c>
      <c r="AT164" s="173" t="s">
        <v>125</v>
      </c>
      <c r="AU164" s="173" t="s">
        <v>78</v>
      </c>
      <c r="AY164" s="15" t="s">
        <v>128</v>
      </c>
      <c r="BE164" s="174">
        <f>IF(O164="základní",K164,0)</f>
        <v>0</v>
      </c>
      <c r="BF164" s="174">
        <f>IF(O164="snížená",K164,0)</f>
        <v>0</v>
      </c>
      <c r="BG164" s="174">
        <f>IF(O164="zákl. přenesená",K164,0)</f>
        <v>0</v>
      </c>
      <c r="BH164" s="174">
        <f>IF(O164="sníž. přenesená",K164,0)</f>
        <v>0</v>
      </c>
      <c r="BI164" s="174">
        <f>IF(O164="nulová",K164,0)</f>
        <v>0</v>
      </c>
      <c r="BJ164" s="15" t="s">
        <v>76</v>
      </c>
      <c r="BK164" s="174">
        <f>ROUND(P164*H164,2)</f>
        <v>0</v>
      </c>
      <c r="BL164" s="15" t="s">
        <v>152</v>
      </c>
      <c r="BM164" s="173" t="s">
        <v>289</v>
      </c>
    </row>
    <row r="165" spans="1:65" s="2" customFormat="1">
      <c r="A165" s="29"/>
      <c r="B165" s="30"/>
      <c r="C165" s="29"/>
      <c r="D165" s="175" t="s">
        <v>137</v>
      </c>
      <c r="E165" s="29"/>
      <c r="F165" s="176" t="s">
        <v>288</v>
      </c>
      <c r="G165" s="29"/>
      <c r="H165" s="29"/>
      <c r="I165" s="94"/>
      <c r="J165" s="94"/>
      <c r="K165" s="29"/>
      <c r="L165" s="29"/>
      <c r="M165" s="30"/>
      <c r="N165" s="177"/>
      <c r="O165" s="178"/>
      <c r="P165" s="49"/>
      <c r="Q165" s="49"/>
      <c r="R165" s="49"/>
      <c r="S165" s="49"/>
      <c r="T165" s="49"/>
      <c r="U165" s="49"/>
      <c r="V165" s="49"/>
      <c r="W165" s="49"/>
      <c r="X165" s="50"/>
      <c r="Y165" s="29"/>
      <c r="Z165" s="29"/>
      <c r="AA165" s="29"/>
      <c r="AB165" s="29"/>
      <c r="AC165" s="29"/>
      <c r="AD165" s="29"/>
      <c r="AE165" s="29"/>
      <c r="AT165" s="15" t="s">
        <v>137</v>
      </c>
      <c r="AU165" s="15" t="s">
        <v>78</v>
      </c>
    </row>
    <row r="166" spans="1:65" s="2" customFormat="1" ht="24" customHeight="1">
      <c r="A166" s="29"/>
      <c r="B166" s="160"/>
      <c r="C166" s="161" t="s">
        <v>290</v>
      </c>
      <c r="D166" s="161" t="s">
        <v>130</v>
      </c>
      <c r="E166" s="162" t="s">
        <v>291</v>
      </c>
      <c r="F166" s="163" t="s">
        <v>292</v>
      </c>
      <c r="G166" s="164" t="s">
        <v>141</v>
      </c>
      <c r="H166" s="165">
        <v>6</v>
      </c>
      <c r="I166" s="166"/>
      <c r="J166" s="166"/>
      <c r="K166" s="167">
        <f>ROUND(P166*H166,2)</f>
        <v>0</v>
      </c>
      <c r="L166" s="163" t="s">
        <v>134</v>
      </c>
      <c r="M166" s="30"/>
      <c r="N166" s="168" t="s">
        <v>3</v>
      </c>
      <c r="O166" s="169" t="s">
        <v>38</v>
      </c>
      <c r="P166" s="170">
        <f>I166+J166</f>
        <v>0</v>
      </c>
      <c r="Q166" s="170">
        <f>ROUND(I166*H166,2)</f>
        <v>0</v>
      </c>
      <c r="R166" s="170">
        <f>ROUND(J166*H166,2)</f>
        <v>0</v>
      </c>
      <c r="S166" s="49"/>
      <c r="T166" s="171">
        <f>S166*H166</f>
        <v>0</v>
      </c>
      <c r="U166" s="171">
        <v>0</v>
      </c>
      <c r="V166" s="171">
        <f>U166*H166</f>
        <v>0</v>
      </c>
      <c r="W166" s="171">
        <v>0</v>
      </c>
      <c r="X166" s="172">
        <f>W166*H166</f>
        <v>0</v>
      </c>
      <c r="Y166" s="29"/>
      <c r="Z166" s="29"/>
      <c r="AA166" s="29"/>
      <c r="AB166" s="29"/>
      <c r="AC166" s="29"/>
      <c r="AD166" s="29"/>
      <c r="AE166" s="29"/>
      <c r="AR166" s="173" t="s">
        <v>135</v>
      </c>
      <c r="AT166" s="173" t="s">
        <v>130</v>
      </c>
      <c r="AU166" s="173" t="s">
        <v>78</v>
      </c>
      <c r="AY166" s="15" t="s">
        <v>128</v>
      </c>
      <c r="BE166" s="174">
        <f>IF(O166="základní",K166,0)</f>
        <v>0</v>
      </c>
      <c r="BF166" s="174">
        <f>IF(O166="snížená",K166,0)</f>
        <v>0</v>
      </c>
      <c r="BG166" s="174">
        <f>IF(O166="zákl. přenesená",K166,0)</f>
        <v>0</v>
      </c>
      <c r="BH166" s="174">
        <f>IF(O166="sníž. přenesená",K166,0)</f>
        <v>0</v>
      </c>
      <c r="BI166" s="174">
        <f>IF(O166="nulová",K166,0)</f>
        <v>0</v>
      </c>
      <c r="BJ166" s="15" t="s">
        <v>76</v>
      </c>
      <c r="BK166" s="174">
        <f>ROUND(P166*H166,2)</f>
        <v>0</v>
      </c>
      <c r="BL166" s="15" t="s">
        <v>135</v>
      </c>
      <c r="BM166" s="173" t="s">
        <v>293</v>
      </c>
    </row>
    <row r="167" spans="1:65" s="2" customFormat="1">
      <c r="A167" s="29"/>
      <c r="B167" s="30"/>
      <c r="C167" s="29"/>
      <c r="D167" s="175" t="s">
        <v>137</v>
      </c>
      <c r="E167" s="29"/>
      <c r="F167" s="176" t="s">
        <v>294</v>
      </c>
      <c r="G167" s="29"/>
      <c r="H167" s="29"/>
      <c r="I167" s="94"/>
      <c r="J167" s="94"/>
      <c r="K167" s="29"/>
      <c r="L167" s="29"/>
      <c r="M167" s="30"/>
      <c r="N167" s="177"/>
      <c r="O167" s="178"/>
      <c r="P167" s="49"/>
      <c r="Q167" s="49"/>
      <c r="R167" s="49"/>
      <c r="S167" s="49"/>
      <c r="T167" s="49"/>
      <c r="U167" s="49"/>
      <c r="V167" s="49"/>
      <c r="W167" s="49"/>
      <c r="X167" s="50"/>
      <c r="Y167" s="29"/>
      <c r="Z167" s="29"/>
      <c r="AA167" s="29"/>
      <c r="AB167" s="29"/>
      <c r="AC167" s="29"/>
      <c r="AD167" s="29"/>
      <c r="AE167" s="29"/>
      <c r="AT167" s="15" t="s">
        <v>137</v>
      </c>
      <c r="AU167" s="15" t="s">
        <v>78</v>
      </c>
    </row>
    <row r="168" spans="1:65" s="2" customFormat="1" ht="24" customHeight="1">
      <c r="A168" s="29"/>
      <c r="B168" s="160"/>
      <c r="C168" s="179" t="s">
        <v>295</v>
      </c>
      <c r="D168" s="179" t="s">
        <v>125</v>
      </c>
      <c r="E168" s="180" t="s">
        <v>296</v>
      </c>
      <c r="F168" s="181" t="s">
        <v>297</v>
      </c>
      <c r="G168" s="182" t="s">
        <v>141</v>
      </c>
      <c r="H168" s="183">
        <v>1</v>
      </c>
      <c r="I168" s="184"/>
      <c r="J168" s="185"/>
      <c r="K168" s="186">
        <f>ROUND(P168*H168,2)</f>
        <v>0</v>
      </c>
      <c r="L168" s="181" t="s">
        <v>134</v>
      </c>
      <c r="M168" s="187"/>
      <c r="N168" s="188" t="s">
        <v>3</v>
      </c>
      <c r="O168" s="169" t="s">
        <v>38</v>
      </c>
      <c r="P168" s="170">
        <f>I168+J168</f>
        <v>0</v>
      </c>
      <c r="Q168" s="170">
        <f>ROUND(I168*H168,2)</f>
        <v>0</v>
      </c>
      <c r="R168" s="170">
        <f>ROUND(J168*H168,2)</f>
        <v>0</v>
      </c>
      <c r="S168" s="49"/>
      <c r="T168" s="171">
        <f>S168*H168</f>
        <v>0</v>
      </c>
      <c r="U168" s="171">
        <v>0</v>
      </c>
      <c r="V168" s="171">
        <f>U168*H168</f>
        <v>0</v>
      </c>
      <c r="W168" s="171">
        <v>0</v>
      </c>
      <c r="X168" s="172">
        <f>W168*H168</f>
        <v>0</v>
      </c>
      <c r="Y168" s="29"/>
      <c r="Z168" s="29"/>
      <c r="AA168" s="29"/>
      <c r="AB168" s="29"/>
      <c r="AC168" s="29"/>
      <c r="AD168" s="29"/>
      <c r="AE168" s="29"/>
      <c r="AR168" s="173" t="s">
        <v>152</v>
      </c>
      <c r="AT168" s="173" t="s">
        <v>125</v>
      </c>
      <c r="AU168" s="173" t="s">
        <v>78</v>
      </c>
      <c r="AY168" s="15" t="s">
        <v>128</v>
      </c>
      <c r="BE168" s="174">
        <f>IF(O168="základní",K168,0)</f>
        <v>0</v>
      </c>
      <c r="BF168" s="174">
        <f>IF(O168="snížená",K168,0)</f>
        <v>0</v>
      </c>
      <c r="BG168" s="174">
        <f>IF(O168="zákl. přenesená",K168,0)</f>
        <v>0</v>
      </c>
      <c r="BH168" s="174">
        <f>IF(O168="sníž. přenesená",K168,0)</f>
        <v>0</v>
      </c>
      <c r="BI168" s="174">
        <f>IF(O168="nulová",K168,0)</f>
        <v>0</v>
      </c>
      <c r="BJ168" s="15" t="s">
        <v>76</v>
      </c>
      <c r="BK168" s="174">
        <f>ROUND(P168*H168,2)</f>
        <v>0</v>
      </c>
      <c r="BL168" s="15" t="s">
        <v>152</v>
      </c>
      <c r="BM168" s="173" t="s">
        <v>298</v>
      </c>
    </row>
    <row r="169" spans="1:65" s="2" customFormat="1">
      <c r="A169" s="29"/>
      <c r="B169" s="30"/>
      <c r="C169" s="29"/>
      <c r="D169" s="175" t="s">
        <v>137</v>
      </c>
      <c r="E169" s="29"/>
      <c r="F169" s="176" t="s">
        <v>297</v>
      </c>
      <c r="G169" s="29"/>
      <c r="H169" s="29"/>
      <c r="I169" s="94"/>
      <c r="J169" s="94"/>
      <c r="K169" s="29"/>
      <c r="L169" s="29"/>
      <c r="M169" s="30"/>
      <c r="N169" s="177"/>
      <c r="O169" s="178"/>
      <c r="P169" s="49"/>
      <c r="Q169" s="49"/>
      <c r="R169" s="49"/>
      <c r="S169" s="49"/>
      <c r="T169" s="49"/>
      <c r="U169" s="49"/>
      <c r="V169" s="49"/>
      <c r="W169" s="49"/>
      <c r="X169" s="50"/>
      <c r="Y169" s="29"/>
      <c r="Z169" s="29"/>
      <c r="AA169" s="29"/>
      <c r="AB169" s="29"/>
      <c r="AC169" s="29"/>
      <c r="AD169" s="29"/>
      <c r="AE169" s="29"/>
      <c r="AT169" s="15" t="s">
        <v>137</v>
      </c>
      <c r="AU169" s="15" t="s">
        <v>78</v>
      </c>
    </row>
    <row r="170" spans="1:65" s="12" customFormat="1" ht="25.9" customHeight="1">
      <c r="B170" s="146"/>
      <c r="D170" s="147" t="s">
        <v>68</v>
      </c>
      <c r="E170" s="148" t="s">
        <v>299</v>
      </c>
      <c r="F170" s="148" t="s">
        <v>300</v>
      </c>
      <c r="I170" s="149"/>
      <c r="J170" s="149"/>
      <c r="K170" s="150">
        <f>BK170</f>
        <v>0</v>
      </c>
      <c r="M170" s="146"/>
      <c r="N170" s="151"/>
      <c r="O170" s="152"/>
      <c r="P170" s="152"/>
      <c r="Q170" s="153">
        <f>Q171+SUM(Q172:Q175)</f>
        <v>0</v>
      </c>
      <c r="R170" s="153">
        <f>R171+SUM(R172:R175)</f>
        <v>0</v>
      </c>
      <c r="S170" s="152"/>
      <c r="T170" s="154">
        <f>T171+SUM(T172:T175)</f>
        <v>0</v>
      </c>
      <c r="U170" s="152"/>
      <c r="V170" s="154">
        <f>V171+SUM(V172:V175)</f>
        <v>0</v>
      </c>
      <c r="W170" s="152"/>
      <c r="X170" s="155">
        <f>X171+SUM(X172:X175)</f>
        <v>0</v>
      </c>
      <c r="AR170" s="147" t="s">
        <v>149</v>
      </c>
      <c r="AT170" s="156" t="s">
        <v>68</v>
      </c>
      <c r="AU170" s="156" t="s">
        <v>69</v>
      </c>
      <c r="AY170" s="147" t="s">
        <v>128</v>
      </c>
      <c r="BK170" s="157">
        <f>BK171+SUM(BK172:BK175)</f>
        <v>0</v>
      </c>
    </row>
    <row r="171" spans="1:65" s="2" customFormat="1" ht="24" customHeight="1">
      <c r="A171" s="29"/>
      <c r="B171" s="160"/>
      <c r="C171" s="161" t="s">
        <v>301</v>
      </c>
      <c r="D171" s="161" t="s">
        <v>130</v>
      </c>
      <c r="E171" s="162" t="s">
        <v>302</v>
      </c>
      <c r="F171" s="163" t="s">
        <v>303</v>
      </c>
      <c r="G171" s="164" t="s">
        <v>141</v>
      </c>
      <c r="H171" s="165">
        <v>1</v>
      </c>
      <c r="I171" s="166"/>
      <c r="J171" s="166"/>
      <c r="K171" s="167">
        <f>ROUND(P171*H171,2)</f>
        <v>0</v>
      </c>
      <c r="L171" s="163" t="s">
        <v>134</v>
      </c>
      <c r="M171" s="30"/>
      <c r="N171" s="168" t="s">
        <v>3</v>
      </c>
      <c r="O171" s="169" t="s">
        <v>38</v>
      </c>
      <c r="P171" s="170">
        <f>I171+J171</f>
        <v>0</v>
      </c>
      <c r="Q171" s="170">
        <f>ROUND(I171*H171,2)</f>
        <v>0</v>
      </c>
      <c r="R171" s="170">
        <f>ROUND(J171*H171,2)</f>
        <v>0</v>
      </c>
      <c r="S171" s="49"/>
      <c r="T171" s="171">
        <f>S171*H171</f>
        <v>0</v>
      </c>
      <c r="U171" s="171">
        <v>0</v>
      </c>
      <c r="V171" s="171">
        <f>U171*H171</f>
        <v>0</v>
      </c>
      <c r="W171" s="171">
        <v>0</v>
      </c>
      <c r="X171" s="172">
        <f>W171*H171</f>
        <v>0</v>
      </c>
      <c r="Y171" s="29"/>
      <c r="Z171" s="29"/>
      <c r="AA171" s="29"/>
      <c r="AB171" s="29"/>
      <c r="AC171" s="29"/>
      <c r="AD171" s="29"/>
      <c r="AE171" s="29"/>
      <c r="AR171" s="173" t="s">
        <v>304</v>
      </c>
      <c r="AT171" s="173" t="s">
        <v>130</v>
      </c>
      <c r="AU171" s="173" t="s">
        <v>76</v>
      </c>
      <c r="AY171" s="15" t="s">
        <v>128</v>
      </c>
      <c r="BE171" s="174">
        <f>IF(O171="základní",K171,0)</f>
        <v>0</v>
      </c>
      <c r="BF171" s="174">
        <f>IF(O171="snížená",K171,0)</f>
        <v>0</v>
      </c>
      <c r="BG171" s="174">
        <f>IF(O171="zákl. přenesená",K171,0)</f>
        <v>0</v>
      </c>
      <c r="BH171" s="174">
        <f>IF(O171="sníž. přenesená",K171,0)</f>
        <v>0</v>
      </c>
      <c r="BI171" s="174">
        <f>IF(O171="nulová",K171,0)</f>
        <v>0</v>
      </c>
      <c r="BJ171" s="15" t="s">
        <v>76</v>
      </c>
      <c r="BK171" s="174">
        <f>ROUND(P171*H171,2)</f>
        <v>0</v>
      </c>
      <c r="BL171" s="15" t="s">
        <v>304</v>
      </c>
      <c r="BM171" s="173" t="s">
        <v>305</v>
      </c>
    </row>
    <row r="172" spans="1:65" s="2" customFormat="1" ht="19.5">
      <c r="A172" s="29"/>
      <c r="B172" s="30"/>
      <c r="C172" s="29"/>
      <c r="D172" s="175" t="s">
        <v>137</v>
      </c>
      <c r="E172" s="29"/>
      <c r="F172" s="176" t="s">
        <v>306</v>
      </c>
      <c r="G172" s="29"/>
      <c r="H172" s="29"/>
      <c r="I172" s="94"/>
      <c r="J172" s="94"/>
      <c r="K172" s="29"/>
      <c r="L172" s="29"/>
      <c r="M172" s="30"/>
      <c r="N172" s="177"/>
      <c r="O172" s="178"/>
      <c r="P172" s="49"/>
      <c r="Q172" s="49"/>
      <c r="R172" s="49"/>
      <c r="S172" s="49"/>
      <c r="T172" s="49"/>
      <c r="U172" s="49"/>
      <c r="V172" s="49"/>
      <c r="W172" s="49"/>
      <c r="X172" s="50"/>
      <c r="Y172" s="29"/>
      <c r="Z172" s="29"/>
      <c r="AA172" s="29"/>
      <c r="AB172" s="29"/>
      <c r="AC172" s="29"/>
      <c r="AD172" s="29"/>
      <c r="AE172" s="29"/>
      <c r="AT172" s="15" t="s">
        <v>137</v>
      </c>
      <c r="AU172" s="15" t="s">
        <v>76</v>
      </c>
    </row>
    <row r="173" spans="1:65" s="2" customFormat="1" ht="24" customHeight="1">
      <c r="A173" s="29"/>
      <c r="B173" s="160"/>
      <c r="C173" s="161" t="s">
        <v>307</v>
      </c>
      <c r="D173" s="161" t="s">
        <v>130</v>
      </c>
      <c r="E173" s="162" t="s">
        <v>308</v>
      </c>
      <c r="F173" s="163" t="s">
        <v>309</v>
      </c>
      <c r="G173" s="164" t="s">
        <v>141</v>
      </c>
      <c r="H173" s="165">
        <v>1</v>
      </c>
      <c r="I173" s="166"/>
      <c r="J173" s="166"/>
      <c r="K173" s="167">
        <f>ROUND(P173*H173,2)</f>
        <v>0</v>
      </c>
      <c r="L173" s="163" t="s">
        <v>134</v>
      </c>
      <c r="M173" s="30"/>
      <c r="N173" s="168" t="s">
        <v>3</v>
      </c>
      <c r="O173" s="169" t="s">
        <v>38</v>
      </c>
      <c r="P173" s="170">
        <f>I173+J173</f>
        <v>0</v>
      </c>
      <c r="Q173" s="170">
        <f>ROUND(I173*H173,2)</f>
        <v>0</v>
      </c>
      <c r="R173" s="170">
        <f>ROUND(J173*H173,2)</f>
        <v>0</v>
      </c>
      <c r="S173" s="49"/>
      <c r="T173" s="171">
        <f>S173*H173</f>
        <v>0</v>
      </c>
      <c r="U173" s="171">
        <v>0</v>
      </c>
      <c r="V173" s="171">
        <f>U173*H173</f>
        <v>0</v>
      </c>
      <c r="W173" s="171">
        <v>0</v>
      </c>
      <c r="X173" s="172">
        <f>W173*H173</f>
        <v>0</v>
      </c>
      <c r="Y173" s="29"/>
      <c r="Z173" s="29"/>
      <c r="AA173" s="29"/>
      <c r="AB173" s="29"/>
      <c r="AC173" s="29"/>
      <c r="AD173" s="29"/>
      <c r="AE173" s="29"/>
      <c r="AR173" s="173" t="s">
        <v>304</v>
      </c>
      <c r="AT173" s="173" t="s">
        <v>130</v>
      </c>
      <c r="AU173" s="173" t="s">
        <v>76</v>
      </c>
      <c r="AY173" s="15" t="s">
        <v>128</v>
      </c>
      <c r="BE173" s="174">
        <f>IF(O173="základní",K173,0)</f>
        <v>0</v>
      </c>
      <c r="BF173" s="174">
        <f>IF(O173="snížená",K173,0)</f>
        <v>0</v>
      </c>
      <c r="BG173" s="174">
        <f>IF(O173="zákl. přenesená",K173,0)</f>
        <v>0</v>
      </c>
      <c r="BH173" s="174">
        <f>IF(O173="sníž. přenesená",K173,0)</f>
        <v>0</v>
      </c>
      <c r="BI173" s="174">
        <f>IF(O173="nulová",K173,0)</f>
        <v>0</v>
      </c>
      <c r="BJ173" s="15" t="s">
        <v>76</v>
      </c>
      <c r="BK173" s="174">
        <f>ROUND(P173*H173,2)</f>
        <v>0</v>
      </c>
      <c r="BL173" s="15" t="s">
        <v>304</v>
      </c>
      <c r="BM173" s="173" t="s">
        <v>310</v>
      </c>
    </row>
    <row r="174" spans="1:65" s="2" customFormat="1">
      <c r="A174" s="29"/>
      <c r="B174" s="30"/>
      <c r="C174" s="29"/>
      <c r="D174" s="175" t="s">
        <v>137</v>
      </c>
      <c r="E174" s="29"/>
      <c r="F174" s="176" t="s">
        <v>311</v>
      </c>
      <c r="G174" s="29"/>
      <c r="H174" s="29"/>
      <c r="I174" s="94"/>
      <c r="J174" s="94"/>
      <c r="K174" s="29"/>
      <c r="L174" s="29"/>
      <c r="M174" s="30"/>
      <c r="N174" s="177"/>
      <c r="O174" s="178"/>
      <c r="P174" s="49"/>
      <c r="Q174" s="49"/>
      <c r="R174" s="49"/>
      <c r="S174" s="49"/>
      <c r="T174" s="49"/>
      <c r="U174" s="49"/>
      <c r="V174" s="49"/>
      <c r="W174" s="49"/>
      <c r="X174" s="50"/>
      <c r="Y174" s="29"/>
      <c r="Z174" s="29"/>
      <c r="AA174" s="29"/>
      <c r="AB174" s="29"/>
      <c r="AC174" s="29"/>
      <c r="AD174" s="29"/>
      <c r="AE174" s="29"/>
      <c r="AT174" s="15" t="s">
        <v>137</v>
      </c>
      <c r="AU174" s="15" t="s">
        <v>76</v>
      </c>
    </row>
    <row r="175" spans="1:65" s="12" customFormat="1" ht="22.9" customHeight="1">
      <c r="B175" s="146"/>
      <c r="D175" s="147" t="s">
        <v>68</v>
      </c>
      <c r="E175" s="158" t="s">
        <v>312</v>
      </c>
      <c r="F175" s="158" t="s">
        <v>300</v>
      </c>
      <c r="I175" s="149"/>
      <c r="J175" s="149"/>
      <c r="K175" s="159">
        <f>BK175</f>
        <v>0</v>
      </c>
      <c r="M175" s="146"/>
      <c r="N175" s="151"/>
      <c r="O175" s="152"/>
      <c r="P175" s="152"/>
      <c r="Q175" s="153">
        <f>SUM(Q176:Q221)</f>
        <v>0</v>
      </c>
      <c r="R175" s="153">
        <f>SUM(R176:R221)</f>
        <v>0</v>
      </c>
      <c r="S175" s="152"/>
      <c r="T175" s="154">
        <f>SUM(T176:T221)</f>
        <v>0</v>
      </c>
      <c r="U175" s="152"/>
      <c r="V175" s="154">
        <f>SUM(V176:V221)</f>
        <v>0</v>
      </c>
      <c r="W175" s="152"/>
      <c r="X175" s="155">
        <f>SUM(X176:X221)</f>
        <v>0</v>
      </c>
      <c r="AR175" s="147" t="s">
        <v>149</v>
      </c>
      <c r="AT175" s="156" t="s">
        <v>68</v>
      </c>
      <c r="AU175" s="156" t="s">
        <v>76</v>
      </c>
      <c r="AY175" s="147" t="s">
        <v>128</v>
      </c>
      <c r="BK175" s="157">
        <f>SUM(BK176:BK221)</f>
        <v>0</v>
      </c>
    </row>
    <row r="176" spans="1:65" s="2" customFormat="1" ht="24" customHeight="1">
      <c r="A176" s="29"/>
      <c r="B176" s="160"/>
      <c r="C176" s="161" t="s">
        <v>313</v>
      </c>
      <c r="D176" s="161" t="s">
        <v>130</v>
      </c>
      <c r="E176" s="162" t="s">
        <v>314</v>
      </c>
      <c r="F176" s="163" t="s">
        <v>315</v>
      </c>
      <c r="G176" s="164" t="s">
        <v>133</v>
      </c>
      <c r="H176" s="165">
        <v>144</v>
      </c>
      <c r="I176" s="166"/>
      <c r="J176" s="166"/>
      <c r="K176" s="167">
        <f>ROUND(P176*H176,2)</f>
        <v>0</v>
      </c>
      <c r="L176" s="163" t="s">
        <v>134</v>
      </c>
      <c r="M176" s="30"/>
      <c r="N176" s="168" t="s">
        <v>3</v>
      </c>
      <c r="O176" s="169" t="s">
        <v>38</v>
      </c>
      <c r="P176" s="170">
        <f>I176+J176</f>
        <v>0</v>
      </c>
      <c r="Q176" s="170">
        <f>ROUND(I176*H176,2)</f>
        <v>0</v>
      </c>
      <c r="R176" s="170">
        <f>ROUND(J176*H176,2)</f>
        <v>0</v>
      </c>
      <c r="S176" s="49"/>
      <c r="T176" s="171">
        <f>S176*H176</f>
        <v>0</v>
      </c>
      <c r="U176" s="171">
        <v>0</v>
      </c>
      <c r="V176" s="171">
        <f>U176*H176</f>
        <v>0</v>
      </c>
      <c r="W176" s="171">
        <v>0</v>
      </c>
      <c r="X176" s="172">
        <f>W176*H176</f>
        <v>0</v>
      </c>
      <c r="Y176" s="29"/>
      <c r="Z176" s="29"/>
      <c r="AA176" s="29"/>
      <c r="AB176" s="29"/>
      <c r="AC176" s="29"/>
      <c r="AD176" s="29"/>
      <c r="AE176" s="29"/>
      <c r="AR176" s="173" t="s">
        <v>304</v>
      </c>
      <c r="AT176" s="173" t="s">
        <v>130</v>
      </c>
      <c r="AU176" s="173" t="s">
        <v>78</v>
      </c>
      <c r="AY176" s="15" t="s">
        <v>128</v>
      </c>
      <c r="BE176" s="174">
        <f>IF(O176="základní",K176,0)</f>
        <v>0</v>
      </c>
      <c r="BF176" s="174">
        <f>IF(O176="snížená",K176,0)</f>
        <v>0</v>
      </c>
      <c r="BG176" s="174">
        <f>IF(O176="zákl. přenesená",K176,0)</f>
        <v>0</v>
      </c>
      <c r="BH176" s="174">
        <f>IF(O176="sníž. přenesená",K176,0)</f>
        <v>0</v>
      </c>
      <c r="BI176" s="174">
        <f>IF(O176="nulová",K176,0)</f>
        <v>0</v>
      </c>
      <c r="BJ176" s="15" t="s">
        <v>76</v>
      </c>
      <c r="BK176" s="174">
        <f>ROUND(P176*H176,2)</f>
        <v>0</v>
      </c>
      <c r="BL176" s="15" t="s">
        <v>304</v>
      </c>
      <c r="BM176" s="173" t="s">
        <v>316</v>
      </c>
    </row>
    <row r="177" spans="1:65" s="2" customFormat="1" ht="29.25">
      <c r="A177" s="29"/>
      <c r="B177" s="30"/>
      <c r="C177" s="29"/>
      <c r="D177" s="175" t="s">
        <v>137</v>
      </c>
      <c r="E177" s="29"/>
      <c r="F177" s="176" t="s">
        <v>317</v>
      </c>
      <c r="G177" s="29"/>
      <c r="H177" s="29"/>
      <c r="I177" s="94"/>
      <c r="J177" s="94"/>
      <c r="K177" s="29"/>
      <c r="L177" s="29"/>
      <c r="M177" s="30"/>
      <c r="N177" s="177"/>
      <c r="O177" s="178"/>
      <c r="P177" s="49"/>
      <c r="Q177" s="49"/>
      <c r="R177" s="49"/>
      <c r="S177" s="49"/>
      <c r="T177" s="49"/>
      <c r="U177" s="49"/>
      <c r="V177" s="49"/>
      <c r="W177" s="49"/>
      <c r="X177" s="50"/>
      <c r="Y177" s="29"/>
      <c r="Z177" s="29"/>
      <c r="AA177" s="29"/>
      <c r="AB177" s="29"/>
      <c r="AC177" s="29"/>
      <c r="AD177" s="29"/>
      <c r="AE177" s="29"/>
      <c r="AT177" s="15" t="s">
        <v>137</v>
      </c>
      <c r="AU177" s="15" t="s">
        <v>78</v>
      </c>
    </row>
    <row r="178" spans="1:65" s="2" customFormat="1" ht="24" customHeight="1">
      <c r="A178" s="29"/>
      <c r="B178" s="160"/>
      <c r="C178" s="161" t="s">
        <v>318</v>
      </c>
      <c r="D178" s="161" t="s">
        <v>130</v>
      </c>
      <c r="E178" s="162" t="s">
        <v>319</v>
      </c>
      <c r="F178" s="163" t="s">
        <v>320</v>
      </c>
      <c r="G178" s="164" t="s">
        <v>141</v>
      </c>
      <c r="H178" s="165">
        <v>4</v>
      </c>
      <c r="I178" s="166"/>
      <c r="J178" s="166"/>
      <c r="K178" s="167">
        <f>ROUND(P178*H178,2)</f>
        <v>0</v>
      </c>
      <c r="L178" s="163" t="s">
        <v>134</v>
      </c>
      <c r="M178" s="30"/>
      <c r="N178" s="168" t="s">
        <v>3</v>
      </c>
      <c r="O178" s="169" t="s">
        <v>38</v>
      </c>
      <c r="P178" s="170">
        <f>I178+J178</f>
        <v>0</v>
      </c>
      <c r="Q178" s="170">
        <f>ROUND(I178*H178,2)</f>
        <v>0</v>
      </c>
      <c r="R178" s="170">
        <f>ROUND(J178*H178,2)</f>
        <v>0</v>
      </c>
      <c r="S178" s="49"/>
      <c r="T178" s="171">
        <f>S178*H178</f>
        <v>0</v>
      </c>
      <c r="U178" s="171">
        <v>0</v>
      </c>
      <c r="V178" s="171">
        <f>U178*H178</f>
        <v>0</v>
      </c>
      <c r="W178" s="171">
        <v>0</v>
      </c>
      <c r="X178" s="172">
        <f>W178*H178</f>
        <v>0</v>
      </c>
      <c r="Y178" s="29"/>
      <c r="Z178" s="29"/>
      <c r="AA178" s="29"/>
      <c r="AB178" s="29"/>
      <c r="AC178" s="29"/>
      <c r="AD178" s="29"/>
      <c r="AE178" s="29"/>
      <c r="AR178" s="173" t="s">
        <v>304</v>
      </c>
      <c r="AT178" s="173" t="s">
        <v>130</v>
      </c>
      <c r="AU178" s="173" t="s">
        <v>78</v>
      </c>
      <c r="AY178" s="15" t="s">
        <v>128</v>
      </c>
      <c r="BE178" s="174">
        <f>IF(O178="základní",K178,0)</f>
        <v>0</v>
      </c>
      <c r="BF178" s="174">
        <f>IF(O178="snížená",K178,0)</f>
        <v>0</v>
      </c>
      <c r="BG178" s="174">
        <f>IF(O178="zákl. přenesená",K178,0)</f>
        <v>0</v>
      </c>
      <c r="BH178" s="174">
        <f>IF(O178="sníž. přenesená",K178,0)</f>
        <v>0</v>
      </c>
      <c r="BI178" s="174">
        <f>IF(O178="nulová",K178,0)</f>
        <v>0</v>
      </c>
      <c r="BJ178" s="15" t="s">
        <v>76</v>
      </c>
      <c r="BK178" s="174">
        <f>ROUND(P178*H178,2)</f>
        <v>0</v>
      </c>
      <c r="BL178" s="15" t="s">
        <v>304</v>
      </c>
      <c r="BM178" s="173" t="s">
        <v>321</v>
      </c>
    </row>
    <row r="179" spans="1:65" s="2" customFormat="1" ht="19.5">
      <c r="A179" s="29"/>
      <c r="B179" s="30"/>
      <c r="C179" s="29"/>
      <c r="D179" s="175" t="s">
        <v>137</v>
      </c>
      <c r="E179" s="29"/>
      <c r="F179" s="176" t="s">
        <v>322</v>
      </c>
      <c r="G179" s="29"/>
      <c r="H179" s="29"/>
      <c r="I179" s="94"/>
      <c r="J179" s="94"/>
      <c r="K179" s="29"/>
      <c r="L179" s="29"/>
      <c r="M179" s="30"/>
      <c r="N179" s="177"/>
      <c r="O179" s="178"/>
      <c r="P179" s="49"/>
      <c r="Q179" s="49"/>
      <c r="R179" s="49"/>
      <c r="S179" s="49"/>
      <c r="T179" s="49"/>
      <c r="U179" s="49"/>
      <c r="V179" s="49"/>
      <c r="W179" s="49"/>
      <c r="X179" s="50"/>
      <c r="Y179" s="29"/>
      <c r="Z179" s="29"/>
      <c r="AA179" s="29"/>
      <c r="AB179" s="29"/>
      <c r="AC179" s="29"/>
      <c r="AD179" s="29"/>
      <c r="AE179" s="29"/>
      <c r="AT179" s="15" t="s">
        <v>137</v>
      </c>
      <c r="AU179" s="15" t="s">
        <v>78</v>
      </c>
    </row>
    <row r="180" spans="1:65" s="2" customFormat="1" ht="24" customHeight="1">
      <c r="A180" s="29"/>
      <c r="B180" s="160"/>
      <c r="C180" s="179" t="s">
        <v>323</v>
      </c>
      <c r="D180" s="179" t="s">
        <v>125</v>
      </c>
      <c r="E180" s="180" t="s">
        <v>324</v>
      </c>
      <c r="F180" s="181" t="s">
        <v>325</v>
      </c>
      <c r="G180" s="182" t="s">
        <v>326</v>
      </c>
      <c r="H180" s="183">
        <v>91</v>
      </c>
      <c r="I180" s="184"/>
      <c r="J180" s="185"/>
      <c r="K180" s="186">
        <f>ROUND(P180*H180,2)</f>
        <v>0</v>
      </c>
      <c r="L180" s="181" t="s">
        <v>134</v>
      </c>
      <c r="M180" s="187"/>
      <c r="N180" s="188" t="s">
        <v>3</v>
      </c>
      <c r="O180" s="169" t="s">
        <v>38</v>
      </c>
      <c r="P180" s="170">
        <f>I180+J180</f>
        <v>0</v>
      </c>
      <c r="Q180" s="170">
        <f>ROUND(I180*H180,2)</f>
        <v>0</v>
      </c>
      <c r="R180" s="170">
        <f>ROUND(J180*H180,2)</f>
        <v>0</v>
      </c>
      <c r="S180" s="49"/>
      <c r="T180" s="171">
        <f>S180*H180</f>
        <v>0</v>
      </c>
      <c r="U180" s="171">
        <v>0</v>
      </c>
      <c r="V180" s="171">
        <f>U180*H180</f>
        <v>0</v>
      </c>
      <c r="W180" s="171">
        <v>0</v>
      </c>
      <c r="X180" s="172">
        <f>W180*H180</f>
        <v>0</v>
      </c>
      <c r="Y180" s="29"/>
      <c r="Z180" s="29"/>
      <c r="AA180" s="29"/>
      <c r="AB180" s="29"/>
      <c r="AC180" s="29"/>
      <c r="AD180" s="29"/>
      <c r="AE180" s="29"/>
      <c r="AR180" s="173" t="s">
        <v>156</v>
      </c>
      <c r="AT180" s="173" t="s">
        <v>125</v>
      </c>
      <c r="AU180" s="173" t="s">
        <v>78</v>
      </c>
      <c r="AY180" s="15" t="s">
        <v>128</v>
      </c>
      <c r="BE180" s="174">
        <f>IF(O180="základní",K180,0)</f>
        <v>0</v>
      </c>
      <c r="BF180" s="174">
        <f>IF(O180="snížená",K180,0)</f>
        <v>0</v>
      </c>
      <c r="BG180" s="174">
        <f>IF(O180="zákl. přenesená",K180,0)</f>
        <v>0</v>
      </c>
      <c r="BH180" s="174">
        <f>IF(O180="sníž. přenesená",K180,0)</f>
        <v>0</v>
      </c>
      <c r="BI180" s="174">
        <f>IF(O180="nulová",K180,0)</f>
        <v>0</v>
      </c>
      <c r="BJ180" s="15" t="s">
        <v>76</v>
      </c>
      <c r="BK180" s="174">
        <f>ROUND(P180*H180,2)</f>
        <v>0</v>
      </c>
      <c r="BL180" s="15" t="s">
        <v>135</v>
      </c>
      <c r="BM180" s="173" t="s">
        <v>327</v>
      </c>
    </row>
    <row r="181" spans="1:65" s="2" customFormat="1">
      <c r="A181" s="29"/>
      <c r="B181" s="30"/>
      <c r="C181" s="29"/>
      <c r="D181" s="175" t="s">
        <v>137</v>
      </c>
      <c r="E181" s="29"/>
      <c r="F181" s="176" t="s">
        <v>325</v>
      </c>
      <c r="G181" s="29"/>
      <c r="H181" s="29"/>
      <c r="I181" s="94"/>
      <c r="J181" s="94"/>
      <c r="K181" s="29"/>
      <c r="L181" s="29"/>
      <c r="M181" s="30"/>
      <c r="N181" s="177"/>
      <c r="O181" s="178"/>
      <c r="P181" s="49"/>
      <c r="Q181" s="49"/>
      <c r="R181" s="49"/>
      <c r="S181" s="49"/>
      <c r="T181" s="49"/>
      <c r="U181" s="49"/>
      <c r="V181" s="49"/>
      <c r="W181" s="49"/>
      <c r="X181" s="50"/>
      <c r="Y181" s="29"/>
      <c r="Z181" s="29"/>
      <c r="AA181" s="29"/>
      <c r="AB181" s="29"/>
      <c r="AC181" s="29"/>
      <c r="AD181" s="29"/>
      <c r="AE181" s="29"/>
      <c r="AT181" s="15" t="s">
        <v>137</v>
      </c>
      <c r="AU181" s="15" t="s">
        <v>78</v>
      </c>
    </row>
    <row r="182" spans="1:65" s="2" customFormat="1" ht="24" customHeight="1">
      <c r="A182" s="29"/>
      <c r="B182" s="160"/>
      <c r="C182" s="179" t="s">
        <v>328</v>
      </c>
      <c r="D182" s="179" t="s">
        <v>125</v>
      </c>
      <c r="E182" s="180" t="s">
        <v>329</v>
      </c>
      <c r="F182" s="181" t="s">
        <v>330</v>
      </c>
      <c r="G182" s="182" t="s">
        <v>133</v>
      </c>
      <c r="H182" s="183">
        <v>6</v>
      </c>
      <c r="I182" s="184"/>
      <c r="J182" s="185"/>
      <c r="K182" s="186">
        <f>ROUND(P182*H182,2)</f>
        <v>0</v>
      </c>
      <c r="L182" s="181" t="s">
        <v>134</v>
      </c>
      <c r="M182" s="187"/>
      <c r="N182" s="188" t="s">
        <v>3</v>
      </c>
      <c r="O182" s="169" t="s">
        <v>38</v>
      </c>
      <c r="P182" s="170">
        <f>I182+J182</f>
        <v>0</v>
      </c>
      <c r="Q182" s="170">
        <f>ROUND(I182*H182,2)</f>
        <v>0</v>
      </c>
      <c r="R182" s="170">
        <f>ROUND(J182*H182,2)</f>
        <v>0</v>
      </c>
      <c r="S182" s="49"/>
      <c r="T182" s="171">
        <f>S182*H182</f>
        <v>0</v>
      </c>
      <c r="U182" s="171">
        <v>0</v>
      </c>
      <c r="V182" s="171">
        <f>U182*H182</f>
        <v>0</v>
      </c>
      <c r="W182" s="171">
        <v>0</v>
      </c>
      <c r="X182" s="172">
        <f>W182*H182</f>
        <v>0</v>
      </c>
      <c r="Y182" s="29"/>
      <c r="Z182" s="29"/>
      <c r="AA182" s="29"/>
      <c r="AB182" s="29"/>
      <c r="AC182" s="29"/>
      <c r="AD182" s="29"/>
      <c r="AE182" s="29"/>
      <c r="AR182" s="173" t="s">
        <v>156</v>
      </c>
      <c r="AT182" s="173" t="s">
        <v>125</v>
      </c>
      <c r="AU182" s="173" t="s">
        <v>78</v>
      </c>
      <c r="AY182" s="15" t="s">
        <v>128</v>
      </c>
      <c r="BE182" s="174">
        <f>IF(O182="základní",K182,0)</f>
        <v>0</v>
      </c>
      <c r="BF182" s="174">
        <f>IF(O182="snížená",K182,0)</f>
        <v>0</v>
      </c>
      <c r="BG182" s="174">
        <f>IF(O182="zákl. přenesená",K182,0)</f>
        <v>0</v>
      </c>
      <c r="BH182" s="174">
        <f>IF(O182="sníž. přenesená",K182,0)</f>
        <v>0</v>
      </c>
      <c r="BI182" s="174">
        <f>IF(O182="nulová",K182,0)</f>
        <v>0</v>
      </c>
      <c r="BJ182" s="15" t="s">
        <v>76</v>
      </c>
      <c r="BK182" s="174">
        <f>ROUND(P182*H182,2)</f>
        <v>0</v>
      </c>
      <c r="BL182" s="15" t="s">
        <v>135</v>
      </c>
      <c r="BM182" s="173" t="s">
        <v>331</v>
      </c>
    </row>
    <row r="183" spans="1:65" s="2" customFormat="1">
      <c r="A183" s="29"/>
      <c r="B183" s="30"/>
      <c r="C183" s="29"/>
      <c r="D183" s="175" t="s">
        <v>137</v>
      </c>
      <c r="E183" s="29"/>
      <c r="F183" s="176" t="s">
        <v>330</v>
      </c>
      <c r="G183" s="29"/>
      <c r="H183" s="29"/>
      <c r="I183" s="94"/>
      <c r="J183" s="94"/>
      <c r="K183" s="29"/>
      <c r="L183" s="29"/>
      <c r="M183" s="30"/>
      <c r="N183" s="177"/>
      <c r="O183" s="178"/>
      <c r="P183" s="49"/>
      <c r="Q183" s="49"/>
      <c r="R183" s="49"/>
      <c r="S183" s="49"/>
      <c r="T183" s="49"/>
      <c r="U183" s="49"/>
      <c r="V183" s="49"/>
      <c r="W183" s="49"/>
      <c r="X183" s="50"/>
      <c r="Y183" s="29"/>
      <c r="Z183" s="29"/>
      <c r="AA183" s="29"/>
      <c r="AB183" s="29"/>
      <c r="AC183" s="29"/>
      <c r="AD183" s="29"/>
      <c r="AE183" s="29"/>
      <c r="AT183" s="15" t="s">
        <v>137</v>
      </c>
      <c r="AU183" s="15" t="s">
        <v>78</v>
      </c>
    </row>
    <row r="184" spans="1:65" s="2" customFormat="1" ht="24" customHeight="1">
      <c r="A184" s="29"/>
      <c r="B184" s="160"/>
      <c r="C184" s="179" t="s">
        <v>332</v>
      </c>
      <c r="D184" s="179" t="s">
        <v>125</v>
      </c>
      <c r="E184" s="180" t="s">
        <v>333</v>
      </c>
      <c r="F184" s="181" t="s">
        <v>334</v>
      </c>
      <c r="G184" s="182" t="s">
        <v>133</v>
      </c>
      <c r="H184" s="183">
        <v>130</v>
      </c>
      <c r="I184" s="184"/>
      <c r="J184" s="185"/>
      <c r="K184" s="186">
        <f>ROUND(P184*H184,2)</f>
        <v>0</v>
      </c>
      <c r="L184" s="181" t="s">
        <v>134</v>
      </c>
      <c r="M184" s="187"/>
      <c r="N184" s="188" t="s">
        <v>3</v>
      </c>
      <c r="O184" s="169" t="s">
        <v>38</v>
      </c>
      <c r="P184" s="170">
        <f>I184+J184</f>
        <v>0</v>
      </c>
      <c r="Q184" s="170">
        <f>ROUND(I184*H184,2)</f>
        <v>0</v>
      </c>
      <c r="R184" s="170">
        <f>ROUND(J184*H184,2)</f>
        <v>0</v>
      </c>
      <c r="S184" s="49"/>
      <c r="T184" s="171">
        <f>S184*H184</f>
        <v>0</v>
      </c>
      <c r="U184" s="171">
        <v>0</v>
      </c>
      <c r="V184" s="171">
        <f>U184*H184</f>
        <v>0</v>
      </c>
      <c r="W184" s="171">
        <v>0</v>
      </c>
      <c r="X184" s="172">
        <f>W184*H184</f>
        <v>0</v>
      </c>
      <c r="Y184" s="29"/>
      <c r="Z184" s="29"/>
      <c r="AA184" s="29"/>
      <c r="AB184" s="29"/>
      <c r="AC184" s="29"/>
      <c r="AD184" s="29"/>
      <c r="AE184" s="29"/>
      <c r="AR184" s="173" t="s">
        <v>156</v>
      </c>
      <c r="AT184" s="173" t="s">
        <v>125</v>
      </c>
      <c r="AU184" s="173" t="s">
        <v>78</v>
      </c>
      <c r="AY184" s="15" t="s">
        <v>128</v>
      </c>
      <c r="BE184" s="174">
        <f>IF(O184="základní",K184,0)</f>
        <v>0</v>
      </c>
      <c r="BF184" s="174">
        <f>IF(O184="snížená",K184,0)</f>
        <v>0</v>
      </c>
      <c r="BG184" s="174">
        <f>IF(O184="zákl. přenesená",K184,0)</f>
        <v>0</v>
      </c>
      <c r="BH184" s="174">
        <f>IF(O184="sníž. přenesená",K184,0)</f>
        <v>0</v>
      </c>
      <c r="BI184" s="174">
        <f>IF(O184="nulová",K184,0)</f>
        <v>0</v>
      </c>
      <c r="BJ184" s="15" t="s">
        <v>76</v>
      </c>
      <c r="BK184" s="174">
        <f>ROUND(P184*H184,2)</f>
        <v>0</v>
      </c>
      <c r="BL184" s="15" t="s">
        <v>135</v>
      </c>
      <c r="BM184" s="173" t="s">
        <v>335</v>
      </c>
    </row>
    <row r="185" spans="1:65" s="2" customFormat="1">
      <c r="A185" s="29"/>
      <c r="B185" s="30"/>
      <c r="C185" s="29"/>
      <c r="D185" s="175" t="s">
        <v>137</v>
      </c>
      <c r="E185" s="29"/>
      <c r="F185" s="176" t="s">
        <v>334</v>
      </c>
      <c r="G185" s="29"/>
      <c r="H185" s="29"/>
      <c r="I185" s="94"/>
      <c r="J185" s="94"/>
      <c r="K185" s="29"/>
      <c r="L185" s="29"/>
      <c r="M185" s="30"/>
      <c r="N185" s="177"/>
      <c r="O185" s="178"/>
      <c r="P185" s="49"/>
      <c r="Q185" s="49"/>
      <c r="R185" s="49"/>
      <c r="S185" s="49"/>
      <c r="T185" s="49"/>
      <c r="U185" s="49"/>
      <c r="V185" s="49"/>
      <c r="W185" s="49"/>
      <c r="X185" s="50"/>
      <c r="Y185" s="29"/>
      <c r="Z185" s="29"/>
      <c r="AA185" s="29"/>
      <c r="AB185" s="29"/>
      <c r="AC185" s="29"/>
      <c r="AD185" s="29"/>
      <c r="AE185" s="29"/>
      <c r="AT185" s="15" t="s">
        <v>137</v>
      </c>
      <c r="AU185" s="15" t="s">
        <v>78</v>
      </c>
    </row>
    <row r="186" spans="1:65" s="2" customFormat="1" ht="24" customHeight="1">
      <c r="A186" s="29"/>
      <c r="B186" s="160"/>
      <c r="C186" s="161" t="s">
        <v>336</v>
      </c>
      <c r="D186" s="161" t="s">
        <v>130</v>
      </c>
      <c r="E186" s="162" t="s">
        <v>337</v>
      </c>
      <c r="F186" s="163" t="s">
        <v>338</v>
      </c>
      <c r="G186" s="164" t="s">
        <v>133</v>
      </c>
      <c r="H186" s="165">
        <v>18</v>
      </c>
      <c r="I186" s="166"/>
      <c r="J186" s="166"/>
      <c r="K186" s="167">
        <f>ROUND(P186*H186,2)</f>
        <v>0</v>
      </c>
      <c r="L186" s="163" t="s">
        <v>134</v>
      </c>
      <c r="M186" s="30"/>
      <c r="N186" s="168" t="s">
        <v>3</v>
      </c>
      <c r="O186" s="169" t="s">
        <v>38</v>
      </c>
      <c r="P186" s="170">
        <f>I186+J186</f>
        <v>0</v>
      </c>
      <c r="Q186" s="170">
        <f>ROUND(I186*H186,2)</f>
        <v>0</v>
      </c>
      <c r="R186" s="170">
        <f>ROUND(J186*H186,2)</f>
        <v>0</v>
      </c>
      <c r="S186" s="49"/>
      <c r="T186" s="171">
        <f>S186*H186</f>
        <v>0</v>
      </c>
      <c r="U186" s="171">
        <v>0</v>
      </c>
      <c r="V186" s="171">
        <f>U186*H186</f>
        <v>0</v>
      </c>
      <c r="W186" s="171">
        <v>0</v>
      </c>
      <c r="X186" s="172">
        <f>W186*H186</f>
        <v>0</v>
      </c>
      <c r="Y186" s="29"/>
      <c r="Z186" s="29"/>
      <c r="AA186" s="29"/>
      <c r="AB186" s="29"/>
      <c r="AC186" s="29"/>
      <c r="AD186" s="29"/>
      <c r="AE186" s="29"/>
      <c r="AR186" s="173" t="s">
        <v>135</v>
      </c>
      <c r="AT186" s="173" t="s">
        <v>130</v>
      </c>
      <c r="AU186" s="173" t="s">
        <v>78</v>
      </c>
      <c r="AY186" s="15" t="s">
        <v>128</v>
      </c>
      <c r="BE186" s="174">
        <f>IF(O186="základní",K186,0)</f>
        <v>0</v>
      </c>
      <c r="BF186" s="174">
        <f>IF(O186="snížená",K186,0)</f>
        <v>0</v>
      </c>
      <c r="BG186" s="174">
        <f>IF(O186="zákl. přenesená",K186,0)</f>
        <v>0</v>
      </c>
      <c r="BH186" s="174">
        <f>IF(O186="sníž. přenesená",K186,0)</f>
        <v>0</v>
      </c>
      <c r="BI186" s="174">
        <f>IF(O186="nulová",K186,0)</f>
        <v>0</v>
      </c>
      <c r="BJ186" s="15" t="s">
        <v>76</v>
      </c>
      <c r="BK186" s="174">
        <f>ROUND(P186*H186,2)</f>
        <v>0</v>
      </c>
      <c r="BL186" s="15" t="s">
        <v>135</v>
      </c>
      <c r="BM186" s="173" t="s">
        <v>339</v>
      </c>
    </row>
    <row r="187" spans="1:65" s="2" customFormat="1">
      <c r="A187" s="29"/>
      <c r="B187" s="30"/>
      <c r="C187" s="29"/>
      <c r="D187" s="175" t="s">
        <v>137</v>
      </c>
      <c r="E187" s="29"/>
      <c r="F187" s="176" t="s">
        <v>340</v>
      </c>
      <c r="G187" s="29"/>
      <c r="H187" s="29"/>
      <c r="I187" s="94"/>
      <c r="J187" s="94"/>
      <c r="K187" s="29"/>
      <c r="L187" s="29"/>
      <c r="M187" s="30"/>
      <c r="N187" s="177"/>
      <c r="O187" s="178"/>
      <c r="P187" s="49"/>
      <c r="Q187" s="49"/>
      <c r="R187" s="49"/>
      <c r="S187" s="49"/>
      <c r="T187" s="49"/>
      <c r="U187" s="49"/>
      <c r="V187" s="49"/>
      <c r="W187" s="49"/>
      <c r="X187" s="50"/>
      <c r="Y187" s="29"/>
      <c r="Z187" s="29"/>
      <c r="AA187" s="29"/>
      <c r="AB187" s="29"/>
      <c r="AC187" s="29"/>
      <c r="AD187" s="29"/>
      <c r="AE187" s="29"/>
      <c r="AT187" s="15" t="s">
        <v>137</v>
      </c>
      <c r="AU187" s="15" t="s">
        <v>78</v>
      </c>
    </row>
    <row r="188" spans="1:65" s="2" customFormat="1" ht="24" customHeight="1">
      <c r="A188" s="29"/>
      <c r="B188" s="160"/>
      <c r="C188" s="161" t="s">
        <v>341</v>
      </c>
      <c r="D188" s="161" t="s">
        <v>130</v>
      </c>
      <c r="E188" s="162" t="s">
        <v>342</v>
      </c>
      <c r="F188" s="163" t="s">
        <v>343</v>
      </c>
      <c r="G188" s="164" t="s">
        <v>133</v>
      </c>
      <c r="H188" s="165">
        <v>136</v>
      </c>
      <c r="I188" s="166"/>
      <c r="J188" s="166"/>
      <c r="K188" s="167">
        <f>ROUND(P188*H188,2)</f>
        <v>0</v>
      </c>
      <c r="L188" s="163" t="s">
        <v>134</v>
      </c>
      <c r="M188" s="30"/>
      <c r="N188" s="168" t="s">
        <v>3</v>
      </c>
      <c r="O188" s="169" t="s">
        <v>38</v>
      </c>
      <c r="P188" s="170">
        <f>I188+J188</f>
        <v>0</v>
      </c>
      <c r="Q188" s="170">
        <f>ROUND(I188*H188,2)</f>
        <v>0</v>
      </c>
      <c r="R188" s="170">
        <f>ROUND(J188*H188,2)</f>
        <v>0</v>
      </c>
      <c r="S188" s="49"/>
      <c r="T188" s="171">
        <f>S188*H188</f>
        <v>0</v>
      </c>
      <c r="U188" s="171">
        <v>0</v>
      </c>
      <c r="V188" s="171">
        <f>U188*H188</f>
        <v>0</v>
      </c>
      <c r="W188" s="171">
        <v>0</v>
      </c>
      <c r="X188" s="172">
        <f>W188*H188</f>
        <v>0</v>
      </c>
      <c r="Y188" s="29"/>
      <c r="Z188" s="29"/>
      <c r="AA188" s="29"/>
      <c r="AB188" s="29"/>
      <c r="AC188" s="29"/>
      <c r="AD188" s="29"/>
      <c r="AE188" s="29"/>
      <c r="AR188" s="173" t="s">
        <v>135</v>
      </c>
      <c r="AT188" s="173" t="s">
        <v>130</v>
      </c>
      <c r="AU188" s="173" t="s">
        <v>78</v>
      </c>
      <c r="AY188" s="15" t="s">
        <v>128</v>
      </c>
      <c r="BE188" s="174">
        <f>IF(O188="základní",K188,0)</f>
        <v>0</v>
      </c>
      <c r="BF188" s="174">
        <f>IF(O188="snížená",K188,0)</f>
        <v>0</v>
      </c>
      <c r="BG188" s="174">
        <f>IF(O188="zákl. přenesená",K188,0)</f>
        <v>0</v>
      </c>
      <c r="BH188" s="174">
        <f>IF(O188="sníž. přenesená",K188,0)</f>
        <v>0</v>
      </c>
      <c r="BI188" s="174">
        <f>IF(O188="nulová",K188,0)</f>
        <v>0</v>
      </c>
      <c r="BJ188" s="15" t="s">
        <v>76</v>
      </c>
      <c r="BK188" s="174">
        <f>ROUND(P188*H188,2)</f>
        <v>0</v>
      </c>
      <c r="BL188" s="15" t="s">
        <v>135</v>
      </c>
      <c r="BM188" s="173" t="s">
        <v>344</v>
      </c>
    </row>
    <row r="189" spans="1:65" s="2" customFormat="1">
      <c r="A189" s="29"/>
      <c r="B189" s="30"/>
      <c r="C189" s="29"/>
      <c r="D189" s="175" t="s">
        <v>137</v>
      </c>
      <c r="E189" s="29"/>
      <c r="F189" s="176" t="s">
        <v>345</v>
      </c>
      <c r="G189" s="29"/>
      <c r="H189" s="29"/>
      <c r="I189" s="94"/>
      <c r="J189" s="94"/>
      <c r="K189" s="29"/>
      <c r="L189" s="29"/>
      <c r="M189" s="30"/>
      <c r="N189" s="177"/>
      <c r="O189" s="178"/>
      <c r="P189" s="49"/>
      <c r="Q189" s="49"/>
      <c r="R189" s="49"/>
      <c r="S189" s="49"/>
      <c r="T189" s="49"/>
      <c r="U189" s="49"/>
      <c r="V189" s="49"/>
      <c r="W189" s="49"/>
      <c r="X189" s="50"/>
      <c r="Y189" s="29"/>
      <c r="Z189" s="29"/>
      <c r="AA189" s="29"/>
      <c r="AB189" s="29"/>
      <c r="AC189" s="29"/>
      <c r="AD189" s="29"/>
      <c r="AE189" s="29"/>
      <c r="AT189" s="15" t="s">
        <v>137</v>
      </c>
      <c r="AU189" s="15" t="s">
        <v>78</v>
      </c>
    </row>
    <row r="190" spans="1:65" s="2" customFormat="1" ht="24" customHeight="1">
      <c r="A190" s="29"/>
      <c r="B190" s="160"/>
      <c r="C190" s="179" t="s">
        <v>346</v>
      </c>
      <c r="D190" s="179" t="s">
        <v>125</v>
      </c>
      <c r="E190" s="180" t="s">
        <v>347</v>
      </c>
      <c r="F190" s="181" t="s">
        <v>348</v>
      </c>
      <c r="G190" s="182" t="s">
        <v>133</v>
      </c>
      <c r="H190" s="183">
        <v>18</v>
      </c>
      <c r="I190" s="184"/>
      <c r="J190" s="185"/>
      <c r="K190" s="186">
        <f>ROUND(P190*H190,2)</f>
        <v>0</v>
      </c>
      <c r="L190" s="181" t="s">
        <v>134</v>
      </c>
      <c r="M190" s="187"/>
      <c r="N190" s="188" t="s">
        <v>3</v>
      </c>
      <c r="O190" s="169" t="s">
        <v>38</v>
      </c>
      <c r="P190" s="170">
        <f>I190+J190</f>
        <v>0</v>
      </c>
      <c r="Q190" s="170">
        <f>ROUND(I190*H190,2)</f>
        <v>0</v>
      </c>
      <c r="R190" s="170">
        <f>ROUND(J190*H190,2)</f>
        <v>0</v>
      </c>
      <c r="S190" s="49"/>
      <c r="T190" s="171">
        <f>S190*H190</f>
        <v>0</v>
      </c>
      <c r="U190" s="171">
        <v>0</v>
      </c>
      <c r="V190" s="171">
        <f>U190*H190</f>
        <v>0</v>
      </c>
      <c r="W190" s="171">
        <v>0</v>
      </c>
      <c r="X190" s="172">
        <f>W190*H190</f>
        <v>0</v>
      </c>
      <c r="Y190" s="29"/>
      <c r="Z190" s="29"/>
      <c r="AA190" s="29"/>
      <c r="AB190" s="29"/>
      <c r="AC190" s="29"/>
      <c r="AD190" s="29"/>
      <c r="AE190" s="29"/>
      <c r="AR190" s="173" t="s">
        <v>156</v>
      </c>
      <c r="AT190" s="173" t="s">
        <v>125</v>
      </c>
      <c r="AU190" s="173" t="s">
        <v>78</v>
      </c>
      <c r="AY190" s="15" t="s">
        <v>128</v>
      </c>
      <c r="BE190" s="174">
        <f>IF(O190="základní",K190,0)</f>
        <v>0</v>
      </c>
      <c r="BF190" s="174">
        <f>IF(O190="snížená",K190,0)</f>
        <v>0</v>
      </c>
      <c r="BG190" s="174">
        <f>IF(O190="zákl. přenesená",K190,0)</f>
        <v>0</v>
      </c>
      <c r="BH190" s="174">
        <f>IF(O190="sníž. přenesená",K190,0)</f>
        <v>0</v>
      </c>
      <c r="BI190" s="174">
        <f>IF(O190="nulová",K190,0)</f>
        <v>0</v>
      </c>
      <c r="BJ190" s="15" t="s">
        <v>76</v>
      </c>
      <c r="BK190" s="174">
        <f>ROUND(P190*H190,2)</f>
        <v>0</v>
      </c>
      <c r="BL190" s="15" t="s">
        <v>135</v>
      </c>
      <c r="BM190" s="173" t="s">
        <v>349</v>
      </c>
    </row>
    <row r="191" spans="1:65" s="2" customFormat="1">
      <c r="A191" s="29"/>
      <c r="B191" s="30"/>
      <c r="C191" s="29"/>
      <c r="D191" s="175" t="s">
        <v>137</v>
      </c>
      <c r="E191" s="29"/>
      <c r="F191" s="176" t="s">
        <v>348</v>
      </c>
      <c r="G191" s="29"/>
      <c r="H191" s="29"/>
      <c r="I191" s="94"/>
      <c r="J191" s="94"/>
      <c r="K191" s="29"/>
      <c r="L191" s="29"/>
      <c r="M191" s="30"/>
      <c r="N191" s="177"/>
      <c r="O191" s="178"/>
      <c r="P191" s="49"/>
      <c r="Q191" s="49"/>
      <c r="R191" s="49"/>
      <c r="S191" s="49"/>
      <c r="T191" s="49"/>
      <c r="U191" s="49"/>
      <c r="V191" s="49"/>
      <c r="W191" s="49"/>
      <c r="X191" s="50"/>
      <c r="Y191" s="29"/>
      <c r="Z191" s="29"/>
      <c r="AA191" s="29"/>
      <c r="AB191" s="29"/>
      <c r="AC191" s="29"/>
      <c r="AD191" s="29"/>
      <c r="AE191" s="29"/>
      <c r="AT191" s="15" t="s">
        <v>137</v>
      </c>
      <c r="AU191" s="15" t="s">
        <v>78</v>
      </c>
    </row>
    <row r="192" spans="1:65" s="2" customFormat="1" ht="24" customHeight="1">
      <c r="A192" s="29"/>
      <c r="B192" s="160"/>
      <c r="C192" s="161" t="s">
        <v>350</v>
      </c>
      <c r="D192" s="161" t="s">
        <v>130</v>
      </c>
      <c r="E192" s="162" t="s">
        <v>351</v>
      </c>
      <c r="F192" s="163" t="s">
        <v>352</v>
      </c>
      <c r="G192" s="164" t="s">
        <v>141</v>
      </c>
      <c r="H192" s="165">
        <v>16</v>
      </c>
      <c r="I192" s="166"/>
      <c r="J192" s="166"/>
      <c r="K192" s="167">
        <f>ROUND(P192*H192,2)</f>
        <v>0</v>
      </c>
      <c r="L192" s="163" t="s">
        <v>134</v>
      </c>
      <c r="M192" s="30"/>
      <c r="N192" s="168" t="s">
        <v>3</v>
      </c>
      <c r="O192" s="169" t="s">
        <v>38</v>
      </c>
      <c r="P192" s="170">
        <f>I192+J192</f>
        <v>0</v>
      </c>
      <c r="Q192" s="170">
        <f>ROUND(I192*H192,2)</f>
        <v>0</v>
      </c>
      <c r="R192" s="170">
        <f>ROUND(J192*H192,2)</f>
        <v>0</v>
      </c>
      <c r="S192" s="49"/>
      <c r="T192" s="171">
        <f>S192*H192</f>
        <v>0</v>
      </c>
      <c r="U192" s="171">
        <v>0</v>
      </c>
      <c r="V192" s="171">
        <f>U192*H192</f>
        <v>0</v>
      </c>
      <c r="W192" s="171">
        <v>0</v>
      </c>
      <c r="X192" s="172">
        <f>W192*H192</f>
        <v>0</v>
      </c>
      <c r="Y192" s="29"/>
      <c r="Z192" s="29"/>
      <c r="AA192" s="29"/>
      <c r="AB192" s="29"/>
      <c r="AC192" s="29"/>
      <c r="AD192" s="29"/>
      <c r="AE192" s="29"/>
      <c r="AR192" s="173" t="s">
        <v>304</v>
      </c>
      <c r="AT192" s="173" t="s">
        <v>130</v>
      </c>
      <c r="AU192" s="173" t="s">
        <v>78</v>
      </c>
      <c r="AY192" s="15" t="s">
        <v>128</v>
      </c>
      <c r="BE192" s="174">
        <f>IF(O192="základní",K192,0)</f>
        <v>0</v>
      </c>
      <c r="BF192" s="174">
        <f>IF(O192="snížená",K192,0)</f>
        <v>0</v>
      </c>
      <c r="BG192" s="174">
        <f>IF(O192="zákl. přenesená",K192,0)</f>
        <v>0</v>
      </c>
      <c r="BH192" s="174">
        <f>IF(O192="sníž. přenesená",K192,0)</f>
        <v>0</v>
      </c>
      <c r="BI192" s="174">
        <f>IF(O192="nulová",K192,0)</f>
        <v>0</v>
      </c>
      <c r="BJ192" s="15" t="s">
        <v>76</v>
      </c>
      <c r="BK192" s="174">
        <f>ROUND(P192*H192,2)</f>
        <v>0</v>
      </c>
      <c r="BL192" s="15" t="s">
        <v>304</v>
      </c>
      <c r="BM192" s="173" t="s">
        <v>353</v>
      </c>
    </row>
    <row r="193" spans="1:65" s="2" customFormat="1" ht="29.25">
      <c r="A193" s="29"/>
      <c r="B193" s="30"/>
      <c r="C193" s="29"/>
      <c r="D193" s="175" t="s">
        <v>137</v>
      </c>
      <c r="E193" s="29"/>
      <c r="F193" s="176" t="s">
        <v>354</v>
      </c>
      <c r="G193" s="29"/>
      <c r="H193" s="29"/>
      <c r="I193" s="94"/>
      <c r="J193" s="94"/>
      <c r="K193" s="29"/>
      <c r="L193" s="29"/>
      <c r="M193" s="30"/>
      <c r="N193" s="177"/>
      <c r="O193" s="178"/>
      <c r="P193" s="49"/>
      <c r="Q193" s="49"/>
      <c r="R193" s="49"/>
      <c r="S193" s="49"/>
      <c r="T193" s="49"/>
      <c r="U193" s="49"/>
      <c r="V193" s="49"/>
      <c r="W193" s="49"/>
      <c r="X193" s="50"/>
      <c r="Y193" s="29"/>
      <c r="Z193" s="29"/>
      <c r="AA193" s="29"/>
      <c r="AB193" s="29"/>
      <c r="AC193" s="29"/>
      <c r="AD193" s="29"/>
      <c r="AE193" s="29"/>
      <c r="AT193" s="15" t="s">
        <v>137</v>
      </c>
      <c r="AU193" s="15" t="s">
        <v>78</v>
      </c>
    </row>
    <row r="194" spans="1:65" s="2" customFormat="1" ht="24" customHeight="1">
      <c r="A194" s="29"/>
      <c r="B194" s="160"/>
      <c r="C194" s="161" t="s">
        <v>355</v>
      </c>
      <c r="D194" s="161" t="s">
        <v>130</v>
      </c>
      <c r="E194" s="162" t="s">
        <v>356</v>
      </c>
      <c r="F194" s="163" t="s">
        <v>357</v>
      </c>
      <c r="G194" s="164" t="s">
        <v>141</v>
      </c>
      <c r="H194" s="165">
        <v>7</v>
      </c>
      <c r="I194" s="166"/>
      <c r="J194" s="166"/>
      <c r="K194" s="167">
        <f>ROUND(P194*H194,2)</f>
        <v>0</v>
      </c>
      <c r="L194" s="163" t="s">
        <v>134</v>
      </c>
      <c r="M194" s="30"/>
      <c r="N194" s="168" t="s">
        <v>3</v>
      </c>
      <c r="O194" s="169" t="s">
        <v>38</v>
      </c>
      <c r="P194" s="170">
        <f>I194+J194</f>
        <v>0</v>
      </c>
      <c r="Q194" s="170">
        <f>ROUND(I194*H194,2)</f>
        <v>0</v>
      </c>
      <c r="R194" s="170">
        <f>ROUND(J194*H194,2)</f>
        <v>0</v>
      </c>
      <c r="S194" s="49"/>
      <c r="T194" s="171">
        <f>S194*H194</f>
        <v>0</v>
      </c>
      <c r="U194" s="171">
        <v>0</v>
      </c>
      <c r="V194" s="171">
        <f>U194*H194</f>
        <v>0</v>
      </c>
      <c r="W194" s="171">
        <v>0</v>
      </c>
      <c r="X194" s="172">
        <f>W194*H194</f>
        <v>0</v>
      </c>
      <c r="Y194" s="29"/>
      <c r="Z194" s="29"/>
      <c r="AA194" s="29"/>
      <c r="AB194" s="29"/>
      <c r="AC194" s="29"/>
      <c r="AD194" s="29"/>
      <c r="AE194" s="29"/>
      <c r="AR194" s="173" t="s">
        <v>304</v>
      </c>
      <c r="AT194" s="173" t="s">
        <v>130</v>
      </c>
      <c r="AU194" s="173" t="s">
        <v>78</v>
      </c>
      <c r="AY194" s="15" t="s">
        <v>128</v>
      </c>
      <c r="BE194" s="174">
        <f>IF(O194="základní",K194,0)</f>
        <v>0</v>
      </c>
      <c r="BF194" s="174">
        <f>IF(O194="snížená",K194,0)</f>
        <v>0</v>
      </c>
      <c r="BG194" s="174">
        <f>IF(O194="zákl. přenesená",K194,0)</f>
        <v>0</v>
      </c>
      <c r="BH194" s="174">
        <f>IF(O194="sníž. přenesená",K194,0)</f>
        <v>0</v>
      </c>
      <c r="BI194" s="174">
        <f>IF(O194="nulová",K194,0)</f>
        <v>0</v>
      </c>
      <c r="BJ194" s="15" t="s">
        <v>76</v>
      </c>
      <c r="BK194" s="174">
        <f>ROUND(P194*H194,2)</f>
        <v>0</v>
      </c>
      <c r="BL194" s="15" t="s">
        <v>304</v>
      </c>
      <c r="BM194" s="173" t="s">
        <v>358</v>
      </c>
    </row>
    <row r="195" spans="1:65" s="2" customFormat="1" ht="19.5">
      <c r="A195" s="29"/>
      <c r="B195" s="30"/>
      <c r="C195" s="29"/>
      <c r="D195" s="175" t="s">
        <v>137</v>
      </c>
      <c r="E195" s="29"/>
      <c r="F195" s="176" t="s">
        <v>359</v>
      </c>
      <c r="G195" s="29"/>
      <c r="H195" s="29"/>
      <c r="I195" s="94"/>
      <c r="J195" s="94"/>
      <c r="K195" s="29"/>
      <c r="L195" s="29"/>
      <c r="M195" s="30"/>
      <c r="N195" s="177"/>
      <c r="O195" s="178"/>
      <c r="P195" s="49"/>
      <c r="Q195" s="49"/>
      <c r="R195" s="49"/>
      <c r="S195" s="49"/>
      <c r="T195" s="49"/>
      <c r="U195" s="49"/>
      <c r="V195" s="49"/>
      <c r="W195" s="49"/>
      <c r="X195" s="50"/>
      <c r="Y195" s="29"/>
      <c r="Z195" s="29"/>
      <c r="AA195" s="29"/>
      <c r="AB195" s="29"/>
      <c r="AC195" s="29"/>
      <c r="AD195" s="29"/>
      <c r="AE195" s="29"/>
      <c r="AT195" s="15" t="s">
        <v>137</v>
      </c>
      <c r="AU195" s="15" t="s">
        <v>78</v>
      </c>
    </row>
    <row r="196" spans="1:65" s="2" customFormat="1" ht="24" customHeight="1">
      <c r="A196" s="29"/>
      <c r="B196" s="160"/>
      <c r="C196" s="179" t="s">
        <v>360</v>
      </c>
      <c r="D196" s="179" t="s">
        <v>125</v>
      </c>
      <c r="E196" s="180" t="s">
        <v>361</v>
      </c>
      <c r="F196" s="181" t="s">
        <v>362</v>
      </c>
      <c r="G196" s="182" t="s">
        <v>141</v>
      </c>
      <c r="H196" s="183">
        <v>7</v>
      </c>
      <c r="I196" s="184"/>
      <c r="J196" s="185"/>
      <c r="K196" s="186">
        <f>ROUND(P196*H196,2)</f>
        <v>0</v>
      </c>
      <c r="L196" s="181" t="s">
        <v>134</v>
      </c>
      <c r="M196" s="187"/>
      <c r="N196" s="188" t="s">
        <v>3</v>
      </c>
      <c r="O196" s="169" t="s">
        <v>38</v>
      </c>
      <c r="P196" s="170">
        <f>I196+J196</f>
        <v>0</v>
      </c>
      <c r="Q196" s="170">
        <f>ROUND(I196*H196,2)</f>
        <v>0</v>
      </c>
      <c r="R196" s="170">
        <f>ROUND(J196*H196,2)</f>
        <v>0</v>
      </c>
      <c r="S196" s="49"/>
      <c r="T196" s="171">
        <f>S196*H196</f>
        <v>0</v>
      </c>
      <c r="U196" s="171">
        <v>0</v>
      </c>
      <c r="V196" s="171">
        <f>U196*H196</f>
        <v>0</v>
      </c>
      <c r="W196" s="171">
        <v>0</v>
      </c>
      <c r="X196" s="172">
        <f>W196*H196</f>
        <v>0</v>
      </c>
      <c r="Y196" s="29"/>
      <c r="Z196" s="29"/>
      <c r="AA196" s="29"/>
      <c r="AB196" s="29"/>
      <c r="AC196" s="29"/>
      <c r="AD196" s="29"/>
      <c r="AE196" s="29"/>
      <c r="AR196" s="173" t="s">
        <v>156</v>
      </c>
      <c r="AT196" s="173" t="s">
        <v>125</v>
      </c>
      <c r="AU196" s="173" t="s">
        <v>78</v>
      </c>
      <c r="AY196" s="15" t="s">
        <v>128</v>
      </c>
      <c r="BE196" s="174">
        <f>IF(O196="základní",K196,0)</f>
        <v>0</v>
      </c>
      <c r="BF196" s="174">
        <f>IF(O196="snížená",K196,0)</f>
        <v>0</v>
      </c>
      <c r="BG196" s="174">
        <f>IF(O196="zákl. přenesená",K196,0)</f>
        <v>0</v>
      </c>
      <c r="BH196" s="174">
        <f>IF(O196="sníž. přenesená",K196,0)</f>
        <v>0</v>
      </c>
      <c r="BI196" s="174">
        <f>IF(O196="nulová",K196,0)</f>
        <v>0</v>
      </c>
      <c r="BJ196" s="15" t="s">
        <v>76</v>
      </c>
      <c r="BK196" s="174">
        <f>ROUND(P196*H196,2)</f>
        <v>0</v>
      </c>
      <c r="BL196" s="15" t="s">
        <v>135</v>
      </c>
      <c r="BM196" s="173" t="s">
        <v>363</v>
      </c>
    </row>
    <row r="197" spans="1:65" s="2" customFormat="1" ht="19.5">
      <c r="A197" s="29"/>
      <c r="B197" s="30"/>
      <c r="C197" s="29"/>
      <c r="D197" s="175" t="s">
        <v>137</v>
      </c>
      <c r="E197" s="29"/>
      <c r="F197" s="176" t="s">
        <v>362</v>
      </c>
      <c r="G197" s="29"/>
      <c r="H197" s="29"/>
      <c r="I197" s="94"/>
      <c r="J197" s="94"/>
      <c r="K197" s="29"/>
      <c r="L197" s="29"/>
      <c r="M197" s="30"/>
      <c r="N197" s="177"/>
      <c r="O197" s="178"/>
      <c r="P197" s="49"/>
      <c r="Q197" s="49"/>
      <c r="R197" s="49"/>
      <c r="S197" s="49"/>
      <c r="T197" s="49"/>
      <c r="U197" s="49"/>
      <c r="V197" s="49"/>
      <c r="W197" s="49"/>
      <c r="X197" s="50"/>
      <c r="Y197" s="29"/>
      <c r="Z197" s="29"/>
      <c r="AA197" s="29"/>
      <c r="AB197" s="29"/>
      <c r="AC197" s="29"/>
      <c r="AD197" s="29"/>
      <c r="AE197" s="29"/>
      <c r="AT197" s="15" t="s">
        <v>137</v>
      </c>
      <c r="AU197" s="15" t="s">
        <v>78</v>
      </c>
    </row>
    <row r="198" spans="1:65" s="2" customFormat="1" ht="19.5">
      <c r="A198" s="29"/>
      <c r="B198" s="30"/>
      <c r="C198" s="29"/>
      <c r="D198" s="175" t="s">
        <v>364</v>
      </c>
      <c r="E198" s="29"/>
      <c r="F198" s="189" t="s">
        <v>365</v>
      </c>
      <c r="G198" s="29"/>
      <c r="H198" s="29"/>
      <c r="I198" s="94"/>
      <c r="J198" s="94"/>
      <c r="K198" s="29"/>
      <c r="L198" s="29"/>
      <c r="M198" s="30"/>
      <c r="N198" s="177"/>
      <c r="O198" s="178"/>
      <c r="P198" s="49"/>
      <c r="Q198" s="49"/>
      <c r="R198" s="49"/>
      <c r="S198" s="49"/>
      <c r="T198" s="49"/>
      <c r="U198" s="49"/>
      <c r="V198" s="49"/>
      <c r="W198" s="49"/>
      <c r="X198" s="50"/>
      <c r="Y198" s="29"/>
      <c r="Z198" s="29"/>
      <c r="AA198" s="29"/>
      <c r="AB198" s="29"/>
      <c r="AC198" s="29"/>
      <c r="AD198" s="29"/>
      <c r="AE198" s="29"/>
      <c r="AT198" s="15" t="s">
        <v>364</v>
      </c>
      <c r="AU198" s="15" t="s">
        <v>78</v>
      </c>
    </row>
    <row r="199" spans="1:65" s="2" customFormat="1" ht="24" customHeight="1">
      <c r="A199" s="29"/>
      <c r="B199" s="160"/>
      <c r="C199" s="161" t="s">
        <v>366</v>
      </c>
      <c r="D199" s="161" t="s">
        <v>130</v>
      </c>
      <c r="E199" s="162" t="s">
        <v>367</v>
      </c>
      <c r="F199" s="163" t="s">
        <v>368</v>
      </c>
      <c r="G199" s="164" t="s">
        <v>141</v>
      </c>
      <c r="H199" s="165">
        <v>8</v>
      </c>
      <c r="I199" s="166"/>
      <c r="J199" s="166"/>
      <c r="K199" s="167">
        <f>ROUND(P199*H199,2)</f>
        <v>0</v>
      </c>
      <c r="L199" s="163" t="s">
        <v>134</v>
      </c>
      <c r="M199" s="30"/>
      <c r="N199" s="168" t="s">
        <v>3</v>
      </c>
      <c r="O199" s="169" t="s">
        <v>38</v>
      </c>
      <c r="P199" s="170">
        <f>I199+J199</f>
        <v>0</v>
      </c>
      <c r="Q199" s="170">
        <f>ROUND(I199*H199,2)</f>
        <v>0</v>
      </c>
      <c r="R199" s="170">
        <f>ROUND(J199*H199,2)</f>
        <v>0</v>
      </c>
      <c r="S199" s="49"/>
      <c r="T199" s="171">
        <f>S199*H199</f>
        <v>0</v>
      </c>
      <c r="U199" s="171">
        <v>0</v>
      </c>
      <c r="V199" s="171">
        <f>U199*H199</f>
        <v>0</v>
      </c>
      <c r="W199" s="171">
        <v>0</v>
      </c>
      <c r="X199" s="172">
        <f>W199*H199</f>
        <v>0</v>
      </c>
      <c r="Y199" s="29"/>
      <c r="Z199" s="29"/>
      <c r="AA199" s="29"/>
      <c r="AB199" s="29"/>
      <c r="AC199" s="29"/>
      <c r="AD199" s="29"/>
      <c r="AE199" s="29"/>
      <c r="AR199" s="173" t="s">
        <v>304</v>
      </c>
      <c r="AT199" s="173" t="s">
        <v>130</v>
      </c>
      <c r="AU199" s="173" t="s">
        <v>78</v>
      </c>
      <c r="AY199" s="15" t="s">
        <v>128</v>
      </c>
      <c r="BE199" s="174">
        <f>IF(O199="základní",K199,0)</f>
        <v>0</v>
      </c>
      <c r="BF199" s="174">
        <f>IF(O199="snížená",K199,0)</f>
        <v>0</v>
      </c>
      <c r="BG199" s="174">
        <f>IF(O199="zákl. přenesená",K199,0)</f>
        <v>0</v>
      </c>
      <c r="BH199" s="174">
        <f>IF(O199="sníž. přenesená",K199,0)</f>
        <v>0</v>
      </c>
      <c r="BI199" s="174">
        <f>IF(O199="nulová",K199,0)</f>
        <v>0</v>
      </c>
      <c r="BJ199" s="15" t="s">
        <v>76</v>
      </c>
      <c r="BK199" s="174">
        <f>ROUND(P199*H199,2)</f>
        <v>0</v>
      </c>
      <c r="BL199" s="15" t="s">
        <v>304</v>
      </c>
      <c r="BM199" s="173" t="s">
        <v>369</v>
      </c>
    </row>
    <row r="200" spans="1:65" s="2" customFormat="1" ht="19.5">
      <c r="A200" s="29"/>
      <c r="B200" s="30"/>
      <c r="C200" s="29"/>
      <c r="D200" s="175" t="s">
        <v>137</v>
      </c>
      <c r="E200" s="29"/>
      <c r="F200" s="176" t="s">
        <v>370</v>
      </c>
      <c r="G200" s="29"/>
      <c r="H200" s="29"/>
      <c r="I200" s="94"/>
      <c r="J200" s="94"/>
      <c r="K200" s="29"/>
      <c r="L200" s="29"/>
      <c r="M200" s="30"/>
      <c r="N200" s="177"/>
      <c r="O200" s="178"/>
      <c r="P200" s="49"/>
      <c r="Q200" s="49"/>
      <c r="R200" s="49"/>
      <c r="S200" s="49"/>
      <c r="T200" s="49"/>
      <c r="U200" s="49"/>
      <c r="V200" s="49"/>
      <c r="W200" s="49"/>
      <c r="X200" s="50"/>
      <c r="Y200" s="29"/>
      <c r="Z200" s="29"/>
      <c r="AA200" s="29"/>
      <c r="AB200" s="29"/>
      <c r="AC200" s="29"/>
      <c r="AD200" s="29"/>
      <c r="AE200" s="29"/>
      <c r="AT200" s="15" t="s">
        <v>137</v>
      </c>
      <c r="AU200" s="15" t="s">
        <v>78</v>
      </c>
    </row>
    <row r="201" spans="1:65" s="2" customFormat="1" ht="24" customHeight="1">
      <c r="A201" s="29"/>
      <c r="B201" s="160"/>
      <c r="C201" s="179" t="s">
        <v>371</v>
      </c>
      <c r="D201" s="179" t="s">
        <v>125</v>
      </c>
      <c r="E201" s="180" t="s">
        <v>372</v>
      </c>
      <c r="F201" s="181" t="s">
        <v>373</v>
      </c>
      <c r="G201" s="182" t="s">
        <v>141</v>
      </c>
      <c r="H201" s="183">
        <v>1</v>
      </c>
      <c r="I201" s="184"/>
      <c r="J201" s="185"/>
      <c r="K201" s="186">
        <f>ROUND(P201*H201,2)</f>
        <v>0</v>
      </c>
      <c r="L201" s="181" t="s">
        <v>134</v>
      </c>
      <c r="M201" s="187"/>
      <c r="N201" s="188" t="s">
        <v>3</v>
      </c>
      <c r="O201" s="169" t="s">
        <v>38</v>
      </c>
      <c r="P201" s="170">
        <f>I201+J201</f>
        <v>0</v>
      </c>
      <c r="Q201" s="170">
        <f>ROUND(I201*H201,2)</f>
        <v>0</v>
      </c>
      <c r="R201" s="170">
        <f>ROUND(J201*H201,2)</f>
        <v>0</v>
      </c>
      <c r="S201" s="49"/>
      <c r="T201" s="171">
        <f>S201*H201</f>
        <v>0</v>
      </c>
      <c r="U201" s="171">
        <v>0</v>
      </c>
      <c r="V201" s="171">
        <f>U201*H201</f>
        <v>0</v>
      </c>
      <c r="W201" s="171">
        <v>0</v>
      </c>
      <c r="X201" s="172">
        <f>W201*H201</f>
        <v>0</v>
      </c>
      <c r="Y201" s="29"/>
      <c r="Z201" s="29"/>
      <c r="AA201" s="29"/>
      <c r="AB201" s="29"/>
      <c r="AC201" s="29"/>
      <c r="AD201" s="29"/>
      <c r="AE201" s="29"/>
      <c r="AR201" s="173" t="s">
        <v>304</v>
      </c>
      <c r="AT201" s="173" t="s">
        <v>125</v>
      </c>
      <c r="AU201" s="173" t="s">
        <v>78</v>
      </c>
      <c r="AY201" s="15" t="s">
        <v>128</v>
      </c>
      <c r="BE201" s="174">
        <f>IF(O201="základní",K201,0)</f>
        <v>0</v>
      </c>
      <c r="BF201" s="174">
        <f>IF(O201="snížená",K201,0)</f>
        <v>0</v>
      </c>
      <c r="BG201" s="174">
        <f>IF(O201="zákl. přenesená",K201,0)</f>
        <v>0</v>
      </c>
      <c r="BH201" s="174">
        <f>IF(O201="sníž. přenesená",K201,0)</f>
        <v>0</v>
      </c>
      <c r="BI201" s="174">
        <f>IF(O201="nulová",K201,0)</f>
        <v>0</v>
      </c>
      <c r="BJ201" s="15" t="s">
        <v>76</v>
      </c>
      <c r="BK201" s="174">
        <f>ROUND(P201*H201,2)</f>
        <v>0</v>
      </c>
      <c r="BL201" s="15" t="s">
        <v>304</v>
      </c>
      <c r="BM201" s="173" t="s">
        <v>374</v>
      </c>
    </row>
    <row r="202" spans="1:65" s="2" customFormat="1">
      <c r="A202" s="29"/>
      <c r="B202" s="30"/>
      <c r="C202" s="29"/>
      <c r="D202" s="175" t="s">
        <v>137</v>
      </c>
      <c r="E202" s="29"/>
      <c r="F202" s="176" t="s">
        <v>373</v>
      </c>
      <c r="G202" s="29"/>
      <c r="H202" s="29"/>
      <c r="I202" s="94"/>
      <c r="J202" s="94"/>
      <c r="K202" s="29"/>
      <c r="L202" s="29"/>
      <c r="M202" s="30"/>
      <c r="N202" s="177"/>
      <c r="O202" s="178"/>
      <c r="P202" s="49"/>
      <c r="Q202" s="49"/>
      <c r="R202" s="49"/>
      <c r="S202" s="49"/>
      <c r="T202" s="49"/>
      <c r="U202" s="49"/>
      <c r="V202" s="49"/>
      <c r="W202" s="49"/>
      <c r="X202" s="50"/>
      <c r="Y202" s="29"/>
      <c r="Z202" s="29"/>
      <c r="AA202" s="29"/>
      <c r="AB202" s="29"/>
      <c r="AC202" s="29"/>
      <c r="AD202" s="29"/>
      <c r="AE202" s="29"/>
      <c r="AT202" s="15" t="s">
        <v>137</v>
      </c>
      <c r="AU202" s="15" t="s">
        <v>78</v>
      </c>
    </row>
    <row r="203" spans="1:65" s="2" customFormat="1" ht="24" customHeight="1">
      <c r="A203" s="29"/>
      <c r="B203" s="160"/>
      <c r="C203" s="179" t="s">
        <v>375</v>
      </c>
      <c r="D203" s="179" t="s">
        <v>125</v>
      </c>
      <c r="E203" s="180" t="s">
        <v>376</v>
      </c>
      <c r="F203" s="181" t="s">
        <v>377</v>
      </c>
      <c r="G203" s="182" t="s">
        <v>141</v>
      </c>
      <c r="H203" s="183">
        <v>8</v>
      </c>
      <c r="I203" s="184"/>
      <c r="J203" s="185"/>
      <c r="K203" s="186">
        <f>ROUND(P203*H203,2)</f>
        <v>0</v>
      </c>
      <c r="L203" s="181" t="s">
        <v>134</v>
      </c>
      <c r="M203" s="187"/>
      <c r="N203" s="188" t="s">
        <v>3</v>
      </c>
      <c r="O203" s="169" t="s">
        <v>38</v>
      </c>
      <c r="P203" s="170">
        <f>I203+J203</f>
        <v>0</v>
      </c>
      <c r="Q203" s="170">
        <f>ROUND(I203*H203,2)</f>
        <v>0</v>
      </c>
      <c r="R203" s="170">
        <f>ROUND(J203*H203,2)</f>
        <v>0</v>
      </c>
      <c r="S203" s="49"/>
      <c r="T203" s="171">
        <f>S203*H203</f>
        <v>0</v>
      </c>
      <c r="U203" s="171">
        <v>0</v>
      </c>
      <c r="V203" s="171">
        <f>U203*H203</f>
        <v>0</v>
      </c>
      <c r="W203" s="171">
        <v>0</v>
      </c>
      <c r="X203" s="172">
        <f>W203*H203</f>
        <v>0</v>
      </c>
      <c r="Y203" s="29"/>
      <c r="Z203" s="29"/>
      <c r="AA203" s="29"/>
      <c r="AB203" s="29"/>
      <c r="AC203" s="29"/>
      <c r="AD203" s="29"/>
      <c r="AE203" s="29"/>
      <c r="AR203" s="173" t="s">
        <v>156</v>
      </c>
      <c r="AT203" s="173" t="s">
        <v>125</v>
      </c>
      <c r="AU203" s="173" t="s">
        <v>78</v>
      </c>
      <c r="AY203" s="15" t="s">
        <v>128</v>
      </c>
      <c r="BE203" s="174">
        <f>IF(O203="základní",K203,0)</f>
        <v>0</v>
      </c>
      <c r="BF203" s="174">
        <f>IF(O203="snížená",K203,0)</f>
        <v>0</v>
      </c>
      <c r="BG203" s="174">
        <f>IF(O203="zákl. přenesená",K203,0)</f>
        <v>0</v>
      </c>
      <c r="BH203" s="174">
        <f>IF(O203="sníž. přenesená",K203,0)</f>
        <v>0</v>
      </c>
      <c r="BI203" s="174">
        <f>IF(O203="nulová",K203,0)</f>
        <v>0</v>
      </c>
      <c r="BJ203" s="15" t="s">
        <v>76</v>
      </c>
      <c r="BK203" s="174">
        <f>ROUND(P203*H203,2)</f>
        <v>0</v>
      </c>
      <c r="BL203" s="15" t="s">
        <v>135</v>
      </c>
      <c r="BM203" s="173" t="s">
        <v>378</v>
      </c>
    </row>
    <row r="204" spans="1:65" s="2" customFormat="1" ht="19.5">
      <c r="A204" s="29"/>
      <c r="B204" s="30"/>
      <c r="C204" s="29"/>
      <c r="D204" s="175" t="s">
        <v>137</v>
      </c>
      <c r="E204" s="29"/>
      <c r="F204" s="176" t="s">
        <v>377</v>
      </c>
      <c r="G204" s="29"/>
      <c r="H204" s="29"/>
      <c r="I204" s="94"/>
      <c r="J204" s="94"/>
      <c r="K204" s="29"/>
      <c r="L204" s="29"/>
      <c r="M204" s="30"/>
      <c r="N204" s="177"/>
      <c r="O204" s="178"/>
      <c r="P204" s="49"/>
      <c r="Q204" s="49"/>
      <c r="R204" s="49"/>
      <c r="S204" s="49"/>
      <c r="T204" s="49"/>
      <c r="U204" s="49"/>
      <c r="V204" s="49"/>
      <c r="W204" s="49"/>
      <c r="X204" s="50"/>
      <c r="Y204" s="29"/>
      <c r="Z204" s="29"/>
      <c r="AA204" s="29"/>
      <c r="AB204" s="29"/>
      <c r="AC204" s="29"/>
      <c r="AD204" s="29"/>
      <c r="AE204" s="29"/>
      <c r="AT204" s="15" t="s">
        <v>137</v>
      </c>
      <c r="AU204" s="15" t="s">
        <v>78</v>
      </c>
    </row>
    <row r="205" spans="1:65" s="2" customFormat="1" ht="48.75">
      <c r="A205" s="29"/>
      <c r="B205" s="30"/>
      <c r="C205" s="29"/>
      <c r="D205" s="175" t="s">
        <v>364</v>
      </c>
      <c r="E205" s="29"/>
      <c r="F205" s="189" t="s">
        <v>379</v>
      </c>
      <c r="G205" s="29"/>
      <c r="H205" s="29"/>
      <c r="I205" s="94"/>
      <c r="J205" s="94"/>
      <c r="K205" s="29"/>
      <c r="L205" s="29"/>
      <c r="M205" s="30"/>
      <c r="N205" s="177"/>
      <c r="O205" s="178"/>
      <c r="P205" s="49"/>
      <c r="Q205" s="49"/>
      <c r="R205" s="49"/>
      <c r="S205" s="49"/>
      <c r="T205" s="49"/>
      <c r="U205" s="49"/>
      <c r="V205" s="49"/>
      <c r="W205" s="49"/>
      <c r="X205" s="50"/>
      <c r="Y205" s="29"/>
      <c r="Z205" s="29"/>
      <c r="AA205" s="29"/>
      <c r="AB205" s="29"/>
      <c r="AC205" s="29"/>
      <c r="AD205" s="29"/>
      <c r="AE205" s="29"/>
      <c r="AT205" s="15" t="s">
        <v>364</v>
      </c>
      <c r="AU205" s="15" t="s">
        <v>78</v>
      </c>
    </row>
    <row r="206" spans="1:65" s="2" customFormat="1" ht="24" customHeight="1">
      <c r="A206" s="29"/>
      <c r="B206" s="160"/>
      <c r="C206" s="161" t="s">
        <v>380</v>
      </c>
      <c r="D206" s="161" t="s">
        <v>130</v>
      </c>
      <c r="E206" s="162" t="s">
        <v>381</v>
      </c>
      <c r="F206" s="163" t="s">
        <v>382</v>
      </c>
      <c r="G206" s="164" t="s">
        <v>141</v>
      </c>
      <c r="H206" s="165">
        <v>7</v>
      </c>
      <c r="I206" s="166"/>
      <c r="J206" s="166"/>
      <c r="K206" s="167">
        <f>ROUND(P206*H206,2)</f>
        <v>0</v>
      </c>
      <c r="L206" s="163" t="s">
        <v>134</v>
      </c>
      <c r="M206" s="30"/>
      <c r="N206" s="168" t="s">
        <v>3</v>
      </c>
      <c r="O206" s="169" t="s">
        <v>38</v>
      </c>
      <c r="P206" s="170">
        <f>I206+J206</f>
        <v>0</v>
      </c>
      <c r="Q206" s="170">
        <f>ROUND(I206*H206,2)</f>
        <v>0</v>
      </c>
      <c r="R206" s="170">
        <f>ROUND(J206*H206,2)</f>
        <v>0</v>
      </c>
      <c r="S206" s="49"/>
      <c r="T206" s="171">
        <f>S206*H206</f>
        <v>0</v>
      </c>
      <c r="U206" s="171">
        <v>0</v>
      </c>
      <c r="V206" s="171">
        <f>U206*H206</f>
        <v>0</v>
      </c>
      <c r="W206" s="171">
        <v>0</v>
      </c>
      <c r="X206" s="172">
        <f>W206*H206</f>
        <v>0</v>
      </c>
      <c r="Y206" s="29"/>
      <c r="Z206" s="29"/>
      <c r="AA206" s="29"/>
      <c r="AB206" s="29"/>
      <c r="AC206" s="29"/>
      <c r="AD206" s="29"/>
      <c r="AE206" s="29"/>
      <c r="AR206" s="173" t="s">
        <v>304</v>
      </c>
      <c r="AT206" s="173" t="s">
        <v>130</v>
      </c>
      <c r="AU206" s="173" t="s">
        <v>78</v>
      </c>
      <c r="AY206" s="15" t="s">
        <v>128</v>
      </c>
      <c r="BE206" s="174">
        <f>IF(O206="základní",K206,0)</f>
        <v>0</v>
      </c>
      <c r="BF206" s="174">
        <f>IF(O206="snížená",K206,0)</f>
        <v>0</v>
      </c>
      <c r="BG206" s="174">
        <f>IF(O206="zákl. přenesená",K206,0)</f>
        <v>0</v>
      </c>
      <c r="BH206" s="174">
        <f>IF(O206="sníž. přenesená",K206,0)</f>
        <v>0</v>
      </c>
      <c r="BI206" s="174">
        <f>IF(O206="nulová",K206,0)</f>
        <v>0</v>
      </c>
      <c r="BJ206" s="15" t="s">
        <v>76</v>
      </c>
      <c r="BK206" s="174">
        <f>ROUND(P206*H206,2)</f>
        <v>0</v>
      </c>
      <c r="BL206" s="15" t="s">
        <v>304</v>
      </c>
      <c r="BM206" s="173" t="s">
        <v>383</v>
      </c>
    </row>
    <row r="207" spans="1:65" s="2" customFormat="1">
      <c r="A207" s="29"/>
      <c r="B207" s="30"/>
      <c r="C207" s="29"/>
      <c r="D207" s="175" t="s">
        <v>137</v>
      </c>
      <c r="E207" s="29"/>
      <c r="F207" s="176" t="s">
        <v>384</v>
      </c>
      <c r="G207" s="29"/>
      <c r="H207" s="29"/>
      <c r="I207" s="94"/>
      <c r="J207" s="94"/>
      <c r="K207" s="29"/>
      <c r="L207" s="29"/>
      <c r="M207" s="30"/>
      <c r="N207" s="177"/>
      <c r="O207" s="178"/>
      <c r="P207" s="49"/>
      <c r="Q207" s="49"/>
      <c r="R207" s="49"/>
      <c r="S207" s="49"/>
      <c r="T207" s="49"/>
      <c r="U207" s="49"/>
      <c r="V207" s="49"/>
      <c r="W207" s="49"/>
      <c r="X207" s="50"/>
      <c r="Y207" s="29"/>
      <c r="Z207" s="29"/>
      <c r="AA207" s="29"/>
      <c r="AB207" s="29"/>
      <c r="AC207" s="29"/>
      <c r="AD207" s="29"/>
      <c r="AE207" s="29"/>
      <c r="AT207" s="15" t="s">
        <v>137</v>
      </c>
      <c r="AU207" s="15" t="s">
        <v>78</v>
      </c>
    </row>
    <row r="208" spans="1:65" s="2" customFormat="1" ht="24" customHeight="1">
      <c r="A208" s="29"/>
      <c r="B208" s="160"/>
      <c r="C208" s="179" t="s">
        <v>385</v>
      </c>
      <c r="D208" s="179" t="s">
        <v>125</v>
      </c>
      <c r="E208" s="180" t="s">
        <v>386</v>
      </c>
      <c r="F208" s="181" t="s">
        <v>387</v>
      </c>
      <c r="G208" s="182" t="s">
        <v>141</v>
      </c>
      <c r="H208" s="183">
        <v>7</v>
      </c>
      <c r="I208" s="184"/>
      <c r="J208" s="185"/>
      <c r="K208" s="186">
        <f>ROUND(P208*H208,2)</f>
        <v>0</v>
      </c>
      <c r="L208" s="181" t="s">
        <v>134</v>
      </c>
      <c r="M208" s="187"/>
      <c r="N208" s="188" t="s">
        <v>3</v>
      </c>
      <c r="O208" s="169" t="s">
        <v>38</v>
      </c>
      <c r="P208" s="170">
        <f>I208+J208</f>
        <v>0</v>
      </c>
      <c r="Q208" s="170">
        <f>ROUND(I208*H208,2)</f>
        <v>0</v>
      </c>
      <c r="R208" s="170">
        <f>ROUND(J208*H208,2)</f>
        <v>0</v>
      </c>
      <c r="S208" s="49"/>
      <c r="T208" s="171">
        <f>S208*H208</f>
        <v>0</v>
      </c>
      <c r="U208" s="171">
        <v>0</v>
      </c>
      <c r="V208" s="171">
        <f>U208*H208</f>
        <v>0</v>
      </c>
      <c r="W208" s="171">
        <v>0</v>
      </c>
      <c r="X208" s="172">
        <f>W208*H208</f>
        <v>0</v>
      </c>
      <c r="Y208" s="29"/>
      <c r="Z208" s="29"/>
      <c r="AA208" s="29"/>
      <c r="AB208" s="29"/>
      <c r="AC208" s="29"/>
      <c r="AD208" s="29"/>
      <c r="AE208" s="29"/>
      <c r="AR208" s="173" t="s">
        <v>156</v>
      </c>
      <c r="AT208" s="173" t="s">
        <v>125</v>
      </c>
      <c r="AU208" s="173" t="s">
        <v>78</v>
      </c>
      <c r="AY208" s="15" t="s">
        <v>128</v>
      </c>
      <c r="BE208" s="174">
        <f>IF(O208="základní",K208,0)</f>
        <v>0</v>
      </c>
      <c r="BF208" s="174">
        <f>IF(O208="snížená",K208,0)</f>
        <v>0</v>
      </c>
      <c r="BG208" s="174">
        <f>IF(O208="zákl. přenesená",K208,0)</f>
        <v>0</v>
      </c>
      <c r="BH208" s="174">
        <f>IF(O208="sníž. přenesená",K208,0)</f>
        <v>0</v>
      </c>
      <c r="BI208" s="174">
        <f>IF(O208="nulová",K208,0)</f>
        <v>0</v>
      </c>
      <c r="BJ208" s="15" t="s">
        <v>76</v>
      </c>
      <c r="BK208" s="174">
        <f>ROUND(P208*H208,2)</f>
        <v>0</v>
      </c>
      <c r="BL208" s="15" t="s">
        <v>135</v>
      </c>
      <c r="BM208" s="173" t="s">
        <v>388</v>
      </c>
    </row>
    <row r="209" spans="1:65" s="2" customFormat="1">
      <c r="A209" s="29"/>
      <c r="B209" s="30"/>
      <c r="C209" s="29"/>
      <c r="D209" s="175" t="s">
        <v>137</v>
      </c>
      <c r="E209" s="29"/>
      <c r="F209" s="176" t="s">
        <v>387</v>
      </c>
      <c r="G209" s="29"/>
      <c r="H209" s="29"/>
      <c r="I209" s="94"/>
      <c r="J209" s="94"/>
      <c r="K209" s="29"/>
      <c r="L209" s="29"/>
      <c r="M209" s="30"/>
      <c r="N209" s="177"/>
      <c r="O209" s="178"/>
      <c r="P209" s="49"/>
      <c r="Q209" s="49"/>
      <c r="R209" s="49"/>
      <c r="S209" s="49"/>
      <c r="T209" s="49"/>
      <c r="U209" s="49"/>
      <c r="V209" s="49"/>
      <c r="W209" s="49"/>
      <c r="X209" s="50"/>
      <c r="Y209" s="29"/>
      <c r="Z209" s="29"/>
      <c r="AA209" s="29"/>
      <c r="AB209" s="29"/>
      <c r="AC209" s="29"/>
      <c r="AD209" s="29"/>
      <c r="AE209" s="29"/>
      <c r="AT209" s="15" t="s">
        <v>137</v>
      </c>
      <c r="AU209" s="15" t="s">
        <v>78</v>
      </c>
    </row>
    <row r="210" spans="1:65" s="2" customFormat="1" ht="24" customHeight="1">
      <c r="A210" s="29"/>
      <c r="B210" s="160"/>
      <c r="C210" s="161" t="s">
        <v>389</v>
      </c>
      <c r="D210" s="161" t="s">
        <v>130</v>
      </c>
      <c r="E210" s="162" t="s">
        <v>390</v>
      </c>
      <c r="F210" s="163" t="s">
        <v>391</v>
      </c>
      <c r="G210" s="164" t="s">
        <v>141</v>
      </c>
      <c r="H210" s="165">
        <v>14</v>
      </c>
      <c r="I210" s="166"/>
      <c r="J210" s="166"/>
      <c r="K210" s="167">
        <f>ROUND(P210*H210,2)</f>
        <v>0</v>
      </c>
      <c r="L210" s="163" t="s">
        <v>134</v>
      </c>
      <c r="M210" s="30"/>
      <c r="N210" s="168" t="s">
        <v>3</v>
      </c>
      <c r="O210" s="169" t="s">
        <v>38</v>
      </c>
      <c r="P210" s="170">
        <f>I210+J210</f>
        <v>0</v>
      </c>
      <c r="Q210" s="170">
        <f>ROUND(I210*H210,2)</f>
        <v>0</v>
      </c>
      <c r="R210" s="170">
        <f>ROUND(J210*H210,2)</f>
        <v>0</v>
      </c>
      <c r="S210" s="49"/>
      <c r="T210" s="171">
        <f>S210*H210</f>
        <v>0</v>
      </c>
      <c r="U210" s="171">
        <v>0</v>
      </c>
      <c r="V210" s="171">
        <f>U210*H210</f>
        <v>0</v>
      </c>
      <c r="W210" s="171">
        <v>0</v>
      </c>
      <c r="X210" s="172">
        <f>W210*H210</f>
        <v>0</v>
      </c>
      <c r="Y210" s="29"/>
      <c r="Z210" s="29"/>
      <c r="AA210" s="29"/>
      <c r="AB210" s="29"/>
      <c r="AC210" s="29"/>
      <c r="AD210" s="29"/>
      <c r="AE210" s="29"/>
      <c r="AR210" s="173" t="s">
        <v>304</v>
      </c>
      <c r="AT210" s="173" t="s">
        <v>130</v>
      </c>
      <c r="AU210" s="173" t="s">
        <v>78</v>
      </c>
      <c r="AY210" s="15" t="s">
        <v>128</v>
      </c>
      <c r="BE210" s="174">
        <f>IF(O210="základní",K210,0)</f>
        <v>0</v>
      </c>
      <c r="BF210" s="174">
        <f>IF(O210="snížená",K210,0)</f>
        <v>0</v>
      </c>
      <c r="BG210" s="174">
        <f>IF(O210="zákl. přenesená",K210,0)</f>
        <v>0</v>
      </c>
      <c r="BH210" s="174">
        <f>IF(O210="sníž. přenesená",K210,0)</f>
        <v>0</v>
      </c>
      <c r="BI210" s="174">
        <f>IF(O210="nulová",K210,0)</f>
        <v>0</v>
      </c>
      <c r="BJ210" s="15" t="s">
        <v>76</v>
      </c>
      <c r="BK210" s="174">
        <f>ROUND(P210*H210,2)</f>
        <v>0</v>
      </c>
      <c r="BL210" s="15" t="s">
        <v>304</v>
      </c>
      <c r="BM210" s="173" t="s">
        <v>392</v>
      </c>
    </row>
    <row r="211" spans="1:65" s="2" customFormat="1">
      <c r="A211" s="29"/>
      <c r="B211" s="30"/>
      <c r="C211" s="29"/>
      <c r="D211" s="175" t="s">
        <v>137</v>
      </c>
      <c r="E211" s="29"/>
      <c r="F211" s="176" t="s">
        <v>391</v>
      </c>
      <c r="G211" s="29"/>
      <c r="H211" s="29"/>
      <c r="I211" s="94"/>
      <c r="J211" s="94"/>
      <c r="K211" s="29"/>
      <c r="L211" s="29"/>
      <c r="M211" s="30"/>
      <c r="N211" s="177"/>
      <c r="O211" s="178"/>
      <c r="P211" s="49"/>
      <c r="Q211" s="49"/>
      <c r="R211" s="49"/>
      <c r="S211" s="49"/>
      <c r="T211" s="49"/>
      <c r="U211" s="49"/>
      <c r="V211" s="49"/>
      <c r="W211" s="49"/>
      <c r="X211" s="50"/>
      <c r="Y211" s="29"/>
      <c r="Z211" s="29"/>
      <c r="AA211" s="29"/>
      <c r="AB211" s="29"/>
      <c r="AC211" s="29"/>
      <c r="AD211" s="29"/>
      <c r="AE211" s="29"/>
      <c r="AT211" s="15" t="s">
        <v>137</v>
      </c>
      <c r="AU211" s="15" t="s">
        <v>78</v>
      </c>
    </row>
    <row r="212" spans="1:65" s="2" customFormat="1" ht="24" customHeight="1">
      <c r="A212" s="29"/>
      <c r="B212" s="160"/>
      <c r="C212" s="161" t="s">
        <v>393</v>
      </c>
      <c r="D212" s="161" t="s">
        <v>130</v>
      </c>
      <c r="E212" s="162" t="s">
        <v>394</v>
      </c>
      <c r="F212" s="163" t="s">
        <v>395</v>
      </c>
      <c r="G212" s="164" t="s">
        <v>141</v>
      </c>
      <c r="H212" s="165">
        <v>1</v>
      </c>
      <c r="I212" s="166"/>
      <c r="J212" s="166"/>
      <c r="K212" s="167">
        <f>ROUND(P212*H212,2)</f>
        <v>0</v>
      </c>
      <c r="L212" s="163" t="s">
        <v>134</v>
      </c>
      <c r="M212" s="30"/>
      <c r="N212" s="168" t="s">
        <v>3</v>
      </c>
      <c r="O212" s="169" t="s">
        <v>38</v>
      </c>
      <c r="P212" s="170">
        <f>I212+J212</f>
        <v>0</v>
      </c>
      <c r="Q212" s="170">
        <f>ROUND(I212*H212,2)</f>
        <v>0</v>
      </c>
      <c r="R212" s="170">
        <f>ROUND(J212*H212,2)</f>
        <v>0</v>
      </c>
      <c r="S212" s="49"/>
      <c r="T212" s="171">
        <f>S212*H212</f>
        <v>0</v>
      </c>
      <c r="U212" s="171">
        <v>0</v>
      </c>
      <c r="V212" s="171">
        <f>U212*H212</f>
        <v>0</v>
      </c>
      <c r="W212" s="171">
        <v>0</v>
      </c>
      <c r="X212" s="172">
        <f>W212*H212</f>
        <v>0</v>
      </c>
      <c r="Y212" s="29"/>
      <c r="Z212" s="29"/>
      <c r="AA212" s="29"/>
      <c r="AB212" s="29"/>
      <c r="AC212" s="29"/>
      <c r="AD212" s="29"/>
      <c r="AE212" s="29"/>
      <c r="AR212" s="173" t="s">
        <v>304</v>
      </c>
      <c r="AT212" s="173" t="s">
        <v>130</v>
      </c>
      <c r="AU212" s="173" t="s">
        <v>78</v>
      </c>
      <c r="AY212" s="15" t="s">
        <v>128</v>
      </c>
      <c r="BE212" s="174">
        <f>IF(O212="základní",K212,0)</f>
        <v>0</v>
      </c>
      <c r="BF212" s="174">
        <f>IF(O212="snížená",K212,0)</f>
        <v>0</v>
      </c>
      <c r="BG212" s="174">
        <f>IF(O212="zákl. přenesená",K212,0)</f>
        <v>0</v>
      </c>
      <c r="BH212" s="174">
        <f>IF(O212="sníž. přenesená",K212,0)</f>
        <v>0</v>
      </c>
      <c r="BI212" s="174">
        <f>IF(O212="nulová",K212,0)</f>
        <v>0</v>
      </c>
      <c r="BJ212" s="15" t="s">
        <v>76</v>
      </c>
      <c r="BK212" s="174">
        <f>ROUND(P212*H212,2)</f>
        <v>0</v>
      </c>
      <c r="BL212" s="15" t="s">
        <v>304</v>
      </c>
      <c r="BM212" s="173" t="s">
        <v>396</v>
      </c>
    </row>
    <row r="213" spans="1:65" s="2" customFormat="1" ht="29.25">
      <c r="A213" s="29"/>
      <c r="B213" s="30"/>
      <c r="C213" s="29"/>
      <c r="D213" s="175" t="s">
        <v>137</v>
      </c>
      <c r="E213" s="29"/>
      <c r="F213" s="176" t="s">
        <v>397</v>
      </c>
      <c r="G213" s="29"/>
      <c r="H213" s="29"/>
      <c r="I213" s="94"/>
      <c r="J213" s="94"/>
      <c r="K213" s="29"/>
      <c r="L213" s="29"/>
      <c r="M213" s="30"/>
      <c r="N213" s="177"/>
      <c r="O213" s="178"/>
      <c r="P213" s="49"/>
      <c r="Q213" s="49"/>
      <c r="R213" s="49"/>
      <c r="S213" s="49"/>
      <c r="T213" s="49"/>
      <c r="U213" s="49"/>
      <c r="V213" s="49"/>
      <c r="W213" s="49"/>
      <c r="X213" s="50"/>
      <c r="Y213" s="29"/>
      <c r="Z213" s="29"/>
      <c r="AA213" s="29"/>
      <c r="AB213" s="29"/>
      <c r="AC213" s="29"/>
      <c r="AD213" s="29"/>
      <c r="AE213" s="29"/>
      <c r="AT213" s="15" t="s">
        <v>137</v>
      </c>
      <c r="AU213" s="15" t="s">
        <v>78</v>
      </c>
    </row>
    <row r="214" spans="1:65" s="2" customFormat="1" ht="24" customHeight="1">
      <c r="A214" s="29"/>
      <c r="B214" s="160"/>
      <c r="C214" s="161" t="s">
        <v>398</v>
      </c>
      <c r="D214" s="161" t="s">
        <v>130</v>
      </c>
      <c r="E214" s="162" t="s">
        <v>399</v>
      </c>
      <c r="F214" s="163" t="s">
        <v>400</v>
      </c>
      <c r="G214" s="164" t="s">
        <v>141</v>
      </c>
      <c r="H214" s="165">
        <v>1</v>
      </c>
      <c r="I214" s="166"/>
      <c r="J214" s="166"/>
      <c r="K214" s="167">
        <f>ROUND(P214*H214,2)</f>
        <v>0</v>
      </c>
      <c r="L214" s="163" t="s">
        <v>134</v>
      </c>
      <c r="M214" s="30"/>
      <c r="N214" s="168" t="s">
        <v>3</v>
      </c>
      <c r="O214" s="169" t="s">
        <v>38</v>
      </c>
      <c r="P214" s="170">
        <f>I214+J214</f>
        <v>0</v>
      </c>
      <c r="Q214" s="170">
        <f>ROUND(I214*H214,2)</f>
        <v>0</v>
      </c>
      <c r="R214" s="170">
        <f>ROUND(J214*H214,2)</f>
        <v>0</v>
      </c>
      <c r="S214" s="49"/>
      <c r="T214" s="171">
        <f>S214*H214</f>
        <v>0</v>
      </c>
      <c r="U214" s="171">
        <v>0</v>
      </c>
      <c r="V214" s="171">
        <f>U214*H214</f>
        <v>0</v>
      </c>
      <c r="W214" s="171">
        <v>0</v>
      </c>
      <c r="X214" s="172">
        <f>W214*H214</f>
        <v>0</v>
      </c>
      <c r="Y214" s="29"/>
      <c r="Z214" s="29"/>
      <c r="AA214" s="29"/>
      <c r="AB214" s="29"/>
      <c r="AC214" s="29"/>
      <c r="AD214" s="29"/>
      <c r="AE214" s="29"/>
      <c r="AR214" s="173" t="s">
        <v>135</v>
      </c>
      <c r="AT214" s="173" t="s">
        <v>130</v>
      </c>
      <c r="AU214" s="173" t="s">
        <v>78</v>
      </c>
      <c r="AY214" s="15" t="s">
        <v>128</v>
      </c>
      <c r="BE214" s="174">
        <f>IF(O214="základní",K214,0)</f>
        <v>0</v>
      </c>
      <c r="BF214" s="174">
        <f>IF(O214="snížená",K214,0)</f>
        <v>0</v>
      </c>
      <c r="BG214" s="174">
        <f>IF(O214="zákl. přenesená",K214,0)</f>
        <v>0</v>
      </c>
      <c r="BH214" s="174">
        <f>IF(O214="sníž. přenesená",K214,0)</f>
        <v>0</v>
      </c>
      <c r="BI214" s="174">
        <f>IF(O214="nulová",K214,0)</f>
        <v>0</v>
      </c>
      <c r="BJ214" s="15" t="s">
        <v>76</v>
      </c>
      <c r="BK214" s="174">
        <f>ROUND(P214*H214,2)</f>
        <v>0</v>
      </c>
      <c r="BL214" s="15" t="s">
        <v>135</v>
      </c>
      <c r="BM214" s="173" t="s">
        <v>401</v>
      </c>
    </row>
    <row r="215" spans="1:65" s="2" customFormat="1" ht="39">
      <c r="A215" s="29"/>
      <c r="B215" s="30"/>
      <c r="C215" s="29"/>
      <c r="D215" s="175" t="s">
        <v>137</v>
      </c>
      <c r="E215" s="29"/>
      <c r="F215" s="176" t="s">
        <v>402</v>
      </c>
      <c r="G215" s="29"/>
      <c r="H215" s="29"/>
      <c r="I215" s="94"/>
      <c r="J215" s="94"/>
      <c r="K215" s="29"/>
      <c r="L215" s="29"/>
      <c r="M215" s="30"/>
      <c r="N215" s="177"/>
      <c r="O215" s="178"/>
      <c r="P215" s="49"/>
      <c r="Q215" s="49"/>
      <c r="R215" s="49"/>
      <c r="S215" s="49"/>
      <c r="T215" s="49"/>
      <c r="U215" s="49"/>
      <c r="V215" s="49"/>
      <c r="W215" s="49"/>
      <c r="X215" s="50"/>
      <c r="Y215" s="29"/>
      <c r="Z215" s="29"/>
      <c r="AA215" s="29"/>
      <c r="AB215" s="29"/>
      <c r="AC215" s="29"/>
      <c r="AD215" s="29"/>
      <c r="AE215" s="29"/>
      <c r="AT215" s="15" t="s">
        <v>137</v>
      </c>
      <c r="AU215" s="15" t="s">
        <v>78</v>
      </c>
    </row>
    <row r="216" spans="1:65" s="2" customFormat="1" ht="24" customHeight="1">
      <c r="A216" s="29"/>
      <c r="B216" s="160"/>
      <c r="C216" s="161" t="s">
        <v>403</v>
      </c>
      <c r="D216" s="161" t="s">
        <v>130</v>
      </c>
      <c r="E216" s="162" t="s">
        <v>404</v>
      </c>
      <c r="F216" s="163" t="s">
        <v>405</v>
      </c>
      <c r="G216" s="164" t="s">
        <v>141</v>
      </c>
      <c r="H216" s="165">
        <v>1</v>
      </c>
      <c r="I216" s="166"/>
      <c r="J216" s="166"/>
      <c r="K216" s="167">
        <f>ROUND(P216*H216,2)</f>
        <v>0</v>
      </c>
      <c r="L216" s="163" t="s">
        <v>134</v>
      </c>
      <c r="M216" s="30"/>
      <c r="N216" s="168" t="s">
        <v>3</v>
      </c>
      <c r="O216" s="169" t="s">
        <v>38</v>
      </c>
      <c r="P216" s="170">
        <f>I216+J216</f>
        <v>0</v>
      </c>
      <c r="Q216" s="170">
        <f>ROUND(I216*H216,2)</f>
        <v>0</v>
      </c>
      <c r="R216" s="170">
        <f>ROUND(J216*H216,2)</f>
        <v>0</v>
      </c>
      <c r="S216" s="49"/>
      <c r="T216" s="171">
        <f>S216*H216</f>
        <v>0</v>
      </c>
      <c r="U216" s="171">
        <v>0</v>
      </c>
      <c r="V216" s="171">
        <f>U216*H216</f>
        <v>0</v>
      </c>
      <c r="W216" s="171">
        <v>0</v>
      </c>
      <c r="X216" s="172">
        <f>W216*H216</f>
        <v>0</v>
      </c>
      <c r="Y216" s="29"/>
      <c r="Z216" s="29"/>
      <c r="AA216" s="29"/>
      <c r="AB216" s="29"/>
      <c r="AC216" s="29"/>
      <c r="AD216" s="29"/>
      <c r="AE216" s="29"/>
      <c r="AR216" s="173" t="s">
        <v>304</v>
      </c>
      <c r="AT216" s="173" t="s">
        <v>130</v>
      </c>
      <c r="AU216" s="173" t="s">
        <v>78</v>
      </c>
      <c r="AY216" s="15" t="s">
        <v>128</v>
      </c>
      <c r="BE216" s="174">
        <f>IF(O216="základní",K216,0)</f>
        <v>0</v>
      </c>
      <c r="BF216" s="174">
        <f>IF(O216="snížená",K216,0)</f>
        <v>0</v>
      </c>
      <c r="BG216" s="174">
        <f>IF(O216="zákl. přenesená",K216,0)</f>
        <v>0</v>
      </c>
      <c r="BH216" s="174">
        <f>IF(O216="sníž. přenesená",K216,0)</f>
        <v>0</v>
      </c>
      <c r="BI216" s="174">
        <f>IF(O216="nulová",K216,0)</f>
        <v>0</v>
      </c>
      <c r="BJ216" s="15" t="s">
        <v>76</v>
      </c>
      <c r="BK216" s="174">
        <f>ROUND(P216*H216,2)</f>
        <v>0</v>
      </c>
      <c r="BL216" s="15" t="s">
        <v>304</v>
      </c>
      <c r="BM216" s="173" t="s">
        <v>406</v>
      </c>
    </row>
    <row r="217" spans="1:65" s="2" customFormat="1" ht="19.5">
      <c r="A217" s="29"/>
      <c r="B217" s="30"/>
      <c r="C217" s="29"/>
      <c r="D217" s="175" t="s">
        <v>137</v>
      </c>
      <c r="E217" s="29"/>
      <c r="F217" s="176" t="s">
        <v>407</v>
      </c>
      <c r="G217" s="29"/>
      <c r="H217" s="29"/>
      <c r="I217" s="94"/>
      <c r="J217" s="94"/>
      <c r="K217" s="29"/>
      <c r="L217" s="29"/>
      <c r="M217" s="30"/>
      <c r="N217" s="177"/>
      <c r="O217" s="178"/>
      <c r="P217" s="49"/>
      <c r="Q217" s="49"/>
      <c r="R217" s="49"/>
      <c r="S217" s="49"/>
      <c r="T217" s="49"/>
      <c r="U217" s="49"/>
      <c r="V217" s="49"/>
      <c r="W217" s="49"/>
      <c r="X217" s="50"/>
      <c r="Y217" s="29"/>
      <c r="Z217" s="29"/>
      <c r="AA217" s="29"/>
      <c r="AB217" s="29"/>
      <c r="AC217" s="29"/>
      <c r="AD217" s="29"/>
      <c r="AE217" s="29"/>
      <c r="AT217" s="15" t="s">
        <v>137</v>
      </c>
      <c r="AU217" s="15" t="s">
        <v>78</v>
      </c>
    </row>
    <row r="218" spans="1:65" s="2" customFormat="1" ht="24" customHeight="1">
      <c r="A218" s="29"/>
      <c r="B218" s="160"/>
      <c r="C218" s="161" t="s">
        <v>408</v>
      </c>
      <c r="D218" s="161" t="s">
        <v>130</v>
      </c>
      <c r="E218" s="162" t="s">
        <v>409</v>
      </c>
      <c r="F218" s="163" t="s">
        <v>410</v>
      </c>
      <c r="G218" s="164" t="s">
        <v>141</v>
      </c>
      <c r="H218" s="165">
        <v>1</v>
      </c>
      <c r="I218" s="166"/>
      <c r="J218" s="166"/>
      <c r="K218" s="167">
        <f>ROUND(P218*H218,2)</f>
        <v>0</v>
      </c>
      <c r="L218" s="163" t="s">
        <v>134</v>
      </c>
      <c r="M218" s="30"/>
      <c r="N218" s="168" t="s">
        <v>3</v>
      </c>
      <c r="O218" s="169" t="s">
        <v>38</v>
      </c>
      <c r="P218" s="170">
        <f>I218+J218</f>
        <v>0</v>
      </c>
      <c r="Q218" s="170">
        <f>ROUND(I218*H218,2)</f>
        <v>0</v>
      </c>
      <c r="R218" s="170">
        <f>ROUND(J218*H218,2)</f>
        <v>0</v>
      </c>
      <c r="S218" s="49"/>
      <c r="T218" s="171">
        <f>S218*H218</f>
        <v>0</v>
      </c>
      <c r="U218" s="171">
        <v>0</v>
      </c>
      <c r="V218" s="171">
        <f>U218*H218</f>
        <v>0</v>
      </c>
      <c r="W218" s="171">
        <v>0</v>
      </c>
      <c r="X218" s="172">
        <f>W218*H218</f>
        <v>0</v>
      </c>
      <c r="Y218" s="29"/>
      <c r="Z218" s="29"/>
      <c r="AA218" s="29"/>
      <c r="AB218" s="29"/>
      <c r="AC218" s="29"/>
      <c r="AD218" s="29"/>
      <c r="AE218" s="29"/>
      <c r="AR218" s="173" t="s">
        <v>304</v>
      </c>
      <c r="AT218" s="173" t="s">
        <v>130</v>
      </c>
      <c r="AU218" s="173" t="s">
        <v>78</v>
      </c>
      <c r="AY218" s="15" t="s">
        <v>128</v>
      </c>
      <c r="BE218" s="174">
        <f>IF(O218="základní",K218,0)</f>
        <v>0</v>
      </c>
      <c r="BF218" s="174">
        <f>IF(O218="snížená",K218,0)</f>
        <v>0</v>
      </c>
      <c r="BG218" s="174">
        <f>IF(O218="zákl. přenesená",K218,0)</f>
        <v>0</v>
      </c>
      <c r="BH218" s="174">
        <f>IF(O218="sníž. přenesená",K218,0)</f>
        <v>0</v>
      </c>
      <c r="BI218" s="174">
        <f>IF(O218="nulová",K218,0)</f>
        <v>0</v>
      </c>
      <c r="BJ218" s="15" t="s">
        <v>76</v>
      </c>
      <c r="BK218" s="174">
        <f>ROUND(P218*H218,2)</f>
        <v>0</v>
      </c>
      <c r="BL218" s="15" t="s">
        <v>304</v>
      </c>
      <c r="BM218" s="173" t="s">
        <v>411</v>
      </c>
    </row>
    <row r="219" spans="1:65" s="2" customFormat="1" ht="19.5">
      <c r="A219" s="29"/>
      <c r="B219" s="30"/>
      <c r="C219" s="29"/>
      <c r="D219" s="175" t="s">
        <v>137</v>
      </c>
      <c r="E219" s="29"/>
      <c r="F219" s="176" t="s">
        <v>412</v>
      </c>
      <c r="G219" s="29"/>
      <c r="H219" s="29"/>
      <c r="I219" s="94"/>
      <c r="J219" s="94"/>
      <c r="K219" s="29"/>
      <c r="L219" s="29"/>
      <c r="M219" s="30"/>
      <c r="N219" s="177"/>
      <c r="O219" s="178"/>
      <c r="P219" s="49"/>
      <c r="Q219" s="49"/>
      <c r="R219" s="49"/>
      <c r="S219" s="49"/>
      <c r="T219" s="49"/>
      <c r="U219" s="49"/>
      <c r="V219" s="49"/>
      <c r="W219" s="49"/>
      <c r="X219" s="50"/>
      <c r="Y219" s="29"/>
      <c r="Z219" s="29"/>
      <c r="AA219" s="29"/>
      <c r="AB219" s="29"/>
      <c r="AC219" s="29"/>
      <c r="AD219" s="29"/>
      <c r="AE219" s="29"/>
      <c r="AT219" s="15" t="s">
        <v>137</v>
      </c>
      <c r="AU219" s="15" t="s">
        <v>78</v>
      </c>
    </row>
    <row r="220" spans="1:65" s="2" customFormat="1" ht="24" customHeight="1">
      <c r="A220" s="29"/>
      <c r="B220" s="160"/>
      <c r="C220" s="179" t="s">
        <v>413</v>
      </c>
      <c r="D220" s="179" t="s">
        <v>125</v>
      </c>
      <c r="E220" s="180" t="s">
        <v>414</v>
      </c>
      <c r="F220" s="181" t="s">
        <v>415</v>
      </c>
      <c r="G220" s="182" t="s">
        <v>141</v>
      </c>
      <c r="H220" s="183">
        <v>1</v>
      </c>
      <c r="I220" s="184"/>
      <c r="J220" s="185"/>
      <c r="K220" s="186">
        <f>ROUND(P220*H220,2)</f>
        <v>0</v>
      </c>
      <c r="L220" s="181" t="s">
        <v>3</v>
      </c>
      <c r="M220" s="187"/>
      <c r="N220" s="188" t="s">
        <v>3</v>
      </c>
      <c r="O220" s="169" t="s">
        <v>38</v>
      </c>
      <c r="P220" s="170">
        <f>I220+J220</f>
        <v>0</v>
      </c>
      <c r="Q220" s="170">
        <f>ROUND(I220*H220,2)</f>
        <v>0</v>
      </c>
      <c r="R220" s="170">
        <f>ROUND(J220*H220,2)</f>
        <v>0</v>
      </c>
      <c r="S220" s="49"/>
      <c r="T220" s="171">
        <f>S220*H220</f>
        <v>0</v>
      </c>
      <c r="U220" s="171">
        <v>0</v>
      </c>
      <c r="V220" s="171">
        <f>U220*H220</f>
        <v>0</v>
      </c>
      <c r="W220" s="171">
        <v>0</v>
      </c>
      <c r="X220" s="172">
        <f>W220*H220</f>
        <v>0</v>
      </c>
      <c r="Y220" s="29"/>
      <c r="Z220" s="29"/>
      <c r="AA220" s="29"/>
      <c r="AB220" s="29"/>
      <c r="AC220" s="29"/>
      <c r="AD220" s="29"/>
      <c r="AE220" s="29"/>
      <c r="AR220" s="173" t="s">
        <v>304</v>
      </c>
      <c r="AT220" s="173" t="s">
        <v>125</v>
      </c>
      <c r="AU220" s="173" t="s">
        <v>78</v>
      </c>
      <c r="AY220" s="15" t="s">
        <v>128</v>
      </c>
      <c r="BE220" s="174">
        <f>IF(O220="základní",K220,0)</f>
        <v>0</v>
      </c>
      <c r="BF220" s="174">
        <f>IF(O220="snížená",K220,0)</f>
        <v>0</v>
      </c>
      <c r="BG220" s="174">
        <f>IF(O220="zákl. přenesená",K220,0)</f>
        <v>0</v>
      </c>
      <c r="BH220" s="174">
        <f>IF(O220="sníž. přenesená",K220,0)</f>
        <v>0</v>
      </c>
      <c r="BI220" s="174">
        <f>IF(O220="nulová",K220,0)</f>
        <v>0</v>
      </c>
      <c r="BJ220" s="15" t="s">
        <v>76</v>
      </c>
      <c r="BK220" s="174">
        <f>ROUND(P220*H220,2)</f>
        <v>0</v>
      </c>
      <c r="BL220" s="15" t="s">
        <v>304</v>
      </c>
      <c r="BM220" s="173" t="s">
        <v>416</v>
      </c>
    </row>
    <row r="221" spans="1:65" s="2" customFormat="1">
      <c r="A221" s="29"/>
      <c r="B221" s="30"/>
      <c r="C221" s="29"/>
      <c r="D221" s="175" t="s">
        <v>137</v>
      </c>
      <c r="E221" s="29"/>
      <c r="F221" s="176" t="s">
        <v>415</v>
      </c>
      <c r="G221" s="29"/>
      <c r="H221" s="29"/>
      <c r="I221" s="94"/>
      <c r="J221" s="94"/>
      <c r="K221" s="29"/>
      <c r="L221" s="29"/>
      <c r="M221" s="30"/>
      <c r="N221" s="190"/>
      <c r="O221" s="191"/>
      <c r="P221" s="192"/>
      <c r="Q221" s="192"/>
      <c r="R221" s="192"/>
      <c r="S221" s="192"/>
      <c r="T221" s="192"/>
      <c r="U221" s="192"/>
      <c r="V221" s="192"/>
      <c r="W221" s="192"/>
      <c r="X221" s="193"/>
      <c r="Y221" s="29"/>
      <c r="Z221" s="29"/>
      <c r="AA221" s="29"/>
      <c r="AB221" s="29"/>
      <c r="AC221" s="29"/>
      <c r="AD221" s="29"/>
      <c r="AE221" s="29"/>
      <c r="AT221" s="15" t="s">
        <v>137</v>
      </c>
      <c r="AU221" s="15" t="s">
        <v>78</v>
      </c>
    </row>
    <row r="222" spans="1:65" s="2" customFormat="1" ht="6.95" customHeight="1">
      <c r="A222" s="29"/>
      <c r="B222" s="39"/>
      <c r="C222" s="40"/>
      <c r="D222" s="40"/>
      <c r="E222" s="40"/>
      <c r="F222" s="40"/>
      <c r="G222" s="40"/>
      <c r="H222" s="40"/>
      <c r="I222" s="116"/>
      <c r="J222" s="116"/>
      <c r="K222" s="40"/>
      <c r="L222" s="40"/>
      <c r="M222" s="30"/>
      <c r="N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</row>
  </sheetData>
  <autoFilter ref="C91:L221"/>
  <mergeCells count="12">
    <mergeCell ref="E84:H84"/>
    <mergeCell ref="M2:Z2"/>
    <mergeCell ref="E52:H52"/>
    <mergeCell ref="E54:H54"/>
    <mergeCell ref="E56:H56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7"/>
  <sheetViews>
    <sheetView showGridLines="0" topLeftCell="A165" workbookViewId="0">
      <selection activeCell="L185" sqref="L18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91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1"/>
      <c r="J2" s="91"/>
      <c r="M2" s="303" t="s">
        <v>7</v>
      </c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4"/>
      <c r="AT2" s="15" t="s">
        <v>86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92"/>
      <c r="J3" s="92"/>
      <c r="K3" s="17"/>
      <c r="L3" s="17"/>
      <c r="M3" s="18"/>
      <c r="AT3" s="15" t="s">
        <v>78</v>
      </c>
    </row>
    <row r="4" spans="1:46" s="1" customFormat="1" ht="24.95" customHeight="1">
      <c r="B4" s="18"/>
      <c r="D4" s="19" t="s">
        <v>90</v>
      </c>
      <c r="I4" s="91"/>
      <c r="J4" s="91"/>
      <c r="M4" s="18"/>
      <c r="N4" s="93" t="s">
        <v>12</v>
      </c>
      <c r="AT4" s="15" t="s">
        <v>4</v>
      </c>
    </row>
    <row r="5" spans="1:46" s="1" customFormat="1" ht="6.95" customHeight="1">
      <c r="B5" s="18"/>
      <c r="I5" s="91"/>
      <c r="J5" s="91"/>
      <c r="M5" s="18"/>
    </row>
    <row r="6" spans="1:46" s="1" customFormat="1" ht="12" customHeight="1">
      <c r="B6" s="18"/>
      <c r="D6" s="25" t="s">
        <v>17</v>
      </c>
      <c r="I6" s="91"/>
      <c r="J6" s="91"/>
      <c r="M6" s="18"/>
    </row>
    <row r="7" spans="1:46" s="1" customFormat="1" ht="16.5" customHeight="1">
      <c r="B7" s="18"/>
      <c r="E7" s="317" t="str">
        <f>'Rekapitulace stavby'!K6</f>
        <v>Oprava osvětlení v zast. Vlkov n. L.</v>
      </c>
      <c r="F7" s="318"/>
      <c r="G7" s="318"/>
      <c r="H7" s="318"/>
      <c r="I7" s="91"/>
      <c r="J7" s="91"/>
      <c r="M7" s="18"/>
    </row>
    <row r="8" spans="1:46" s="1" customFormat="1" ht="12" customHeight="1">
      <c r="B8" s="18"/>
      <c r="D8" s="25" t="s">
        <v>91</v>
      </c>
      <c r="I8" s="91"/>
      <c r="J8" s="91"/>
      <c r="M8" s="18"/>
    </row>
    <row r="9" spans="1:46" s="2" customFormat="1" ht="16.5" customHeight="1">
      <c r="A9" s="29"/>
      <c r="B9" s="30"/>
      <c r="C9" s="29"/>
      <c r="D9" s="29"/>
      <c r="E9" s="317" t="s">
        <v>92</v>
      </c>
      <c r="F9" s="316"/>
      <c r="G9" s="316"/>
      <c r="H9" s="316"/>
      <c r="I9" s="94"/>
      <c r="J9" s="94"/>
      <c r="K9" s="29"/>
      <c r="L9" s="29"/>
      <c r="M9" s="95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5" t="s">
        <v>93</v>
      </c>
      <c r="E10" s="29"/>
      <c r="F10" s="29"/>
      <c r="G10" s="29"/>
      <c r="H10" s="29"/>
      <c r="I10" s="94"/>
      <c r="J10" s="94"/>
      <c r="K10" s="29"/>
      <c r="L10" s="29"/>
      <c r="M10" s="95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95" t="s">
        <v>417</v>
      </c>
      <c r="F11" s="316"/>
      <c r="G11" s="316"/>
      <c r="H11" s="316"/>
      <c r="I11" s="94"/>
      <c r="J11" s="94"/>
      <c r="K11" s="29"/>
      <c r="L11" s="29"/>
      <c r="M11" s="95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4"/>
      <c r="J12" s="94"/>
      <c r="K12" s="29"/>
      <c r="L12" s="29"/>
      <c r="M12" s="95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5" t="s">
        <v>18</v>
      </c>
      <c r="E13" s="29"/>
      <c r="F13" s="23" t="s">
        <v>3</v>
      </c>
      <c r="G13" s="29"/>
      <c r="H13" s="29"/>
      <c r="I13" s="96" t="s">
        <v>19</v>
      </c>
      <c r="J13" s="97" t="s">
        <v>3</v>
      </c>
      <c r="K13" s="29"/>
      <c r="L13" s="29"/>
      <c r="M13" s="95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5" t="s">
        <v>20</v>
      </c>
      <c r="E14" s="29"/>
      <c r="F14" s="23" t="s">
        <v>25</v>
      </c>
      <c r="G14" s="29"/>
      <c r="H14" s="29"/>
      <c r="I14" s="96" t="s">
        <v>22</v>
      </c>
      <c r="J14" s="98">
        <f>'Rekapitulace stavby'!AN8</f>
        <v>43866</v>
      </c>
      <c r="K14" s="29"/>
      <c r="L14" s="29"/>
      <c r="M14" s="95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4"/>
      <c r="J15" s="94"/>
      <c r="K15" s="29"/>
      <c r="L15" s="29"/>
      <c r="M15" s="95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5" t="s">
        <v>23</v>
      </c>
      <c r="E16" s="29"/>
      <c r="F16" s="29"/>
      <c r="G16" s="29"/>
      <c r="H16" s="29"/>
      <c r="I16" s="96" t="s">
        <v>24</v>
      </c>
      <c r="J16" s="97" t="s">
        <v>3</v>
      </c>
      <c r="K16" s="29"/>
      <c r="L16" s="29"/>
      <c r="M16" s="95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3" t="s">
        <v>25</v>
      </c>
      <c r="F17" s="29"/>
      <c r="G17" s="29"/>
      <c r="H17" s="29"/>
      <c r="I17" s="96" t="s">
        <v>26</v>
      </c>
      <c r="J17" s="97" t="s">
        <v>3</v>
      </c>
      <c r="K17" s="29"/>
      <c r="L17" s="29"/>
      <c r="M17" s="95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4"/>
      <c r="J18" s="94"/>
      <c r="K18" s="29"/>
      <c r="L18" s="29"/>
      <c r="M18" s="95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5" t="s">
        <v>27</v>
      </c>
      <c r="E19" s="29"/>
      <c r="F19" s="29"/>
      <c r="G19" s="29"/>
      <c r="H19" s="29"/>
      <c r="I19" s="96" t="s">
        <v>24</v>
      </c>
      <c r="J19" s="26" t="str">
        <f>'Rekapitulace stavby'!AN13</f>
        <v>Vyplň údaj</v>
      </c>
      <c r="K19" s="29"/>
      <c r="L19" s="29"/>
      <c r="M19" s="95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319" t="str">
        <f>'Rekapitulace stavby'!E14</f>
        <v>Vyplň údaj</v>
      </c>
      <c r="F20" s="305"/>
      <c r="G20" s="305"/>
      <c r="H20" s="305"/>
      <c r="I20" s="96" t="s">
        <v>26</v>
      </c>
      <c r="J20" s="26" t="str">
        <f>'Rekapitulace stavby'!AN14</f>
        <v>Vyplň údaj</v>
      </c>
      <c r="K20" s="29"/>
      <c r="L20" s="29"/>
      <c r="M20" s="95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4"/>
      <c r="J21" s="94"/>
      <c r="K21" s="29"/>
      <c r="L21" s="29"/>
      <c r="M21" s="95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5" t="s">
        <v>29</v>
      </c>
      <c r="E22" s="29"/>
      <c r="F22" s="29"/>
      <c r="G22" s="29"/>
      <c r="H22" s="29"/>
      <c r="I22" s="96" t="s">
        <v>24</v>
      </c>
      <c r="J22" s="97" t="s">
        <v>3</v>
      </c>
      <c r="K22" s="29"/>
      <c r="L22" s="29"/>
      <c r="M22" s="95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3" t="s">
        <v>25</v>
      </c>
      <c r="F23" s="29"/>
      <c r="G23" s="29"/>
      <c r="H23" s="29"/>
      <c r="I23" s="96" t="s">
        <v>26</v>
      </c>
      <c r="J23" s="97" t="s">
        <v>3</v>
      </c>
      <c r="K23" s="29"/>
      <c r="L23" s="29"/>
      <c r="M23" s="95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4"/>
      <c r="J24" s="94"/>
      <c r="K24" s="29"/>
      <c r="L24" s="29"/>
      <c r="M24" s="95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5" t="s">
        <v>30</v>
      </c>
      <c r="E25" s="29"/>
      <c r="F25" s="29"/>
      <c r="G25" s="29"/>
      <c r="H25" s="29"/>
      <c r="I25" s="96" t="s">
        <v>24</v>
      </c>
      <c r="J25" s="97" t="str">
        <f>IF('Rekapitulace stavby'!AN19="","",'Rekapitulace stavby'!AN19)</f>
        <v/>
      </c>
      <c r="K25" s="29"/>
      <c r="L25" s="29"/>
      <c r="M25" s="95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3" t="str">
        <f>IF('Rekapitulace stavby'!E20="","",'Rekapitulace stavby'!E20)</f>
        <v xml:space="preserve"> </v>
      </c>
      <c r="F26" s="29"/>
      <c r="G26" s="29"/>
      <c r="H26" s="29"/>
      <c r="I26" s="96" t="s">
        <v>26</v>
      </c>
      <c r="J26" s="97" t="str">
        <f>IF('Rekapitulace stavby'!AN20="","",'Rekapitulace stavby'!AN20)</f>
        <v/>
      </c>
      <c r="K26" s="29"/>
      <c r="L26" s="29"/>
      <c r="M26" s="95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4"/>
      <c r="J27" s="94"/>
      <c r="K27" s="29"/>
      <c r="L27" s="29"/>
      <c r="M27" s="95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5" t="s">
        <v>31</v>
      </c>
      <c r="E28" s="29"/>
      <c r="F28" s="29"/>
      <c r="G28" s="29"/>
      <c r="H28" s="29"/>
      <c r="I28" s="94"/>
      <c r="J28" s="94"/>
      <c r="K28" s="29"/>
      <c r="L28" s="29"/>
      <c r="M28" s="95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9"/>
      <c r="B29" s="100"/>
      <c r="C29" s="99"/>
      <c r="D29" s="99"/>
      <c r="E29" s="309" t="s">
        <v>3</v>
      </c>
      <c r="F29" s="309"/>
      <c r="G29" s="309"/>
      <c r="H29" s="309"/>
      <c r="I29" s="101"/>
      <c r="J29" s="101"/>
      <c r="K29" s="99"/>
      <c r="L29" s="99"/>
      <c r="M29" s="102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4"/>
      <c r="J30" s="94"/>
      <c r="K30" s="29"/>
      <c r="L30" s="29"/>
      <c r="M30" s="95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7"/>
      <c r="E31" s="57"/>
      <c r="F31" s="57"/>
      <c r="G31" s="57"/>
      <c r="H31" s="57"/>
      <c r="I31" s="103"/>
      <c r="J31" s="103"/>
      <c r="K31" s="57"/>
      <c r="L31" s="57"/>
      <c r="M31" s="95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2.75">
      <c r="A32" s="29"/>
      <c r="B32" s="30"/>
      <c r="C32" s="29"/>
      <c r="D32" s="29"/>
      <c r="E32" s="25" t="s">
        <v>95</v>
      </c>
      <c r="F32" s="29"/>
      <c r="G32" s="29"/>
      <c r="H32" s="29"/>
      <c r="I32" s="94"/>
      <c r="J32" s="94"/>
      <c r="K32" s="104">
        <f>I65</f>
        <v>0</v>
      </c>
      <c r="L32" s="29"/>
      <c r="M32" s="95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2.75">
      <c r="A33" s="29"/>
      <c r="B33" s="30"/>
      <c r="C33" s="29"/>
      <c r="D33" s="29"/>
      <c r="E33" s="25" t="s">
        <v>96</v>
      </c>
      <c r="F33" s="29"/>
      <c r="G33" s="29"/>
      <c r="H33" s="29"/>
      <c r="I33" s="94"/>
      <c r="J33" s="94"/>
      <c r="K33" s="104">
        <f>J65</f>
        <v>0</v>
      </c>
      <c r="L33" s="29"/>
      <c r="M33" s="95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>
      <c r="A34" s="29"/>
      <c r="B34" s="30"/>
      <c r="C34" s="29"/>
      <c r="D34" s="105" t="s">
        <v>33</v>
      </c>
      <c r="E34" s="29"/>
      <c r="F34" s="29"/>
      <c r="G34" s="29"/>
      <c r="H34" s="29"/>
      <c r="I34" s="94"/>
      <c r="J34" s="94"/>
      <c r="K34" s="62">
        <f>ROUND(K89, 2)</f>
        <v>0</v>
      </c>
      <c r="L34" s="29"/>
      <c r="M34" s="95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>
      <c r="A35" s="29"/>
      <c r="B35" s="30"/>
      <c r="C35" s="29"/>
      <c r="D35" s="57"/>
      <c r="E35" s="57"/>
      <c r="F35" s="57"/>
      <c r="G35" s="57"/>
      <c r="H35" s="57"/>
      <c r="I35" s="103"/>
      <c r="J35" s="103"/>
      <c r="K35" s="57"/>
      <c r="L35" s="57"/>
      <c r="M35" s="95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9"/>
      <c r="F36" s="33" t="s">
        <v>35</v>
      </c>
      <c r="G36" s="29"/>
      <c r="H36" s="29"/>
      <c r="I36" s="106" t="s">
        <v>34</v>
      </c>
      <c r="J36" s="94"/>
      <c r="K36" s="33" t="s">
        <v>36</v>
      </c>
      <c r="L36" s="29"/>
      <c r="M36" s="95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>
      <c r="A37" s="29"/>
      <c r="B37" s="30"/>
      <c r="C37" s="29"/>
      <c r="D37" s="107" t="s">
        <v>37</v>
      </c>
      <c r="E37" s="25" t="s">
        <v>38</v>
      </c>
      <c r="F37" s="104">
        <f>ROUND((SUM(BE89:BE186)),  2)</f>
        <v>0</v>
      </c>
      <c r="G37" s="29"/>
      <c r="H37" s="29"/>
      <c r="I37" s="108">
        <v>0.21</v>
      </c>
      <c r="J37" s="94"/>
      <c r="K37" s="104">
        <f>ROUND(((SUM(BE89:BE186))*I37),  2)</f>
        <v>0</v>
      </c>
      <c r="L37" s="29"/>
      <c r="M37" s="95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>
      <c r="A38" s="29"/>
      <c r="B38" s="30"/>
      <c r="C38" s="29"/>
      <c r="D38" s="29"/>
      <c r="E38" s="25" t="s">
        <v>39</v>
      </c>
      <c r="F38" s="104">
        <f>ROUND((SUM(BF89:BF186)),  2)</f>
        <v>0</v>
      </c>
      <c r="G38" s="29"/>
      <c r="H38" s="29"/>
      <c r="I38" s="108">
        <v>0.15</v>
      </c>
      <c r="J38" s="94"/>
      <c r="K38" s="104">
        <f>ROUND(((SUM(BF89:BF186))*I38),  2)</f>
        <v>0</v>
      </c>
      <c r="L38" s="29"/>
      <c r="M38" s="95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5" t="s">
        <v>40</v>
      </c>
      <c r="F39" s="104">
        <f>ROUND((SUM(BG89:BG186)),  2)</f>
        <v>0</v>
      </c>
      <c r="G39" s="29"/>
      <c r="H39" s="29"/>
      <c r="I39" s="108">
        <v>0.21</v>
      </c>
      <c r="J39" s="94"/>
      <c r="K39" s="104">
        <f>0</f>
        <v>0</v>
      </c>
      <c r="L39" s="29"/>
      <c r="M39" s="95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5" t="s">
        <v>41</v>
      </c>
      <c r="F40" s="104">
        <f>ROUND((SUM(BH89:BH186)),  2)</f>
        <v>0</v>
      </c>
      <c r="G40" s="29"/>
      <c r="H40" s="29"/>
      <c r="I40" s="108">
        <v>0.15</v>
      </c>
      <c r="J40" s="94"/>
      <c r="K40" s="104">
        <f>0</f>
        <v>0</v>
      </c>
      <c r="L40" s="29"/>
      <c r="M40" s="95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>
      <c r="A41" s="29"/>
      <c r="B41" s="30"/>
      <c r="C41" s="29"/>
      <c r="D41" s="29"/>
      <c r="E41" s="25" t="s">
        <v>42</v>
      </c>
      <c r="F41" s="104">
        <f>ROUND((SUM(BI89:BI186)),  2)</f>
        <v>0</v>
      </c>
      <c r="G41" s="29"/>
      <c r="H41" s="29"/>
      <c r="I41" s="108">
        <v>0</v>
      </c>
      <c r="J41" s="94"/>
      <c r="K41" s="104">
        <f>0</f>
        <v>0</v>
      </c>
      <c r="L41" s="29"/>
      <c r="M41" s="95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>
      <c r="A42" s="29"/>
      <c r="B42" s="30"/>
      <c r="C42" s="29"/>
      <c r="D42" s="29"/>
      <c r="E42" s="29"/>
      <c r="F42" s="29"/>
      <c r="G42" s="29"/>
      <c r="H42" s="29"/>
      <c r="I42" s="94"/>
      <c r="J42" s="94"/>
      <c r="K42" s="29"/>
      <c r="L42" s="29"/>
      <c r="M42" s="95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>
      <c r="A43" s="29"/>
      <c r="B43" s="30"/>
      <c r="C43" s="109"/>
      <c r="D43" s="110" t="s">
        <v>43</v>
      </c>
      <c r="E43" s="51"/>
      <c r="F43" s="51"/>
      <c r="G43" s="111" t="s">
        <v>44</v>
      </c>
      <c r="H43" s="112" t="s">
        <v>45</v>
      </c>
      <c r="I43" s="113"/>
      <c r="J43" s="113"/>
      <c r="K43" s="114">
        <f>SUM(K34:K41)</f>
        <v>0</v>
      </c>
      <c r="L43" s="115"/>
      <c r="M43" s="95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>
      <c r="A44" s="29"/>
      <c r="B44" s="39"/>
      <c r="C44" s="40"/>
      <c r="D44" s="40"/>
      <c r="E44" s="40"/>
      <c r="F44" s="40"/>
      <c r="G44" s="40"/>
      <c r="H44" s="40"/>
      <c r="I44" s="116"/>
      <c r="J44" s="116"/>
      <c r="K44" s="40"/>
      <c r="L44" s="40"/>
      <c r="M44" s="95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8" spans="1:31" s="2" customFormat="1" ht="6.95" customHeight="1">
      <c r="A48" s="29"/>
      <c r="B48" s="41"/>
      <c r="C48" s="42"/>
      <c r="D48" s="42"/>
      <c r="E48" s="42"/>
      <c r="F48" s="42"/>
      <c r="G48" s="42"/>
      <c r="H48" s="42"/>
      <c r="I48" s="117"/>
      <c r="J48" s="117"/>
      <c r="K48" s="42"/>
      <c r="L48" s="42"/>
      <c r="M48" s="95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31" s="2" customFormat="1" ht="24.95" customHeight="1">
      <c r="A49" s="29"/>
      <c r="B49" s="30"/>
      <c r="C49" s="19" t="s">
        <v>97</v>
      </c>
      <c r="D49" s="29"/>
      <c r="E49" s="29"/>
      <c r="F49" s="29"/>
      <c r="G49" s="29"/>
      <c r="H49" s="29"/>
      <c r="I49" s="94"/>
      <c r="J49" s="94"/>
      <c r="K49" s="29"/>
      <c r="L49" s="29"/>
      <c r="M49" s="95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31" s="2" customFormat="1" ht="6.95" customHeight="1">
      <c r="A50" s="29"/>
      <c r="B50" s="30"/>
      <c r="C50" s="29"/>
      <c r="D50" s="29"/>
      <c r="E50" s="29"/>
      <c r="F50" s="29"/>
      <c r="G50" s="29"/>
      <c r="H50" s="29"/>
      <c r="I50" s="94"/>
      <c r="J50" s="94"/>
      <c r="K50" s="29"/>
      <c r="L50" s="29"/>
      <c r="M50" s="95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31" s="2" customFormat="1" ht="12" customHeight="1">
      <c r="A51" s="29"/>
      <c r="B51" s="30"/>
      <c r="C51" s="25" t="s">
        <v>17</v>
      </c>
      <c r="D51" s="29"/>
      <c r="E51" s="29"/>
      <c r="F51" s="29"/>
      <c r="G51" s="29"/>
      <c r="H51" s="29"/>
      <c r="I51" s="94"/>
      <c r="J51" s="94"/>
      <c r="K51" s="29"/>
      <c r="L51" s="29"/>
      <c r="M51" s="95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31" s="2" customFormat="1" ht="16.5" customHeight="1">
      <c r="A52" s="29"/>
      <c r="B52" s="30"/>
      <c r="C52" s="29"/>
      <c r="D52" s="29"/>
      <c r="E52" s="317" t="str">
        <f>E7</f>
        <v>Oprava osvětlení v zast. Vlkov n. L.</v>
      </c>
      <c r="F52" s="318"/>
      <c r="G52" s="318"/>
      <c r="H52" s="318"/>
      <c r="I52" s="94"/>
      <c r="J52" s="94"/>
      <c r="K52" s="29"/>
      <c r="L52" s="29"/>
      <c r="M52" s="95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31" s="1" customFormat="1" ht="12" customHeight="1">
      <c r="B53" s="18"/>
      <c r="C53" s="25" t="s">
        <v>91</v>
      </c>
      <c r="I53" s="91"/>
      <c r="J53" s="91"/>
      <c r="M53" s="18"/>
    </row>
    <row r="54" spans="1:31" s="2" customFormat="1" ht="16.5" customHeight="1">
      <c r="A54" s="29"/>
      <c r="B54" s="30"/>
      <c r="C54" s="29"/>
      <c r="D54" s="29"/>
      <c r="E54" s="317" t="s">
        <v>92</v>
      </c>
      <c r="F54" s="316"/>
      <c r="G54" s="316"/>
      <c r="H54" s="316"/>
      <c r="I54" s="94"/>
      <c r="J54" s="94"/>
      <c r="K54" s="29"/>
      <c r="L54" s="29"/>
      <c r="M54" s="95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31" s="2" customFormat="1" ht="12" customHeight="1">
      <c r="A55" s="29"/>
      <c r="B55" s="30"/>
      <c r="C55" s="25" t="s">
        <v>93</v>
      </c>
      <c r="D55" s="29"/>
      <c r="E55" s="29"/>
      <c r="F55" s="29"/>
      <c r="G55" s="29"/>
      <c r="H55" s="29"/>
      <c r="I55" s="94"/>
      <c r="J55" s="94"/>
      <c r="K55" s="29"/>
      <c r="L55" s="29"/>
      <c r="M55" s="95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31" s="2" customFormat="1" ht="16.5" customHeight="1">
      <c r="A56" s="29"/>
      <c r="B56" s="30"/>
      <c r="C56" s="29"/>
      <c r="D56" s="29"/>
      <c r="E56" s="295" t="str">
        <f>E11</f>
        <v>02 - Zemní práce</v>
      </c>
      <c r="F56" s="316"/>
      <c r="G56" s="316"/>
      <c r="H56" s="316"/>
      <c r="I56" s="94"/>
      <c r="J56" s="94"/>
      <c r="K56" s="29"/>
      <c r="L56" s="29"/>
      <c r="M56" s="95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31" s="2" customFormat="1" ht="6.95" customHeight="1">
      <c r="A57" s="29"/>
      <c r="B57" s="30"/>
      <c r="C57" s="29"/>
      <c r="D57" s="29"/>
      <c r="E57" s="29"/>
      <c r="F57" s="29"/>
      <c r="G57" s="29"/>
      <c r="H57" s="29"/>
      <c r="I57" s="94"/>
      <c r="J57" s="94"/>
      <c r="K57" s="29"/>
      <c r="L57" s="29"/>
      <c r="M57" s="95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31" s="2" customFormat="1" ht="12" customHeight="1">
      <c r="A58" s="29"/>
      <c r="B58" s="30"/>
      <c r="C58" s="25" t="s">
        <v>20</v>
      </c>
      <c r="D58" s="29"/>
      <c r="E58" s="29"/>
      <c r="F58" s="23" t="str">
        <f>F14</f>
        <v xml:space="preserve"> </v>
      </c>
      <c r="G58" s="29"/>
      <c r="H58" s="29"/>
      <c r="I58" s="96" t="s">
        <v>22</v>
      </c>
      <c r="J58" s="98">
        <f>IF(J14="","",J14)</f>
        <v>43866</v>
      </c>
      <c r="K58" s="29"/>
      <c r="L58" s="29"/>
      <c r="M58" s="95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31" s="2" customFormat="1" ht="6.95" customHeight="1">
      <c r="A59" s="29"/>
      <c r="B59" s="30"/>
      <c r="C59" s="29"/>
      <c r="D59" s="29"/>
      <c r="E59" s="29"/>
      <c r="F59" s="29"/>
      <c r="G59" s="29"/>
      <c r="H59" s="29"/>
      <c r="I59" s="94"/>
      <c r="J59" s="94"/>
      <c r="K59" s="29"/>
      <c r="L59" s="29"/>
      <c r="M59" s="95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</row>
    <row r="60" spans="1:31" s="2" customFormat="1" ht="15.2" customHeight="1">
      <c r="A60" s="29"/>
      <c r="B60" s="30"/>
      <c r="C60" s="25" t="s">
        <v>23</v>
      </c>
      <c r="D60" s="29"/>
      <c r="E60" s="29"/>
      <c r="F60" s="23" t="str">
        <f>E17</f>
        <v xml:space="preserve"> </v>
      </c>
      <c r="G60" s="29"/>
      <c r="H60" s="29"/>
      <c r="I60" s="96" t="s">
        <v>29</v>
      </c>
      <c r="J60" s="118" t="str">
        <f>E23</f>
        <v xml:space="preserve"> </v>
      </c>
      <c r="K60" s="29"/>
      <c r="L60" s="29"/>
      <c r="M60" s="95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</row>
    <row r="61" spans="1:31" s="2" customFormat="1" ht="15.2" customHeight="1">
      <c r="A61" s="29"/>
      <c r="B61" s="30"/>
      <c r="C61" s="25" t="s">
        <v>27</v>
      </c>
      <c r="D61" s="29"/>
      <c r="E61" s="29"/>
      <c r="F61" s="23" t="str">
        <f>IF(E20="","",E20)</f>
        <v>Vyplň údaj</v>
      </c>
      <c r="G61" s="29"/>
      <c r="H61" s="29"/>
      <c r="I61" s="96" t="s">
        <v>30</v>
      </c>
      <c r="J61" s="118" t="str">
        <f>E26</f>
        <v xml:space="preserve"> </v>
      </c>
      <c r="K61" s="29"/>
      <c r="L61" s="29"/>
      <c r="M61" s="95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s="2" customFormat="1" ht="10.35" customHeight="1">
      <c r="A62" s="29"/>
      <c r="B62" s="30"/>
      <c r="C62" s="29"/>
      <c r="D62" s="29"/>
      <c r="E62" s="29"/>
      <c r="F62" s="29"/>
      <c r="G62" s="29"/>
      <c r="H62" s="29"/>
      <c r="I62" s="94"/>
      <c r="J62" s="94"/>
      <c r="K62" s="29"/>
      <c r="L62" s="29"/>
      <c r="M62" s="95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3" spans="1:31" s="2" customFormat="1" ht="29.25" customHeight="1">
      <c r="A63" s="29"/>
      <c r="B63" s="30"/>
      <c r="C63" s="119" t="s">
        <v>98</v>
      </c>
      <c r="D63" s="109"/>
      <c r="E63" s="109"/>
      <c r="F63" s="109"/>
      <c r="G63" s="109"/>
      <c r="H63" s="109"/>
      <c r="I63" s="120" t="s">
        <v>99</v>
      </c>
      <c r="J63" s="120" t="s">
        <v>100</v>
      </c>
      <c r="K63" s="121" t="s">
        <v>101</v>
      </c>
      <c r="L63" s="109"/>
      <c r="M63" s="95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4" spans="1:31" s="2" customFormat="1" ht="10.35" customHeight="1">
      <c r="A64" s="29"/>
      <c r="B64" s="30"/>
      <c r="C64" s="29"/>
      <c r="D64" s="29"/>
      <c r="E64" s="29"/>
      <c r="F64" s="29"/>
      <c r="G64" s="29"/>
      <c r="H64" s="29"/>
      <c r="I64" s="94"/>
      <c r="J64" s="94"/>
      <c r="K64" s="29"/>
      <c r="L64" s="29"/>
      <c r="M64" s="95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</row>
    <row r="65" spans="1:47" s="2" customFormat="1" ht="22.9" customHeight="1">
      <c r="A65" s="29"/>
      <c r="B65" s="30"/>
      <c r="C65" s="122" t="s">
        <v>67</v>
      </c>
      <c r="D65" s="29"/>
      <c r="E65" s="29"/>
      <c r="F65" s="29"/>
      <c r="G65" s="29"/>
      <c r="H65" s="29"/>
      <c r="I65" s="123">
        <f t="shared" ref="I65:J67" si="0">Q89</f>
        <v>0</v>
      </c>
      <c r="J65" s="123">
        <f t="shared" si="0"/>
        <v>0</v>
      </c>
      <c r="K65" s="62">
        <f>K89</f>
        <v>0</v>
      </c>
      <c r="L65" s="29"/>
      <c r="M65" s="95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U65" s="15" t="s">
        <v>102</v>
      </c>
    </row>
    <row r="66" spans="1:47" s="9" customFormat="1" ht="24.95" customHeight="1">
      <c r="B66" s="124"/>
      <c r="D66" s="125" t="s">
        <v>103</v>
      </c>
      <c r="E66" s="126"/>
      <c r="F66" s="126"/>
      <c r="G66" s="126"/>
      <c r="H66" s="126"/>
      <c r="I66" s="127">
        <f t="shared" si="0"/>
        <v>0</v>
      </c>
      <c r="J66" s="127">
        <f t="shared" si="0"/>
        <v>0</v>
      </c>
      <c r="K66" s="128">
        <f>K90</f>
        <v>0</v>
      </c>
      <c r="M66" s="124"/>
    </row>
    <row r="67" spans="1:47" s="10" customFormat="1" ht="19.899999999999999" customHeight="1">
      <c r="B67" s="129"/>
      <c r="D67" s="130" t="s">
        <v>418</v>
      </c>
      <c r="E67" s="131"/>
      <c r="F67" s="131"/>
      <c r="G67" s="131"/>
      <c r="H67" s="131"/>
      <c r="I67" s="132">
        <f t="shared" si="0"/>
        <v>0</v>
      </c>
      <c r="J67" s="132">
        <f t="shared" si="0"/>
        <v>0</v>
      </c>
      <c r="K67" s="133">
        <f>K91</f>
        <v>0</v>
      </c>
      <c r="M67" s="129"/>
    </row>
    <row r="68" spans="1:47" s="2" customFormat="1" ht="21.75" customHeight="1">
      <c r="A68" s="29"/>
      <c r="B68" s="30"/>
      <c r="C68" s="29"/>
      <c r="D68" s="29"/>
      <c r="E68" s="29"/>
      <c r="F68" s="29"/>
      <c r="G68" s="29"/>
      <c r="H68" s="29"/>
      <c r="I68" s="94"/>
      <c r="J68" s="94"/>
      <c r="K68" s="29"/>
      <c r="L68" s="29"/>
      <c r="M68" s="95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47" s="2" customFormat="1" ht="6.95" customHeight="1">
      <c r="A69" s="29"/>
      <c r="B69" s="39"/>
      <c r="C69" s="40"/>
      <c r="D69" s="40"/>
      <c r="E69" s="40"/>
      <c r="F69" s="40"/>
      <c r="G69" s="40"/>
      <c r="H69" s="40"/>
      <c r="I69" s="116"/>
      <c r="J69" s="116"/>
      <c r="K69" s="40"/>
      <c r="L69" s="40"/>
      <c r="M69" s="95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3" spans="1:47" s="2" customFormat="1" ht="6.95" customHeight="1">
      <c r="A73" s="29"/>
      <c r="B73" s="41"/>
      <c r="C73" s="42"/>
      <c r="D73" s="42"/>
      <c r="E73" s="42"/>
      <c r="F73" s="42"/>
      <c r="G73" s="42"/>
      <c r="H73" s="42"/>
      <c r="I73" s="117"/>
      <c r="J73" s="117"/>
      <c r="K73" s="42"/>
      <c r="L73" s="42"/>
      <c r="M73" s="95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47" s="2" customFormat="1" ht="24.95" customHeight="1">
      <c r="A74" s="29"/>
      <c r="B74" s="30"/>
      <c r="C74" s="19" t="s">
        <v>108</v>
      </c>
      <c r="D74" s="29"/>
      <c r="E74" s="29"/>
      <c r="F74" s="29"/>
      <c r="G74" s="29"/>
      <c r="H74" s="29"/>
      <c r="I74" s="94"/>
      <c r="J74" s="94"/>
      <c r="K74" s="29"/>
      <c r="L74" s="29"/>
      <c r="M74" s="95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47" s="2" customFormat="1" ht="6.95" customHeight="1">
      <c r="A75" s="29"/>
      <c r="B75" s="30"/>
      <c r="C75" s="29"/>
      <c r="D75" s="29"/>
      <c r="E75" s="29"/>
      <c r="F75" s="29"/>
      <c r="G75" s="29"/>
      <c r="H75" s="29"/>
      <c r="I75" s="94"/>
      <c r="J75" s="94"/>
      <c r="K75" s="29"/>
      <c r="L75" s="29"/>
      <c r="M75" s="95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47" s="2" customFormat="1" ht="12" customHeight="1">
      <c r="A76" s="29"/>
      <c r="B76" s="30"/>
      <c r="C76" s="25" t="s">
        <v>17</v>
      </c>
      <c r="D76" s="29"/>
      <c r="E76" s="29"/>
      <c r="F76" s="29"/>
      <c r="G76" s="29"/>
      <c r="H76" s="29"/>
      <c r="I76" s="94"/>
      <c r="J76" s="94"/>
      <c r="K76" s="29"/>
      <c r="L76" s="29"/>
      <c r="M76" s="95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47" s="2" customFormat="1" ht="16.5" customHeight="1">
      <c r="A77" s="29"/>
      <c r="B77" s="30"/>
      <c r="C77" s="29"/>
      <c r="D77" s="29"/>
      <c r="E77" s="317" t="str">
        <f>E7</f>
        <v>Oprava osvětlení v zast. Vlkov n. L.</v>
      </c>
      <c r="F77" s="318"/>
      <c r="G77" s="318"/>
      <c r="H77" s="318"/>
      <c r="I77" s="94"/>
      <c r="J77" s="94"/>
      <c r="K77" s="29"/>
      <c r="L77" s="29"/>
      <c r="M77" s="95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47" s="1" customFormat="1" ht="12" customHeight="1">
      <c r="B78" s="18"/>
      <c r="C78" s="25" t="s">
        <v>91</v>
      </c>
      <c r="I78" s="91"/>
      <c r="J78" s="91"/>
      <c r="M78" s="18"/>
    </row>
    <row r="79" spans="1:47" s="2" customFormat="1" ht="16.5" customHeight="1">
      <c r="A79" s="29"/>
      <c r="B79" s="30"/>
      <c r="C79" s="29"/>
      <c r="D79" s="29"/>
      <c r="E79" s="317" t="s">
        <v>92</v>
      </c>
      <c r="F79" s="316"/>
      <c r="G79" s="316"/>
      <c r="H79" s="316"/>
      <c r="I79" s="94"/>
      <c r="J79" s="94"/>
      <c r="K79" s="29"/>
      <c r="L79" s="29"/>
      <c r="M79" s="95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47" s="2" customFormat="1" ht="12" customHeight="1">
      <c r="A80" s="29"/>
      <c r="B80" s="30"/>
      <c r="C80" s="25" t="s">
        <v>93</v>
      </c>
      <c r="D80" s="29"/>
      <c r="E80" s="29"/>
      <c r="F80" s="29"/>
      <c r="G80" s="29"/>
      <c r="H80" s="29"/>
      <c r="I80" s="94"/>
      <c r="J80" s="94"/>
      <c r="K80" s="29"/>
      <c r="L80" s="29"/>
      <c r="M80" s="95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16.5" customHeight="1">
      <c r="A81" s="29"/>
      <c r="B81" s="30"/>
      <c r="C81" s="29"/>
      <c r="D81" s="29"/>
      <c r="E81" s="295" t="str">
        <f>E11</f>
        <v>02 - Zemní práce</v>
      </c>
      <c r="F81" s="316"/>
      <c r="G81" s="316"/>
      <c r="H81" s="316"/>
      <c r="I81" s="94"/>
      <c r="J81" s="94"/>
      <c r="K81" s="29"/>
      <c r="L81" s="29"/>
      <c r="M81" s="95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6.95" customHeight="1">
      <c r="A82" s="29"/>
      <c r="B82" s="30"/>
      <c r="C82" s="29"/>
      <c r="D82" s="29"/>
      <c r="E82" s="29"/>
      <c r="F82" s="29"/>
      <c r="G82" s="29"/>
      <c r="H82" s="29"/>
      <c r="I82" s="94"/>
      <c r="J82" s="94"/>
      <c r="K82" s="29"/>
      <c r="L82" s="29"/>
      <c r="M82" s="95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2" customFormat="1" ht="12" customHeight="1">
      <c r="A83" s="29"/>
      <c r="B83" s="30"/>
      <c r="C83" s="25" t="s">
        <v>20</v>
      </c>
      <c r="D83" s="29"/>
      <c r="E83" s="29"/>
      <c r="F83" s="23" t="str">
        <f>F14</f>
        <v xml:space="preserve"> </v>
      </c>
      <c r="G83" s="29"/>
      <c r="H83" s="29"/>
      <c r="I83" s="96" t="s">
        <v>22</v>
      </c>
      <c r="J83" s="98">
        <f>IF(J14="","",J14)</f>
        <v>43866</v>
      </c>
      <c r="K83" s="29"/>
      <c r="L83" s="29"/>
      <c r="M83" s="95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65" s="2" customFormat="1" ht="6.95" customHeight="1">
      <c r="A84" s="29"/>
      <c r="B84" s="30"/>
      <c r="C84" s="29"/>
      <c r="D84" s="29"/>
      <c r="E84" s="29"/>
      <c r="F84" s="29"/>
      <c r="G84" s="29"/>
      <c r="H84" s="29"/>
      <c r="I84" s="94"/>
      <c r="J84" s="94"/>
      <c r="K84" s="29"/>
      <c r="L84" s="29"/>
      <c r="M84" s="95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65" s="2" customFormat="1" ht="15.2" customHeight="1">
      <c r="A85" s="29"/>
      <c r="B85" s="30"/>
      <c r="C85" s="25" t="s">
        <v>23</v>
      </c>
      <c r="D85" s="29"/>
      <c r="E85" s="29"/>
      <c r="F85" s="23" t="str">
        <f>E17</f>
        <v xml:space="preserve"> </v>
      </c>
      <c r="G85" s="29"/>
      <c r="H85" s="29"/>
      <c r="I85" s="96" t="s">
        <v>29</v>
      </c>
      <c r="J85" s="118" t="str">
        <f>E23</f>
        <v xml:space="preserve"> </v>
      </c>
      <c r="K85" s="29"/>
      <c r="L85" s="29"/>
      <c r="M85" s="95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65" s="2" customFormat="1" ht="15.2" customHeight="1">
      <c r="A86" s="29"/>
      <c r="B86" s="30"/>
      <c r="C86" s="25" t="s">
        <v>27</v>
      </c>
      <c r="D86" s="29"/>
      <c r="E86" s="29"/>
      <c r="F86" s="23" t="str">
        <f>IF(E20="","",E20)</f>
        <v>Vyplň údaj</v>
      </c>
      <c r="G86" s="29"/>
      <c r="H86" s="29"/>
      <c r="I86" s="96" t="s">
        <v>30</v>
      </c>
      <c r="J86" s="118" t="str">
        <f>E26</f>
        <v xml:space="preserve"> </v>
      </c>
      <c r="K86" s="29"/>
      <c r="L86" s="29"/>
      <c r="M86" s="95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65" s="2" customFormat="1" ht="10.35" customHeight="1">
      <c r="A87" s="29"/>
      <c r="B87" s="30"/>
      <c r="C87" s="29"/>
      <c r="D87" s="29"/>
      <c r="E87" s="29"/>
      <c r="F87" s="29"/>
      <c r="G87" s="29"/>
      <c r="H87" s="29"/>
      <c r="I87" s="94"/>
      <c r="J87" s="94"/>
      <c r="K87" s="29"/>
      <c r="L87" s="29"/>
      <c r="M87" s="95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65" s="11" customFormat="1" ht="29.25" customHeight="1">
      <c r="A88" s="134"/>
      <c r="B88" s="135"/>
      <c r="C88" s="136" t="s">
        <v>109</v>
      </c>
      <c r="D88" s="137" t="s">
        <v>52</v>
      </c>
      <c r="E88" s="137" t="s">
        <v>48</v>
      </c>
      <c r="F88" s="137" t="s">
        <v>49</v>
      </c>
      <c r="G88" s="137" t="s">
        <v>110</v>
      </c>
      <c r="H88" s="137" t="s">
        <v>111</v>
      </c>
      <c r="I88" s="138" t="s">
        <v>112</v>
      </c>
      <c r="J88" s="138" t="s">
        <v>113</v>
      </c>
      <c r="K88" s="137" t="s">
        <v>101</v>
      </c>
      <c r="L88" s="139" t="s">
        <v>114</v>
      </c>
      <c r="M88" s="140"/>
      <c r="N88" s="53" t="s">
        <v>3</v>
      </c>
      <c r="O88" s="54" t="s">
        <v>37</v>
      </c>
      <c r="P88" s="54" t="s">
        <v>115</v>
      </c>
      <c r="Q88" s="54" t="s">
        <v>116</v>
      </c>
      <c r="R88" s="54" t="s">
        <v>117</v>
      </c>
      <c r="S88" s="54" t="s">
        <v>118</v>
      </c>
      <c r="T88" s="54" t="s">
        <v>119</v>
      </c>
      <c r="U88" s="54" t="s">
        <v>120</v>
      </c>
      <c r="V88" s="54" t="s">
        <v>121</v>
      </c>
      <c r="W88" s="54" t="s">
        <v>122</v>
      </c>
      <c r="X88" s="55" t="s">
        <v>123</v>
      </c>
      <c r="Y88" s="134"/>
      <c r="Z88" s="134"/>
      <c r="AA88" s="134"/>
      <c r="AB88" s="134"/>
      <c r="AC88" s="134"/>
      <c r="AD88" s="134"/>
      <c r="AE88" s="134"/>
    </row>
    <row r="89" spans="1:65" s="2" customFormat="1" ht="22.9" customHeight="1">
      <c r="A89" s="29"/>
      <c r="B89" s="30"/>
      <c r="C89" s="60" t="s">
        <v>124</v>
      </c>
      <c r="D89" s="29"/>
      <c r="E89" s="29"/>
      <c r="F89" s="29"/>
      <c r="G89" s="29"/>
      <c r="H89" s="29"/>
      <c r="I89" s="94"/>
      <c r="J89" s="94"/>
      <c r="K89" s="141">
        <f>BK89</f>
        <v>0</v>
      </c>
      <c r="L89" s="29"/>
      <c r="M89" s="30"/>
      <c r="N89" s="56"/>
      <c r="O89" s="47"/>
      <c r="P89" s="57"/>
      <c r="Q89" s="142">
        <f>Q90</f>
        <v>0</v>
      </c>
      <c r="R89" s="142">
        <f>R90</f>
        <v>0</v>
      </c>
      <c r="S89" s="57"/>
      <c r="T89" s="143">
        <f>T90</f>
        <v>0</v>
      </c>
      <c r="U89" s="57"/>
      <c r="V89" s="143">
        <f>V90</f>
        <v>41.227227310880004</v>
      </c>
      <c r="W89" s="57"/>
      <c r="X89" s="144">
        <f>X90</f>
        <v>0</v>
      </c>
      <c r="Y89" s="29"/>
      <c r="Z89" s="29"/>
      <c r="AA89" s="29"/>
      <c r="AB89" s="29"/>
      <c r="AC89" s="29"/>
      <c r="AD89" s="29"/>
      <c r="AE89" s="29"/>
      <c r="AT89" s="15" t="s">
        <v>68</v>
      </c>
      <c r="AU89" s="15" t="s">
        <v>102</v>
      </c>
      <c r="BK89" s="145">
        <f>BK90</f>
        <v>0</v>
      </c>
    </row>
    <row r="90" spans="1:65" s="12" customFormat="1" ht="25.9" customHeight="1">
      <c r="B90" s="146"/>
      <c r="D90" s="147" t="s">
        <v>68</v>
      </c>
      <c r="E90" s="148" t="s">
        <v>125</v>
      </c>
      <c r="F90" s="148" t="s">
        <v>126</v>
      </c>
      <c r="I90" s="149"/>
      <c r="J90" s="149"/>
      <c r="K90" s="150">
        <f>BK90</f>
        <v>0</v>
      </c>
      <c r="M90" s="146"/>
      <c r="N90" s="151"/>
      <c r="O90" s="152"/>
      <c r="P90" s="152"/>
      <c r="Q90" s="153">
        <f>Q91</f>
        <v>0</v>
      </c>
      <c r="R90" s="153">
        <f>R91</f>
        <v>0</v>
      </c>
      <c r="S90" s="152"/>
      <c r="T90" s="154">
        <f>T91</f>
        <v>0</v>
      </c>
      <c r="U90" s="152"/>
      <c r="V90" s="154">
        <f>V91</f>
        <v>41.227227310880004</v>
      </c>
      <c r="W90" s="152"/>
      <c r="X90" s="155">
        <f>X91</f>
        <v>0</v>
      </c>
      <c r="AR90" s="147" t="s">
        <v>127</v>
      </c>
      <c r="AT90" s="156" t="s">
        <v>68</v>
      </c>
      <c r="AU90" s="156" t="s">
        <v>69</v>
      </c>
      <c r="AY90" s="147" t="s">
        <v>128</v>
      </c>
      <c r="BK90" s="157">
        <f>BK91</f>
        <v>0</v>
      </c>
    </row>
    <row r="91" spans="1:65" s="12" customFormat="1" ht="22.9" customHeight="1">
      <c r="B91" s="146"/>
      <c r="D91" s="147" t="s">
        <v>68</v>
      </c>
      <c r="E91" s="158" t="s">
        <v>419</v>
      </c>
      <c r="F91" s="158" t="s">
        <v>420</v>
      </c>
      <c r="I91" s="149"/>
      <c r="J91" s="149"/>
      <c r="K91" s="159">
        <f>BK91</f>
        <v>0</v>
      </c>
      <c r="M91" s="146"/>
      <c r="N91" s="151"/>
      <c r="O91" s="152"/>
      <c r="P91" s="152"/>
      <c r="Q91" s="153">
        <f>SUM(Q92:Q186)</f>
        <v>0</v>
      </c>
      <c r="R91" s="153">
        <f>SUM(R92:R186)</f>
        <v>0</v>
      </c>
      <c r="S91" s="152"/>
      <c r="T91" s="154">
        <f>SUM(T92:T186)</f>
        <v>0</v>
      </c>
      <c r="U91" s="152"/>
      <c r="V91" s="154">
        <f>SUM(V92:V186)</f>
        <v>41.227227310880004</v>
      </c>
      <c r="W91" s="152"/>
      <c r="X91" s="155">
        <f>SUM(X92:X186)</f>
        <v>0</v>
      </c>
      <c r="AR91" s="147" t="s">
        <v>127</v>
      </c>
      <c r="AT91" s="156" t="s">
        <v>68</v>
      </c>
      <c r="AU91" s="156" t="s">
        <v>76</v>
      </c>
      <c r="AY91" s="147" t="s">
        <v>128</v>
      </c>
      <c r="BK91" s="157">
        <f>SUM(BK92:BK186)</f>
        <v>0</v>
      </c>
    </row>
    <row r="92" spans="1:65" s="2" customFormat="1" ht="16.5" customHeight="1">
      <c r="A92" s="29"/>
      <c r="B92" s="160"/>
      <c r="C92" s="161" t="s">
        <v>76</v>
      </c>
      <c r="D92" s="161" t="s">
        <v>130</v>
      </c>
      <c r="E92" s="162" t="s">
        <v>421</v>
      </c>
      <c r="F92" s="163" t="s">
        <v>422</v>
      </c>
      <c r="G92" s="164" t="s">
        <v>423</v>
      </c>
      <c r="H92" s="165">
        <v>1</v>
      </c>
      <c r="I92" s="166"/>
      <c r="J92" s="166"/>
      <c r="K92" s="167">
        <f>ROUND(P92*H92,2)</f>
        <v>0</v>
      </c>
      <c r="L92" s="163" t="s">
        <v>3</v>
      </c>
      <c r="M92" s="30"/>
      <c r="N92" s="168" t="s">
        <v>3</v>
      </c>
      <c r="O92" s="169" t="s">
        <v>38</v>
      </c>
      <c r="P92" s="170">
        <f>I92+J92</f>
        <v>0</v>
      </c>
      <c r="Q92" s="170">
        <f>ROUND(I92*H92,2)</f>
        <v>0</v>
      </c>
      <c r="R92" s="170">
        <f>ROUND(J92*H92,2)</f>
        <v>0</v>
      </c>
      <c r="S92" s="49"/>
      <c r="T92" s="171">
        <f>S92*H92</f>
        <v>0</v>
      </c>
      <c r="U92" s="171">
        <v>8.8000000000000005E-3</v>
      </c>
      <c r="V92" s="171">
        <f>U92*H92</f>
        <v>8.8000000000000005E-3</v>
      </c>
      <c r="W92" s="171">
        <v>0</v>
      </c>
      <c r="X92" s="172">
        <f>W92*H92</f>
        <v>0</v>
      </c>
      <c r="Y92" s="29"/>
      <c r="Z92" s="29"/>
      <c r="AA92" s="29"/>
      <c r="AB92" s="29"/>
      <c r="AC92" s="29"/>
      <c r="AD92" s="29"/>
      <c r="AE92" s="29"/>
      <c r="AR92" s="173" t="s">
        <v>135</v>
      </c>
      <c r="AT92" s="173" t="s">
        <v>130</v>
      </c>
      <c r="AU92" s="173" t="s">
        <v>78</v>
      </c>
      <c r="AY92" s="15" t="s">
        <v>128</v>
      </c>
      <c r="BE92" s="174">
        <f>IF(O92="základní",K92,0)</f>
        <v>0</v>
      </c>
      <c r="BF92" s="174">
        <f>IF(O92="snížená",K92,0)</f>
        <v>0</v>
      </c>
      <c r="BG92" s="174">
        <f>IF(O92="zákl. přenesená",K92,0)</f>
        <v>0</v>
      </c>
      <c r="BH92" s="174">
        <f>IF(O92="sníž. přenesená",K92,0)</f>
        <v>0</v>
      </c>
      <c r="BI92" s="174">
        <f>IF(O92="nulová",K92,0)</f>
        <v>0</v>
      </c>
      <c r="BJ92" s="15" t="s">
        <v>76</v>
      </c>
      <c r="BK92" s="174">
        <f>ROUND(P92*H92,2)</f>
        <v>0</v>
      </c>
      <c r="BL92" s="15" t="s">
        <v>135</v>
      </c>
      <c r="BM92" s="173" t="s">
        <v>424</v>
      </c>
    </row>
    <row r="93" spans="1:65" s="2" customFormat="1">
      <c r="A93" s="29"/>
      <c r="B93" s="30"/>
      <c r="C93" s="29"/>
      <c r="D93" s="175" t="s">
        <v>137</v>
      </c>
      <c r="E93" s="29"/>
      <c r="F93" s="176" t="s">
        <v>425</v>
      </c>
      <c r="G93" s="29"/>
      <c r="H93" s="29"/>
      <c r="I93" s="94"/>
      <c r="J93" s="94"/>
      <c r="K93" s="29"/>
      <c r="L93" s="29"/>
      <c r="M93" s="30"/>
      <c r="N93" s="177"/>
      <c r="O93" s="178"/>
      <c r="P93" s="49"/>
      <c r="Q93" s="49"/>
      <c r="R93" s="49"/>
      <c r="S93" s="49"/>
      <c r="T93" s="49"/>
      <c r="U93" s="49"/>
      <c r="V93" s="49"/>
      <c r="W93" s="49"/>
      <c r="X93" s="50"/>
      <c r="Y93" s="29"/>
      <c r="Z93" s="29"/>
      <c r="AA93" s="29"/>
      <c r="AB93" s="29"/>
      <c r="AC93" s="29"/>
      <c r="AD93" s="29"/>
      <c r="AE93" s="29"/>
      <c r="AT93" s="15" t="s">
        <v>137</v>
      </c>
      <c r="AU93" s="15" t="s">
        <v>78</v>
      </c>
    </row>
    <row r="94" spans="1:65" s="2" customFormat="1" ht="68.25">
      <c r="A94" s="29"/>
      <c r="B94" s="30"/>
      <c r="C94" s="29"/>
      <c r="D94" s="175" t="s">
        <v>426</v>
      </c>
      <c r="E94" s="29"/>
      <c r="F94" s="189" t="s">
        <v>427</v>
      </c>
      <c r="G94" s="29"/>
      <c r="H94" s="29"/>
      <c r="I94" s="94"/>
      <c r="J94" s="94"/>
      <c r="K94" s="29"/>
      <c r="L94" s="29"/>
      <c r="M94" s="30"/>
      <c r="N94" s="177"/>
      <c r="O94" s="178"/>
      <c r="P94" s="49"/>
      <c r="Q94" s="49"/>
      <c r="R94" s="49"/>
      <c r="S94" s="49"/>
      <c r="T94" s="49"/>
      <c r="U94" s="49"/>
      <c r="V94" s="49"/>
      <c r="W94" s="49"/>
      <c r="X94" s="50"/>
      <c r="Y94" s="29"/>
      <c r="Z94" s="29"/>
      <c r="AA94" s="29"/>
      <c r="AB94" s="29"/>
      <c r="AC94" s="29"/>
      <c r="AD94" s="29"/>
      <c r="AE94" s="29"/>
      <c r="AT94" s="15" t="s">
        <v>426</v>
      </c>
      <c r="AU94" s="15" t="s">
        <v>78</v>
      </c>
    </row>
    <row r="95" spans="1:65" s="2" customFormat="1" ht="16.5" customHeight="1">
      <c r="A95" s="29"/>
      <c r="B95" s="160"/>
      <c r="C95" s="161" t="s">
        <v>78</v>
      </c>
      <c r="D95" s="161" t="s">
        <v>130</v>
      </c>
      <c r="E95" s="162" t="s">
        <v>428</v>
      </c>
      <c r="F95" s="163" t="s">
        <v>429</v>
      </c>
      <c r="G95" s="164" t="s">
        <v>430</v>
      </c>
      <c r="H95" s="165">
        <v>4.9000000000000004</v>
      </c>
      <c r="I95" s="166"/>
      <c r="J95" s="166"/>
      <c r="K95" s="167">
        <f>ROUND(P95*H95,2)</f>
        <v>0</v>
      </c>
      <c r="L95" s="163" t="s">
        <v>3</v>
      </c>
      <c r="M95" s="30"/>
      <c r="N95" s="168" t="s">
        <v>3</v>
      </c>
      <c r="O95" s="169" t="s">
        <v>38</v>
      </c>
      <c r="P95" s="170">
        <f>I95+J95</f>
        <v>0</v>
      </c>
      <c r="Q95" s="170">
        <f>ROUND(I95*H95,2)</f>
        <v>0</v>
      </c>
      <c r="R95" s="170">
        <f>ROUND(J95*H95,2)</f>
        <v>0</v>
      </c>
      <c r="S95" s="49"/>
      <c r="T95" s="171">
        <f>S95*H95</f>
        <v>0</v>
      </c>
      <c r="U95" s="171">
        <v>0</v>
      </c>
      <c r="V95" s="171">
        <f>U95*H95</f>
        <v>0</v>
      </c>
      <c r="W95" s="171">
        <v>0</v>
      </c>
      <c r="X95" s="172">
        <f>W95*H95</f>
        <v>0</v>
      </c>
      <c r="Y95" s="29"/>
      <c r="Z95" s="29"/>
      <c r="AA95" s="29"/>
      <c r="AB95" s="29"/>
      <c r="AC95" s="29"/>
      <c r="AD95" s="29"/>
      <c r="AE95" s="29"/>
      <c r="AR95" s="173" t="s">
        <v>135</v>
      </c>
      <c r="AT95" s="173" t="s">
        <v>130</v>
      </c>
      <c r="AU95" s="173" t="s">
        <v>78</v>
      </c>
      <c r="AY95" s="15" t="s">
        <v>128</v>
      </c>
      <c r="BE95" s="174">
        <f>IF(O95="základní",K95,0)</f>
        <v>0</v>
      </c>
      <c r="BF95" s="174">
        <f>IF(O95="snížená",K95,0)</f>
        <v>0</v>
      </c>
      <c r="BG95" s="174">
        <f>IF(O95="zákl. přenesená",K95,0)</f>
        <v>0</v>
      </c>
      <c r="BH95" s="174">
        <f>IF(O95="sníž. přenesená",K95,0)</f>
        <v>0</v>
      </c>
      <c r="BI95" s="174">
        <f>IF(O95="nulová",K95,0)</f>
        <v>0</v>
      </c>
      <c r="BJ95" s="15" t="s">
        <v>76</v>
      </c>
      <c r="BK95" s="174">
        <f>ROUND(P95*H95,2)</f>
        <v>0</v>
      </c>
      <c r="BL95" s="15" t="s">
        <v>135</v>
      </c>
      <c r="BM95" s="173" t="s">
        <v>431</v>
      </c>
    </row>
    <row r="96" spans="1:65" s="2" customFormat="1" ht="19.5">
      <c r="A96" s="29"/>
      <c r="B96" s="30"/>
      <c r="C96" s="29"/>
      <c r="D96" s="175" t="s">
        <v>137</v>
      </c>
      <c r="E96" s="29"/>
      <c r="F96" s="176" t="s">
        <v>432</v>
      </c>
      <c r="G96" s="29"/>
      <c r="H96" s="29"/>
      <c r="I96" s="94"/>
      <c r="J96" s="94"/>
      <c r="K96" s="29"/>
      <c r="L96" s="29"/>
      <c r="M96" s="30"/>
      <c r="N96" s="177"/>
      <c r="O96" s="178"/>
      <c r="P96" s="49"/>
      <c r="Q96" s="49"/>
      <c r="R96" s="49"/>
      <c r="S96" s="49"/>
      <c r="T96" s="49"/>
      <c r="U96" s="49"/>
      <c r="V96" s="49"/>
      <c r="W96" s="49"/>
      <c r="X96" s="50"/>
      <c r="Y96" s="29"/>
      <c r="Z96" s="29"/>
      <c r="AA96" s="29"/>
      <c r="AB96" s="29"/>
      <c r="AC96" s="29"/>
      <c r="AD96" s="29"/>
      <c r="AE96" s="29"/>
      <c r="AT96" s="15" t="s">
        <v>137</v>
      </c>
      <c r="AU96" s="15" t="s">
        <v>78</v>
      </c>
    </row>
    <row r="97" spans="1:65" s="2" customFormat="1" ht="58.5">
      <c r="A97" s="29"/>
      <c r="B97" s="30"/>
      <c r="C97" s="29"/>
      <c r="D97" s="175" t="s">
        <v>426</v>
      </c>
      <c r="E97" s="29"/>
      <c r="F97" s="189" t="s">
        <v>433</v>
      </c>
      <c r="G97" s="29"/>
      <c r="H97" s="29"/>
      <c r="I97" s="94"/>
      <c r="J97" s="94"/>
      <c r="K97" s="29"/>
      <c r="L97" s="29"/>
      <c r="M97" s="30"/>
      <c r="N97" s="177"/>
      <c r="O97" s="178"/>
      <c r="P97" s="49"/>
      <c r="Q97" s="49"/>
      <c r="R97" s="49"/>
      <c r="S97" s="49"/>
      <c r="T97" s="49"/>
      <c r="U97" s="49"/>
      <c r="V97" s="49"/>
      <c r="W97" s="49"/>
      <c r="X97" s="50"/>
      <c r="Y97" s="29"/>
      <c r="Z97" s="29"/>
      <c r="AA97" s="29"/>
      <c r="AB97" s="29"/>
      <c r="AC97" s="29"/>
      <c r="AD97" s="29"/>
      <c r="AE97" s="29"/>
      <c r="AT97" s="15" t="s">
        <v>426</v>
      </c>
      <c r="AU97" s="15" t="s">
        <v>78</v>
      </c>
    </row>
    <row r="98" spans="1:65" s="2" customFormat="1" ht="16.5" customHeight="1">
      <c r="A98" s="29"/>
      <c r="B98" s="160"/>
      <c r="C98" s="161" t="s">
        <v>127</v>
      </c>
      <c r="D98" s="161" t="s">
        <v>130</v>
      </c>
      <c r="E98" s="162" t="s">
        <v>434</v>
      </c>
      <c r="F98" s="163" t="s">
        <v>435</v>
      </c>
      <c r="G98" s="164" t="s">
        <v>436</v>
      </c>
      <c r="H98" s="165">
        <v>4.4000000000000004</v>
      </c>
      <c r="I98" s="166"/>
      <c r="J98" s="166"/>
      <c r="K98" s="167">
        <f>ROUND(P98*H98,2)</f>
        <v>0</v>
      </c>
      <c r="L98" s="163" t="s">
        <v>3</v>
      </c>
      <c r="M98" s="30"/>
      <c r="N98" s="168" t="s">
        <v>3</v>
      </c>
      <c r="O98" s="169" t="s">
        <v>38</v>
      </c>
      <c r="P98" s="170">
        <f>I98+J98</f>
        <v>0</v>
      </c>
      <c r="Q98" s="170">
        <f>ROUND(I98*H98,2)</f>
        <v>0</v>
      </c>
      <c r="R98" s="170">
        <f>ROUND(J98*H98,2)</f>
        <v>0</v>
      </c>
      <c r="S98" s="49"/>
      <c r="T98" s="171">
        <f>S98*H98</f>
        <v>0</v>
      </c>
      <c r="U98" s="171">
        <v>0</v>
      </c>
      <c r="V98" s="171">
        <f>U98*H98</f>
        <v>0</v>
      </c>
      <c r="W98" s="171">
        <v>0</v>
      </c>
      <c r="X98" s="172">
        <f>W98*H98</f>
        <v>0</v>
      </c>
      <c r="Y98" s="29"/>
      <c r="Z98" s="29"/>
      <c r="AA98" s="29"/>
      <c r="AB98" s="29"/>
      <c r="AC98" s="29"/>
      <c r="AD98" s="29"/>
      <c r="AE98" s="29"/>
      <c r="AR98" s="173" t="s">
        <v>135</v>
      </c>
      <c r="AT98" s="173" t="s">
        <v>130</v>
      </c>
      <c r="AU98" s="173" t="s">
        <v>78</v>
      </c>
      <c r="AY98" s="15" t="s">
        <v>128</v>
      </c>
      <c r="BE98" s="174">
        <f>IF(O98="základní",K98,0)</f>
        <v>0</v>
      </c>
      <c r="BF98" s="174">
        <f>IF(O98="snížená",K98,0)</f>
        <v>0</v>
      </c>
      <c r="BG98" s="174">
        <f>IF(O98="zákl. přenesená",K98,0)</f>
        <v>0</v>
      </c>
      <c r="BH98" s="174">
        <f>IF(O98="sníž. přenesená",K98,0)</f>
        <v>0</v>
      </c>
      <c r="BI98" s="174">
        <f>IF(O98="nulová",K98,0)</f>
        <v>0</v>
      </c>
      <c r="BJ98" s="15" t="s">
        <v>76</v>
      </c>
      <c r="BK98" s="174">
        <f>ROUND(P98*H98,2)</f>
        <v>0</v>
      </c>
      <c r="BL98" s="15" t="s">
        <v>135</v>
      </c>
      <c r="BM98" s="173" t="s">
        <v>437</v>
      </c>
    </row>
    <row r="99" spans="1:65" s="2" customFormat="1">
      <c r="A99" s="29"/>
      <c r="B99" s="30"/>
      <c r="C99" s="29"/>
      <c r="D99" s="175" t="s">
        <v>137</v>
      </c>
      <c r="E99" s="29"/>
      <c r="F99" s="176" t="s">
        <v>438</v>
      </c>
      <c r="G99" s="29"/>
      <c r="H99" s="29"/>
      <c r="I99" s="94"/>
      <c r="J99" s="94"/>
      <c r="K99" s="29"/>
      <c r="L99" s="29"/>
      <c r="M99" s="30"/>
      <c r="N99" s="177"/>
      <c r="O99" s="178"/>
      <c r="P99" s="49"/>
      <c r="Q99" s="49"/>
      <c r="R99" s="49"/>
      <c r="S99" s="49"/>
      <c r="T99" s="49"/>
      <c r="U99" s="49"/>
      <c r="V99" s="49"/>
      <c r="W99" s="49"/>
      <c r="X99" s="50"/>
      <c r="Y99" s="29"/>
      <c r="Z99" s="29"/>
      <c r="AA99" s="29"/>
      <c r="AB99" s="29"/>
      <c r="AC99" s="29"/>
      <c r="AD99" s="29"/>
      <c r="AE99" s="29"/>
      <c r="AT99" s="15" t="s">
        <v>137</v>
      </c>
      <c r="AU99" s="15" t="s">
        <v>78</v>
      </c>
    </row>
    <row r="100" spans="1:65" s="2" customFormat="1" ht="58.5">
      <c r="A100" s="29"/>
      <c r="B100" s="30"/>
      <c r="C100" s="29"/>
      <c r="D100" s="175" t="s">
        <v>426</v>
      </c>
      <c r="E100" s="29"/>
      <c r="F100" s="189" t="s">
        <v>433</v>
      </c>
      <c r="G100" s="29"/>
      <c r="H100" s="29"/>
      <c r="I100" s="94"/>
      <c r="J100" s="94"/>
      <c r="K100" s="29"/>
      <c r="L100" s="29"/>
      <c r="M100" s="30"/>
      <c r="N100" s="177"/>
      <c r="O100" s="178"/>
      <c r="P100" s="49"/>
      <c r="Q100" s="49"/>
      <c r="R100" s="49"/>
      <c r="S100" s="49"/>
      <c r="T100" s="49"/>
      <c r="U100" s="49"/>
      <c r="V100" s="49"/>
      <c r="W100" s="49"/>
      <c r="X100" s="50"/>
      <c r="Y100" s="29"/>
      <c r="Z100" s="29"/>
      <c r="AA100" s="29"/>
      <c r="AB100" s="29"/>
      <c r="AC100" s="29"/>
      <c r="AD100" s="29"/>
      <c r="AE100" s="29"/>
      <c r="AT100" s="15" t="s">
        <v>426</v>
      </c>
      <c r="AU100" s="15" t="s">
        <v>78</v>
      </c>
    </row>
    <row r="101" spans="1:65" s="2" customFormat="1" ht="16.5" customHeight="1">
      <c r="A101" s="29"/>
      <c r="B101" s="160"/>
      <c r="C101" s="161" t="s">
        <v>149</v>
      </c>
      <c r="D101" s="161" t="s">
        <v>130</v>
      </c>
      <c r="E101" s="162" t="s">
        <v>439</v>
      </c>
      <c r="F101" s="163" t="s">
        <v>440</v>
      </c>
      <c r="G101" s="164" t="s">
        <v>436</v>
      </c>
      <c r="H101" s="165">
        <v>30</v>
      </c>
      <c r="I101" s="166"/>
      <c r="J101" s="166"/>
      <c r="K101" s="167">
        <f>ROUND(P101*H101,2)</f>
        <v>0</v>
      </c>
      <c r="L101" s="163" t="s">
        <v>3</v>
      </c>
      <c r="M101" s="30"/>
      <c r="N101" s="168" t="s">
        <v>3</v>
      </c>
      <c r="O101" s="169" t="s">
        <v>38</v>
      </c>
      <c r="P101" s="170">
        <f>I101+J101</f>
        <v>0</v>
      </c>
      <c r="Q101" s="170">
        <f>ROUND(I101*H101,2)</f>
        <v>0</v>
      </c>
      <c r="R101" s="170">
        <f>ROUND(J101*H101,2)</f>
        <v>0</v>
      </c>
      <c r="S101" s="49"/>
      <c r="T101" s="171">
        <f>S101*H101</f>
        <v>0</v>
      </c>
      <c r="U101" s="171">
        <v>0</v>
      </c>
      <c r="V101" s="171">
        <f>U101*H101</f>
        <v>0</v>
      </c>
      <c r="W101" s="171">
        <v>0</v>
      </c>
      <c r="X101" s="172">
        <f>W101*H101</f>
        <v>0</v>
      </c>
      <c r="Y101" s="29"/>
      <c r="Z101" s="29"/>
      <c r="AA101" s="29"/>
      <c r="AB101" s="29"/>
      <c r="AC101" s="29"/>
      <c r="AD101" s="29"/>
      <c r="AE101" s="29"/>
      <c r="AR101" s="173" t="s">
        <v>135</v>
      </c>
      <c r="AT101" s="173" t="s">
        <v>130</v>
      </c>
      <c r="AU101" s="173" t="s">
        <v>78</v>
      </c>
      <c r="AY101" s="15" t="s">
        <v>128</v>
      </c>
      <c r="BE101" s="174">
        <f>IF(O101="základní",K101,0)</f>
        <v>0</v>
      </c>
      <c r="BF101" s="174">
        <f>IF(O101="snížená",K101,0)</f>
        <v>0</v>
      </c>
      <c r="BG101" s="174">
        <f>IF(O101="zákl. přenesená",K101,0)</f>
        <v>0</v>
      </c>
      <c r="BH101" s="174">
        <f>IF(O101="sníž. přenesená",K101,0)</f>
        <v>0</v>
      </c>
      <c r="BI101" s="174">
        <f>IF(O101="nulová",K101,0)</f>
        <v>0</v>
      </c>
      <c r="BJ101" s="15" t="s">
        <v>76</v>
      </c>
      <c r="BK101" s="174">
        <f>ROUND(P101*H101,2)</f>
        <v>0</v>
      </c>
      <c r="BL101" s="15" t="s">
        <v>135</v>
      </c>
      <c r="BM101" s="173" t="s">
        <v>441</v>
      </c>
    </row>
    <row r="102" spans="1:65" s="2" customFormat="1">
      <c r="A102" s="29"/>
      <c r="B102" s="30"/>
      <c r="C102" s="29"/>
      <c r="D102" s="175" t="s">
        <v>137</v>
      </c>
      <c r="E102" s="29"/>
      <c r="F102" s="176" t="s">
        <v>442</v>
      </c>
      <c r="G102" s="29"/>
      <c r="H102" s="29"/>
      <c r="I102" s="94"/>
      <c r="J102" s="94"/>
      <c r="K102" s="29"/>
      <c r="L102" s="29"/>
      <c r="M102" s="30"/>
      <c r="N102" s="177"/>
      <c r="O102" s="178"/>
      <c r="P102" s="49"/>
      <c r="Q102" s="49"/>
      <c r="R102" s="49"/>
      <c r="S102" s="49"/>
      <c r="T102" s="49"/>
      <c r="U102" s="49"/>
      <c r="V102" s="49"/>
      <c r="W102" s="49"/>
      <c r="X102" s="50"/>
      <c r="Y102" s="29"/>
      <c r="Z102" s="29"/>
      <c r="AA102" s="29"/>
      <c r="AB102" s="29"/>
      <c r="AC102" s="29"/>
      <c r="AD102" s="29"/>
      <c r="AE102" s="29"/>
      <c r="AT102" s="15" t="s">
        <v>137</v>
      </c>
      <c r="AU102" s="15" t="s">
        <v>78</v>
      </c>
    </row>
    <row r="103" spans="1:65" s="2" customFormat="1" ht="58.5">
      <c r="A103" s="29"/>
      <c r="B103" s="30"/>
      <c r="C103" s="29"/>
      <c r="D103" s="175" t="s">
        <v>426</v>
      </c>
      <c r="E103" s="29"/>
      <c r="F103" s="189" t="s">
        <v>433</v>
      </c>
      <c r="G103" s="29"/>
      <c r="H103" s="29"/>
      <c r="I103" s="94"/>
      <c r="J103" s="94"/>
      <c r="K103" s="29"/>
      <c r="L103" s="29"/>
      <c r="M103" s="30"/>
      <c r="N103" s="177"/>
      <c r="O103" s="178"/>
      <c r="P103" s="49"/>
      <c r="Q103" s="49"/>
      <c r="R103" s="49"/>
      <c r="S103" s="49"/>
      <c r="T103" s="49"/>
      <c r="U103" s="49"/>
      <c r="V103" s="49"/>
      <c r="W103" s="49"/>
      <c r="X103" s="50"/>
      <c r="Y103" s="29"/>
      <c r="Z103" s="29"/>
      <c r="AA103" s="29"/>
      <c r="AB103" s="29"/>
      <c r="AC103" s="29"/>
      <c r="AD103" s="29"/>
      <c r="AE103" s="29"/>
      <c r="AT103" s="15" t="s">
        <v>426</v>
      </c>
      <c r="AU103" s="15" t="s">
        <v>78</v>
      </c>
    </row>
    <row r="104" spans="1:65" s="2" customFormat="1" ht="16.5" customHeight="1">
      <c r="A104" s="29"/>
      <c r="B104" s="160"/>
      <c r="C104" s="161" t="s">
        <v>158</v>
      </c>
      <c r="D104" s="161" t="s">
        <v>130</v>
      </c>
      <c r="E104" s="162" t="s">
        <v>443</v>
      </c>
      <c r="F104" s="163" t="s">
        <v>444</v>
      </c>
      <c r="G104" s="164" t="s">
        <v>436</v>
      </c>
      <c r="H104" s="165">
        <v>25</v>
      </c>
      <c r="I104" s="166"/>
      <c r="J104" s="166"/>
      <c r="K104" s="167">
        <f>ROUND(P104*H104,2)</f>
        <v>0</v>
      </c>
      <c r="L104" s="163" t="s">
        <v>3</v>
      </c>
      <c r="M104" s="30"/>
      <c r="N104" s="168" t="s">
        <v>3</v>
      </c>
      <c r="O104" s="169" t="s">
        <v>38</v>
      </c>
      <c r="P104" s="170">
        <f>I104+J104</f>
        <v>0</v>
      </c>
      <c r="Q104" s="170">
        <f>ROUND(I104*H104,2)</f>
        <v>0</v>
      </c>
      <c r="R104" s="170">
        <f>ROUND(J104*H104,2)</f>
        <v>0</v>
      </c>
      <c r="S104" s="49"/>
      <c r="T104" s="171">
        <f>S104*H104</f>
        <v>0</v>
      </c>
      <c r="U104" s="171">
        <v>0</v>
      </c>
      <c r="V104" s="171">
        <f>U104*H104</f>
        <v>0</v>
      </c>
      <c r="W104" s="171">
        <v>0</v>
      </c>
      <c r="X104" s="172">
        <f>W104*H104</f>
        <v>0</v>
      </c>
      <c r="Y104" s="29"/>
      <c r="Z104" s="29"/>
      <c r="AA104" s="29"/>
      <c r="AB104" s="29"/>
      <c r="AC104" s="29"/>
      <c r="AD104" s="29"/>
      <c r="AE104" s="29"/>
      <c r="AR104" s="173" t="s">
        <v>135</v>
      </c>
      <c r="AT104" s="173" t="s">
        <v>130</v>
      </c>
      <c r="AU104" s="173" t="s">
        <v>78</v>
      </c>
      <c r="AY104" s="15" t="s">
        <v>128</v>
      </c>
      <c r="BE104" s="174">
        <f>IF(O104="základní",K104,0)</f>
        <v>0</v>
      </c>
      <c r="BF104" s="174">
        <f>IF(O104="snížená",K104,0)</f>
        <v>0</v>
      </c>
      <c r="BG104" s="174">
        <f>IF(O104="zákl. přenesená",K104,0)</f>
        <v>0</v>
      </c>
      <c r="BH104" s="174">
        <f>IF(O104="sníž. přenesená",K104,0)</f>
        <v>0</v>
      </c>
      <c r="BI104" s="174">
        <f>IF(O104="nulová",K104,0)</f>
        <v>0</v>
      </c>
      <c r="BJ104" s="15" t="s">
        <v>76</v>
      </c>
      <c r="BK104" s="174">
        <f>ROUND(P104*H104,2)</f>
        <v>0</v>
      </c>
      <c r="BL104" s="15" t="s">
        <v>135</v>
      </c>
      <c r="BM104" s="173" t="s">
        <v>445</v>
      </c>
    </row>
    <row r="105" spans="1:65" s="2" customFormat="1" ht="19.5">
      <c r="A105" s="29"/>
      <c r="B105" s="30"/>
      <c r="C105" s="29"/>
      <c r="D105" s="175" t="s">
        <v>137</v>
      </c>
      <c r="E105" s="29"/>
      <c r="F105" s="176" t="s">
        <v>446</v>
      </c>
      <c r="G105" s="29"/>
      <c r="H105" s="29"/>
      <c r="I105" s="94"/>
      <c r="J105" s="94"/>
      <c r="K105" s="29"/>
      <c r="L105" s="29"/>
      <c r="M105" s="30"/>
      <c r="N105" s="177"/>
      <c r="O105" s="178"/>
      <c r="P105" s="49"/>
      <c r="Q105" s="49"/>
      <c r="R105" s="49"/>
      <c r="S105" s="49"/>
      <c r="T105" s="49"/>
      <c r="U105" s="49"/>
      <c r="V105" s="49"/>
      <c r="W105" s="49"/>
      <c r="X105" s="50"/>
      <c r="Y105" s="29"/>
      <c r="Z105" s="29"/>
      <c r="AA105" s="29"/>
      <c r="AB105" s="29"/>
      <c r="AC105" s="29"/>
      <c r="AD105" s="29"/>
      <c r="AE105" s="29"/>
      <c r="AT105" s="15" t="s">
        <v>137</v>
      </c>
      <c r="AU105" s="15" t="s">
        <v>78</v>
      </c>
    </row>
    <row r="106" spans="1:65" s="2" customFormat="1" ht="58.5">
      <c r="A106" s="29"/>
      <c r="B106" s="30"/>
      <c r="C106" s="29"/>
      <c r="D106" s="175" t="s">
        <v>426</v>
      </c>
      <c r="E106" s="29"/>
      <c r="F106" s="189" t="s">
        <v>433</v>
      </c>
      <c r="G106" s="29"/>
      <c r="H106" s="29"/>
      <c r="I106" s="94"/>
      <c r="J106" s="94"/>
      <c r="K106" s="29"/>
      <c r="L106" s="29"/>
      <c r="M106" s="30"/>
      <c r="N106" s="177"/>
      <c r="O106" s="178"/>
      <c r="P106" s="49"/>
      <c r="Q106" s="49"/>
      <c r="R106" s="49"/>
      <c r="S106" s="49"/>
      <c r="T106" s="49"/>
      <c r="U106" s="49"/>
      <c r="V106" s="49"/>
      <c r="W106" s="49"/>
      <c r="X106" s="50"/>
      <c r="Y106" s="29"/>
      <c r="Z106" s="29"/>
      <c r="AA106" s="29"/>
      <c r="AB106" s="29"/>
      <c r="AC106" s="29"/>
      <c r="AD106" s="29"/>
      <c r="AE106" s="29"/>
      <c r="AT106" s="15" t="s">
        <v>426</v>
      </c>
      <c r="AU106" s="15" t="s">
        <v>78</v>
      </c>
    </row>
    <row r="107" spans="1:65" s="2" customFormat="1" ht="16.5" customHeight="1">
      <c r="A107" s="29"/>
      <c r="B107" s="160"/>
      <c r="C107" s="161" t="s">
        <v>163</v>
      </c>
      <c r="D107" s="161" t="s">
        <v>130</v>
      </c>
      <c r="E107" s="162" t="s">
        <v>447</v>
      </c>
      <c r="F107" s="163" t="s">
        <v>448</v>
      </c>
      <c r="G107" s="164" t="s">
        <v>436</v>
      </c>
      <c r="H107" s="165">
        <v>12</v>
      </c>
      <c r="I107" s="166"/>
      <c r="J107" s="166"/>
      <c r="K107" s="167">
        <f>ROUND(P107*H107,2)</f>
        <v>0</v>
      </c>
      <c r="L107" s="163" t="s">
        <v>3</v>
      </c>
      <c r="M107" s="30"/>
      <c r="N107" s="168" t="s">
        <v>3</v>
      </c>
      <c r="O107" s="169" t="s">
        <v>38</v>
      </c>
      <c r="P107" s="170">
        <f>I107+J107</f>
        <v>0</v>
      </c>
      <c r="Q107" s="170">
        <f>ROUND(I107*H107,2)</f>
        <v>0</v>
      </c>
      <c r="R107" s="170">
        <f>ROUND(J107*H107,2)</f>
        <v>0</v>
      </c>
      <c r="S107" s="49"/>
      <c r="T107" s="171">
        <f>S107*H107</f>
        <v>0</v>
      </c>
      <c r="U107" s="171">
        <v>0</v>
      </c>
      <c r="V107" s="171">
        <f>U107*H107</f>
        <v>0</v>
      </c>
      <c r="W107" s="171">
        <v>0</v>
      </c>
      <c r="X107" s="172">
        <f>W107*H107</f>
        <v>0</v>
      </c>
      <c r="Y107" s="29"/>
      <c r="Z107" s="29"/>
      <c r="AA107" s="29"/>
      <c r="AB107" s="29"/>
      <c r="AC107" s="29"/>
      <c r="AD107" s="29"/>
      <c r="AE107" s="29"/>
      <c r="AR107" s="173" t="s">
        <v>135</v>
      </c>
      <c r="AT107" s="173" t="s">
        <v>130</v>
      </c>
      <c r="AU107" s="173" t="s">
        <v>78</v>
      </c>
      <c r="AY107" s="15" t="s">
        <v>128</v>
      </c>
      <c r="BE107" s="174">
        <f>IF(O107="základní",K107,0)</f>
        <v>0</v>
      </c>
      <c r="BF107" s="174">
        <f>IF(O107="snížená",K107,0)</f>
        <v>0</v>
      </c>
      <c r="BG107" s="174">
        <f>IF(O107="zákl. přenesená",K107,0)</f>
        <v>0</v>
      </c>
      <c r="BH107" s="174">
        <f>IF(O107="sníž. přenesená",K107,0)</f>
        <v>0</v>
      </c>
      <c r="BI107" s="174">
        <f>IF(O107="nulová",K107,0)</f>
        <v>0</v>
      </c>
      <c r="BJ107" s="15" t="s">
        <v>76</v>
      </c>
      <c r="BK107" s="174">
        <f>ROUND(P107*H107,2)</f>
        <v>0</v>
      </c>
      <c r="BL107" s="15" t="s">
        <v>135</v>
      </c>
      <c r="BM107" s="173" t="s">
        <v>449</v>
      </c>
    </row>
    <row r="108" spans="1:65" s="2" customFormat="1" ht="19.5">
      <c r="A108" s="29"/>
      <c r="B108" s="30"/>
      <c r="C108" s="29"/>
      <c r="D108" s="175" t="s">
        <v>137</v>
      </c>
      <c r="E108" s="29"/>
      <c r="F108" s="176" t="s">
        <v>450</v>
      </c>
      <c r="G108" s="29"/>
      <c r="H108" s="29"/>
      <c r="I108" s="94"/>
      <c r="J108" s="94"/>
      <c r="K108" s="29"/>
      <c r="L108" s="29"/>
      <c r="M108" s="30"/>
      <c r="N108" s="177"/>
      <c r="O108" s="178"/>
      <c r="P108" s="49"/>
      <c r="Q108" s="49"/>
      <c r="R108" s="49"/>
      <c r="S108" s="49"/>
      <c r="T108" s="49"/>
      <c r="U108" s="49"/>
      <c r="V108" s="49"/>
      <c r="W108" s="49"/>
      <c r="X108" s="50"/>
      <c r="Y108" s="29"/>
      <c r="Z108" s="29"/>
      <c r="AA108" s="29"/>
      <c r="AB108" s="29"/>
      <c r="AC108" s="29"/>
      <c r="AD108" s="29"/>
      <c r="AE108" s="29"/>
      <c r="AT108" s="15" t="s">
        <v>137</v>
      </c>
      <c r="AU108" s="15" t="s">
        <v>78</v>
      </c>
    </row>
    <row r="109" spans="1:65" s="2" customFormat="1" ht="58.5">
      <c r="A109" s="29"/>
      <c r="B109" s="30"/>
      <c r="C109" s="29"/>
      <c r="D109" s="175" t="s">
        <v>426</v>
      </c>
      <c r="E109" s="29"/>
      <c r="F109" s="189" t="s">
        <v>433</v>
      </c>
      <c r="G109" s="29"/>
      <c r="H109" s="29"/>
      <c r="I109" s="94"/>
      <c r="J109" s="94"/>
      <c r="K109" s="29"/>
      <c r="L109" s="29"/>
      <c r="M109" s="30"/>
      <c r="N109" s="177"/>
      <c r="O109" s="178"/>
      <c r="P109" s="49"/>
      <c r="Q109" s="49"/>
      <c r="R109" s="49"/>
      <c r="S109" s="49"/>
      <c r="T109" s="49"/>
      <c r="U109" s="49"/>
      <c r="V109" s="49"/>
      <c r="W109" s="49"/>
      <c r="X109" s="50"/>
      <c r="Y109" s="29"/>
      <c r="Z109" s="29"/>
      <c r="AA109" s="29"/>
      <c r="AB109" s="29"/>
      <c r="AC109" s="29"/>
      <c r="AD109" s="29"/>
      <c r="AE109" s="29"/>
      <c r="AT109" s="15" t="s">
        <v>426</v>
      </c>
      <c r="AU109" s="15" t="s">
        <v>78</v>
      </c>
    </row>
    <row r="110" spans="1:65" s="2" customFormat="1" ht="16.5" customHeight="1">
      <c r="A110" s="29"/>
      <c r="B110" s="160"/>
      <c r="C110" s="161" t="s">
        <v>451</v>
      </c>
      <c r="D110" s="161" t="s">
        <v>130</v>
      </c>
      <c r="E110" s="162" t="s">
        <v>452</v>
      </c>
      <c r="F110" s="163" t="s">
        <v>453</v>
      </c>
      <c r="G110" s="164" t="s">
        <v>141</v>
      </c>
      <c r="H110" s="165">
        <v>7</v>
      </c>
      <c r="I110" s="166"/>
      <c r="J110" s="166"/>
      <c r="K110" s="167">
        <f>ROUND(P110*H110,2)</f>
        <v>0</v>
      </c>
      <c r="L110" s="163" t="s">
        <v>3</v>
      </c>
      <c r="M110" s="30"/>
      <c r="N110" s="168" t="s">
        <v>3</v>
      </c>
      <c r="O110" s="169" t="s">
        <v>38</v>
      </c>
      <c r="P110" s="170">
        <f>I110+J110</f>
        <v>0</v>
      </c>
      <c r="Q110" s="170">
        <f>ROUND(I110*H110,2)</f>
        <v>0</v>
      </c>
      <c r="R110" s="170">
        <f>ROUND(J110*H110,2)</f>
        <v>0</v>
      </c>
      <c r="S110" s="49"/>
      <c r="T110" s="171">
        <f>S110*H110</f>
        <v>0</v>
      </c>
      <c r="U110" s="171">
        <v>0</v>
      </c>
      <c r="V110" s="171">
        <f>U110*H110</f>
        <v>0</v>
      </c>
      <c r="W110" s="171">
        <v>0</v>
      </c>
      <c r="X110" s="172">
        <f>W110*H110</f>
        <v>0</v>
      </c>
      <c r="Y110" s="29"/>
      <c r="Z110" s="29"/>
      <c r="AA110" s="29"/>
      <c r="AB110" s="29"/>
      <c r="AC110" s="29"/>
      <c r="AD110" s="29"/>
      <c r="AE110" s="29"/>
      <c r="AR110" s="173" t="s">
        <v>135</v>
      </c>
      <c r="AT110" s="173" t="s">
        <v>130</v>
      </c>
      <c r="AU110" s="173" t="s">
        <v>78</v>
      </c>
      <c r="AY110" s="15" t="s">
        <v>128</v>
      </c>
      <c r="BE110" s="174">
        <f>IF(O110="základní",K110,0)</f>
        <v>0</v>
      </c>
      <c r="BF110" s="174">
        <f>IF(O110="snížená",K110,0)</f>
        <v>0</v>
      </c>
      <c r="BG110" s="174">
        <f>IF(O110="zákl. přenesená",K110,0)</f>
        <v>0</v>
      </c>
      <c r="BH110" s="174">
        <f>IF(O110="sníž. přenesená",K110,0)</f>
        <v>0</v>
      </c>
      <c r="BI110" s="174">
        <f>IF(O110="nulová",K110,0)</f>
        <v>0</v>
      </c>
      <c r="BJ110" s="15" t="s">
        <v>76</v>
      </c>
      <c r="BK110" s="174">
        <f>ROUND(P110*H110,2)</f>
        <v>0</v>
      </c>
      <c r="BL110" s="15" t="s">
        <v>135</v>
      </c>
      <c r="BM110" s="173" t="s">
        <v>454</v>
      </c>
    </row>
    <row r="111" spans="1:65" s="2" customFormat="1" ht="29.25">
      <c r="A111" s="29"/>
      <c r="B111" s="30"/>
      <c r="C111" s="29"/>
      <c r="D111" s="175" t="s">
        <v>137</v>
      </c>
      <c r="E111" s="29"/>
      <c r="F111" s="176" t="s">
        <v>455</v>
      </c>
      <c r="G111" s="29"/>
      <c r="H111" s="29"/>
      <c r="I111" s="94"/>
      <c r="J111" s="94"/>
      <c r="K111" s="29"/>
      <c r="L111" s="29"/>
      <c r="M111" s="30"/>
      <c r="N111" s="177"/>
      <c r="O111" s="178"/>
      <c r="P111" s="49"/>
      <c r="Q111" s="49"/>
      <c r="R111" s="49"/>
      <c r="S111" s="49"/>
      <c r="T111" s="49"/>
      <c r="U111" s="49"/>
      <c r="V111" s="49"/>
      <c r="W111" s="49"/>
      <c r="X111" s="50"/>
      <c r="Y111" s="29"/>
      <c r="Z111" s="29"/>
      <c r="AA111" s="29"/>
      <c r="AB111" s="29"/>
      <c r="AC111" s="29"/>
      <c r="AD111" s="29"/>
      <c r="AE111" s="29"/>
      <c r="AT111" s="15" t="s">
        <v>137</v>
      </c>
      <c r="AU111" s="15" t="s">
        <v>78</v>
      </c>
    </row>
    <row r="112" spans="1:65" s="2" customFormat="1" ht="29.25">
      <c r="A112" s="29"/>
      <c r="B112" s="30"/>
      <c r="C112" s="29"/>
      <c r="D112" s="175" t="s">
        <v>426</v>
      </c>
      <c r="E112" s="29"/>
      <c r="F112" s="189" t="s">
        <v>456</v>
      </c>
      <c r="G112" s="29"/>
      <c r="H112" s="29"/>
      <c r="I112" s="94"/>
      <c r="J112" s="94"/>
      <c r="K112" s="29"/>
      <c r="L112" s="29"/>
      <c r="M112" s="30"/>
      <c r="N112" s="177"/>
      <c r="O112" s="178"/>
      <c r="P112" s="49"/>
      <c r="Q112" s="49"/>
      <c r="R112" s="49"/>
      <c r="S112" s="49"/>
      <c r="T112" s="49"/>
      <c r="U112" s="49"/>
      <c r="V112" s="49"/>
      <c r="W112" s="49"/>
      <c r="X112" s="50"/>
      <c r="Y112" s="29"/>
      <c r="Z112" s="29"/>
      <c r="AA112" s="29"/>
      <c r="AB112" s="29"/>
      <c r="AC112" s="29"/>
      <c r="AD112" s="29"/>
      <c r="AE112" s="29"/>
      <c r="AT112" s="15" t="s">
        <v>426</v>
      </c>
      <c r="AU112" s="15" t="s">
        <v>78</v>
      </c>
    </row>
    <row r="113" spans="1:65" s="2" customFormat="1" ht="16.5" customHeight="1">
      <c r="A113" s="29"/>
      <c r="B113" s="160"/>
      <c r="C113" s="161" t="s">
        <v>457</v>
      </c>
      <c r="D113" s="161" t="s">
        <v>130</v>
      </c>
      <c r="E113" s="162" t="s">
        <v>458</v>
      </c>
      <c r="F113" s="163" t="s">
        <v>459</v>
      </c>
      <c r="G113" s="164" t="s">
        <v>141</v>
      </c>
      <c r="H113" s="165">
        <v>4</v>
      </c>
      <c r="I113" s="166"/>
      <c r="J113" s="166"/>
      <c r="K113" s="167">
        <f>ROUND(P113*H113,2)</f>
        <v>0</v>
      </c>
      <c r="L113" s="163" t="s">
        <v>3</v>
      </c>
      <c r="M113" s="30"/>
      <c r="N113" s="168" t="s">
        <v>3</v>
      </c>
      <c r="O113" s="169" t="s">
        <v>38</v>
      </c>
      <c r="P113" s="170">
        <f>I113+J113</f>
        <v>0</v>
      </c>
      <c r="Q113" s="170">
        <f>ROUND(I113*H113,2)</f>
        <v>0</v>
      </c>
      <c r="R113" s="170">
        <f>ROUND(J113*H113,2)</f>
        <v>0</v>
      </c>
      <c r="S113" s="49"/>
      <c r="T113" s="171">
        <f>S113*H113</f>
        <v>0</v>
      </c>
      <c r="U113" s="171">
        <v>0</v>
      </c>
      <c r="V113" s="171">
        <f>U113*H113</f>
        <v>0</v>
      </c>
      <c r="W113" s="171">
        <v>0</v>
      </c>
      <c r="X113" s="172">
        <f>W113*H113</f>
        <v>0</v>
      </c>
      <c r="Y113" s="29"/>
      <c r="Z113" s="29"/>
      <c r="AA113" s="29"/>
      <c r="AB113" s="29"/>
      <c r="AC113" s="29"/>
      <c r="AD113" s="29"/>
      <c r="AE113" s="29"/>
      <c r="AR113" s="173" t="s">
        <v>135</v>
      </c>
      <c r="AT113" s="173" t="s">
        <v>130</v>
      </c>
      <c r="AU113" s="173" t="s">
        <v>78</v>
      </c>
      <c r="AY113" s="15" t="s">
        <v>128</v>
      </c>
      <c r="BE113" s="174">
        <f>IF(O113="základní",K113,0)</f>
        <v>0</v>
      </c>
      <c r="BF113" s="174">
        <f>IF(O113="snížená",K113,0)</f>
        <v>0</v>
      </c>
      <c r="BG113" s="174">
        <f>IF(O113="zákl. přenesená",K113,0)</f>
        <v>0</v>
      </c>
      <c r="BH113" s="174">
        <f>IF(O113="sníž. přenesená",K113,0)</f>
        <v>0</v>
      </c>
      <c r="BI113" s="174">
        <f>IF(O113="nulová",K113,0)</f>
        <v>0</v>
      </c>
      <c r="BJ113" s="15" t="s">
        <v>76</v>
      </c>
      <c r="BK113" s="174">
        <f>ROUND(P113*H113,2)</f>
        <v>0</v>
      </c>
      <c r="BL113" s="15" t="s">
        <v>135</v>
      </c>
      <c r="BM113" s="173" t="s">
        <v>460</v>
      </c>
    </row>
    <row r="114" spans="1:65" s="2" customFormat="1" ht="29.25">
      <c r="A114" s="29"/>
      <c r="B114" s="30"/>
      <c r="C114" s="29"/>
      <c r="D114" s="175" t="s">
        <v>137</v>
      </c>
      <c r="E114" s="29"/>
      <c r="F114" s="176" t="s">
        <v>461</v>
      </c>
      <c r="G114" s="29"/>
      <c r="H114" s="29"/>
      <c r="I114" s="94"/>
      <c r="J114" s="94"/>
      <c r="K114" s="29"/>
      <c r="L114" s="29"/>
      <c r="M114" s="30"/>
      <c r="N114" s="177"/>
      <c r="O114" s="178"/>
      <c r="P114" s="49"/>
      <c r="Q114" s="49"/>
      <c r="R114" s="49"/>
      <c r="S114" s="49"/>
      <c r="T114" s="49"/>
      <c r="U114" s="49"/>
      <c r="V114" s="49"/>
      <c r="W114" s="49"/>
      <c r="X114" s="50"/>
      <c r="Y114" s="29"/>
      <c r="Z114" s="29"/>
      <c r="AA114" s="29"/>
      <c r="AB114" s="29"/>
      <c r="AC114" s="29"/>
      <c r="AD114" s="29"/>
      <c r="AE114" s="29"/>
      <c r="AT114" s="15" t="s">
        <v>137</v>
      </c>
      <c r="AU114" s="15" t="s">
        <v>78</v>
      </c>
    </row>
    <row r="115" spans="1:65" s="2" customFormat="1" ht="29.25">
      <c r="A115" s="29"/>
      <c r="B115" s="30"/>
      <c r="C115" s="29"/>
      <c r="D115" s="175" t="s">
        <v>426</v>
      </c>
      <c r="E115" s="29"/>
      <c r="F115" s="189" t="s">
        <v>462</v>
      </c>
      <c r="G115" s="29"/>
      <c r="H115" s="29"/>
      <c r="I115" s="94"/>
      <c r="J115" s="94"/>
      <c r="K115" s="29"/>
      <c r="L115" s="29"/>
      <c r="M115" s="30"/>
      <c r="N115" s="177"/>
      <c r="O115" s="178"/>
      <c r="P115" s="49"/>
      <c r="Q115" s="49"/>
      <c r="R115" s="49"/>
      <c r="S115" s="49"/>
      <c r="T115" s="49"/>
      <c r="U115" s="49"/>
      <c r="V115" s="49"/>
      <c r="W115" s="49"/>
      <c r="X115" s="50"/>
      <c r="Y115" s="29"/>
      <c r="Z115" s="29"/>
      <c r="AA115" s="29"/>
      <c r="AB115" s="29"/>
      <c r="AC115" s="29"/>
      <c r="AD115" s="29"/>
      <c r="AE115" s="29"/>
      <c r="AT115" s="15" t="s">
        <v>426</v>
      </c>
      <c r="AU115" s="15" t="s">
        <v>78</v>
      </c>
    </row>
    <row r="116" spans="1:65" s="2" customFormat="1" ht="16.5" customHeight="1">
      <c r="A116" s="29"/>
      <c r="B116" s="160"/>
      <c r="C116" s="161" t="s">
        <v>167</v>
      </c>
      <c r="D116" s="161" t="s">
        <v>130</v>
      </c>
      <c r="E116" s="162" t="s">
        <v>463</v>
      </c>
      <c r="F116" s="163" t="s">
        <v>464</v>
      </c>
      <c r="G116" s="164" t="s">
        <v>430</v>
      </c>
      <c r="H116" s="165">
        <v>6.72</v>
      </c>
      <c r="I116" s="166"/>
      <c r="J116" s="166"/>
      <c r="K116" s="167">
        <f>ROUND(P116*H116,2)</f>
        <v>0</v>
      </c>
      <c r="L116" s="163" t="s">
        <v>3</v>
      </c>
      <c r="M116" s="30"/>
      <c r="N116" s="168" t="s">
        <v>3</v>
      </c>
      <c r="O116" s="169" t="s">
        <v>38</v>
      </c>
      <c r="P116" s="170">
        <f>I116+J116</f>
        <v>0</v>
      </c>
      <c r="Q116" s="170">
        <f>ROUND(I116*H116,2)</f>
        <v>0</v>
      </c>
      <c r="R116" s="170">
        <f>ROUND(J116*H116,2)</f>
        <v>0</v>
      </c>
      <c r="S116" s="49"/>
      <c r="T116" s="171">
        <f>S116*H116</f>
        <v>0</v>
      </c>
      <c r="U116" s="171">
        <v>2.2563422040000001</v>
      </c>
      <c r="V116" s="171">
        <f>U116*H116</f>
        <v>15.16261961088</v>
      </c>
      <c r="W116" s="171">
        <v>0</v>
      </c>
      <c r="X116" s="172">
        <f>W116*H116</f>
        <v>0</v>
      </c>
      <c r="Y116" s="29"/>
      <c r="Z116" s="29"/>
      <c r="AA116" s="29"/>
      <c r="AB116" s="29"/>
      <c r="AC116" s="29"/>
      <c r="AD116" s="29"/>
      <c r="AE116" s="29"/>
      <c r="AR116" s="173" t="s">
        <v>135</v>
      </c>
      <c r="AT116" s="173" t="s">
        <v>130</v>
      </c>
      <c r="AU116" s="173" t="s">
        <v>78</v>
      </c>
      <c r="AY116" s="15" t="s">
        <v>128</v>
      </c>
      <c r="BE116" s="174">
        <f>IF(O116="základní",K116,0)</f>
        <v>0</v>
      </c>
      <c r="BF116" s="174">
        <f>IF(O116="snížená",K116,0)</f>
        <v>0</v>
      </c>
      <c r="BG116" s="174">
        <f>IF(O116="zákl. přenesená",K116,0)</f>
        <v>0</v>
      </c>
      <c r="BH116" s="174">
        <f>IF(O116="sníž. přenesená",K116,0)</f>
        <v>0</v>
      </c>
      <c r="BI116" s="174">
        <f>IF(O116="nulová",K116,0)</f>
        <v>0</v>
      </c>
      <c r="BJ116" s="15" t="s">
        <v>76</v>
      </c>
      <c r="BK116" s="174">
        <f>ROUND(P116*H116,2)</f>
        <v>0</v>
      </c>
      <c r="BL116" s="15" t="s">
        <v>135</v>
      </c>
      <c r="BM116" s="173" t="s">
        <v>465</v>
      </c>
    </row>
    <row r="117" spans="1:65" s="2" customFormat="1">
      <c r="A117" s="29"/>
      <c r="B117" s="30"/>
      <c r="C117" s="29"/>
      <c r="D117" s="175" t="s">
        <v>137</v>
      </c>
      <c r="E117" s="29"/>
      <c r="F117" s="176" t="s">
        <v>466</v>
      </c>
      <c r="G117" s="29"/>
      <c r="H117" s="29"/>
      <c r="I117" s="94"/>
      <c r="J117" s="94"/>
      <c r="K117" s="29"/>
      <c r="L117" s="29"/>
      <c r="M117" s="30"/>
      <c r="N117" s="177"/>
      <c r="O117" s="178"/>
      <c r="P117" s="49"/>
      <c r="Q117" s="49"/>
      <c r="R117" s="49"/>
      <c r="S117" s="49"/>
      <c r="T117" s="49"/>
      <c r="U117" s="49"/>
      <c r="V117" s="49"/>
      <c r="W117" s="49"/>
      <c r="X117" s="50"/>
      <c r="Y117" s="29"/>
      <c r="Z117" s="29"/>
      <c r="AA117" s="29"/>
      <c r="AB117" s="29"/>
      <c r="AC117" s="29"/>
      <c r="AD117" s="29"/>
      <c r="AE117" s="29"/>
      <c r="AT117" s="15" t="s">
        <v>137</v>
      </c>
      <c r="AU117" s="15" t="s">
        <v>78</v>
      </c>
    </row>
    <row r="118" spans="1:65" s="2" customFormat="1" ht="16.5" customHeight="1">
      <c r="A118" s="29"/>
      <c r="B118" s="160"/>
      <c r="C118" s="161" t="s">
        <v>171</v>
      </c>
      <c r="D118" s="161" t="s">
        <v>130</v>
      </c>
      <c r="E118" s="162" t="s">
        <v>467</v>
      </c>
      <c r="F118" s="163" t="s">
        <v>468</v>
      </c>
      <c r="G118" s="164" t="s">
        <v>430</v>
      </c>
      <c r="H118" s="165">
        <v>4.5999999999999996</v>
      </c>
      <c r="I118" s="166"/>
      <c r="J118" s="166"/>
      <c r="K118" s="167">
        <f>ROUND(P118*H118,2)</f>
        <v>0</v>
      </c>
      <c r="L118" s="163" t="s">
        <v>3</v>
      </c>
      <c r="M118" s="30"/>
      <c r="N118" s="168" t="s">
        <v>3</v>
      </c>
      <c r="O118" s="169" t="s">
        <v>38</v>
      </c>
      <c r="P118" s="170">
        <f>I118+J118</f>
        <v>0</v>
      </c>
      <c r="Q118" s="170">
        <f>ROUND(I118*H118,2)</f>
        <v>0</v>
      </c>
      <c r="R118" s="170">
        <f>ROUND(J118*H118,2)</f>
        <v>0</v>
      </c>
      <c r="S118" s="49"/>
      <c r="T118" s="171">
        <f>S118*H118</f>
        <v>0</v>
      </c>
      <c r="U118" s="171">
        <v>0</v>
      </c>
      <c r="V118" s="171">
        <f>U118*H118</f>
        <v>0</v>
      </c>
      <c r="W118" s="171">
        <v>0</v>
      </c>
      <c r="X118" s="172">
        <f>W118*H118</f>
        <v>0</v>
      </c>
      <c r="Y118" s="29"/>
      <c r="Z118" s="29"/>
      <c r="AA118" s="29"/>
      <c r="AB118" s="29"/>
      <c r="AC118" s="29"/>
      <c r="AD118" s="29"/>
      <c r="AE118" s="29"/>
      <c r="AR118" s="173" t="s">
        <v>135</v>
      </c>
      <c r="AT118" s="173" t="s">
        <v>130</v>
      </c>
      <c r="AU118" s="173" t="s">
        <v>78</v>
      </c>
      <c r="AY118" s="15" t="s">
        <v>128</v>
      </c>
      <c r="BE118" s="174">
        <f>IF(O118="základní",K118,0)</f>
        <v>0</v>
      </c>
      <c r="BF118" s="174">
        <f>IF(O118="snížená",K118,0)</f>
        <v>0</v>
      </c>
      <c r="BG118" s="174">
        <f>IF(O118="zákl. přenesená",K118,0)</f>
        <v>0</v>
      </c>
      <c r="BH118" s="174">
        <f>IF(O118="sníž. přenesená",K118,0)</f>
        <v>0</v>
      </c>
      <c r="BI118" s="174">
        <f>IF(O118="nulová",K118,0)</f>
        <v>0</v>
      </c>
      <c r="BJ118" s="15" t="s">
        <v>76</v>
      </c>
      <c r="BK118" s="174">
        <f>ROUND(P118*H118,2)</f>
        <v>0</v>
      </c>
      <c r="BL118" s="15" t="s">
        <v>135</v>
      </c>
      <c r="BM118" s="173" t="s">
        <v>469</v>
      </c>
    </row>
    <row r="119" spans="1:65" s="2" customFormat="1">
      <c r="A119" s="29"/>
      <c r="B119" s="30"/>
      <c r="C119" s="29"/>
      <c r="D119" s="175" t="s">
        <v>137</v>
      </c>
      <c r="E119" s="29"/>
      <c r="F119" s="176" t="s">
        <v>470</v>
      </c>
      <c r="G119" s="29"/>
      <c r="H119" s="29"/>
      <c r="I119" s="94"/>
      <c r="J119" s="94"/>
      <c r="K119" s="29"/>
      <c r="L119" s="29"/>
      <c r="M119" s="30"/>
      <c r="N119" s="177"/>
      <c r="O119" s="178"/>
      <c r="P119" s="49"/>
      <c r="Q119" s="49"/>
      <c r="R119" s="49"/>
      <c r="S119" s="49"/>
      <c r="T119" s="49"/>
      <c r="U119" s="49"/>
      <c r="V119" s="49"/>
      <c r="W119" s="49"/>
      <c r="X119" s="50"/>
      <c r="Y119" s="29"/>
      <c r="Z119" s="29"/>
      <c r="AA119" s="29"/>
      <c r="AB119" s="29"/>
      <c r="AC119" s="29"/>
      <c r="AD119" s="29"/>
      <c r="AE119" s="29"/>
      <c r="AT119" s="15" t="s">
        <v>137</v>
      </c>
      <c r="AU119" s="15" t="s">
        <v>78</v>
      </c>
    </row>
    <row r="120" spans="1:65" s="2" customFormat="1" ht="16.5" customHeight="1">
      <c r="A120" s="29"/>
      <c r="B120" s="160"/>
      <c r="C120" s="161" t="s">
        <v>175</v>
      </c>
      <c r="D120" s="161" t="s">
        <v>130</v>
      </c>
      <c r="E120" s="162" t="s">
        <v>471</v>
      </c>
      <c r="F120" s="163" t="s">
        <v>472</v>
      </c>
      <c r="G120" s="164" t="s">
        <v>473</v>
      </c>
      <c r="H120" s="165">
        <v>3</v>
      </c>
      <c r="I120" s="166"/>
      <c r="J120" s="166"/>
      <c r="K120" s="167">
        <f>ROUND(P120*H120,2)</f>
        <v>0</v>
      </c>
      <c r="L120" s="163" t="s">
        <v>3</v>
      </c>
      <c r="M120" s="30"/>
      <c r="N120" s="168" t="s">
        <v>3</v>
      </c>
      <c r="O120" s="169" t="s">
        <v>38</v>
      </c>
      <c r="P120" s="170">
        <f>I120+J120</f>
        <v>0</v>
      </c>
      <c r="Q120" s="170">
        <f>ROUND(I120*H120,2)</f>
        <v>0</v>
      </c>
      <c r="R120" s="170">
        <f>ROUND(J120*H120,2)</f>
        <v>0</v>
      </c>
      <c r="S120" s="49"/>
      <c r="T120" s="171">
        <f>S120*H120</f>
        <v>0</v>
      </c>
      <c r="U120" s="171">
        <v>0</v>
      </c>
      <c r="V120" s="171">
        <f>U120*H120</f>
        <v>0</v>
      </c>
      <c r="W120" s="171">
        <v>0</v>
      </c>
      <c r="X120" s="172">
        <f>W120*H120</f>
        <v>0</v>
      </c>
      <c r="Y120" s="29"/>
      <c r="Z120" s="29"/>
      <c r="AA120" s="29"/>
      <c r="AB120" s="29"/>
      <c r="AC120" s="29"/>
      <c r="AD120" s="29"/>
      <c r="AE120" s="29"/>
      <c r="AR120" s="173" t="s">
        <v>135</v>
      </c>
      <c r="AT120" s="173" t="s">
        <v>130</v>
      </c>
      <c r="AU120" s="173" t="s">
        <v>78</v>
      </c>
      <c r="AY120" s="15" t="s">
        <v>128</v>
      </c>
      <c r="BE120" s="174">
        <f>IF(O120="základní",K120,0)</f>
        <v>0</v>
      </c>
      <c r="BF120" s="174">
        <f>IF(O120="snížená",K120,0)</f>
        <v>0</v>
      </c>
      <c r="BG120" s="174">
        <f>IF(O120="zákl. přenesená",K120,0)</f>
        <v>0</v>
      </c>
      <c r="BH120" s="174">
        <f>IF(O120="sníž. přenesená",K120,0)</f>
        <v>0</v>
      </c>
      <c r="BI120" s="174">
        <f>IF(O120="nulová",K120,0)</f>
        <v>0</v>
      </c>
      <c r="BJ120" s="15" t="s">
        <v>76</v>
      </c>
      <c r="BK120" s="174">
        <f>ROUND(P120*H120,2)</f>
        <v>0</v>
      </c>
      <c r="BL120" s="15" t="s">
        <v>135</v>
      </c>
      <c r="BM120" s="173" t="s">
        <v>474</v>
      </c>
    </row>
    <row r="121" spans="1:65" s="2" customFormat="1">
      <c r="A121" s="29"/>
      <c r="B121" s="30"/>
      <c r="C121" s="29"/>
      <c r="D121" s="175" t="s">
        <v>137</v>
      </c>
      <c r="E121" s="29"/>
      <c r="F121" s="176" t="s">
        <v>475</v>
      </c>
      <c r="G121" s="29"/>
      <c r="H121" s="29"/>
      <c r="I121" s="94"/>
      <c r="J121" s="94"/>
      <c r="K121" s="29"/>
      <c r="L121" s="29"/>
      <c r="M121" s="30"/>
      <c r="N121" s="177"/>
      <c r="O121" s="178"/>
      <c r="P121" s="49"/>
      <c r="Q121" s="49"/>
      <c r="R121" s="49"/>
      <c r="S121" s="49"/>
      <c r="T121" s="49"/>
      <c r="U121" s="49"/>
      <c r="V121" s="49"/>
      <c r="W121" s="49"/>
      <c r="X121" s="50"/>
      <c r="Y121" s="29"/>
      <c r="Z121" s="29"/>
      <c r="AA121" s="29"/>
      <c r="AB121" s="29"/>
      <c r="AC121" s="29"/>
      <c r="AD121" s="29"/>
      <c r="AE121" s="29"/>
      <c r="AT121" s="15" t="s">
        <v>137</v>
      </c>
      <c r="AU121" s="15" t="s">
        <v>78</v>
      </c>
    </row>
    <row r="122" spans="1:65" s="2" customFormat="1" ht="16.5" customHeight="1">
      <c r="A122" s="29"/>
      <c r="B122" s="160"/>
      <c r="C122" s="161" t="s">
        <v>476</v>
      </c>
      <c r="D122" s="161" t="s">
        <v>130</v>
      </c>
      <c r="E122" s="162" t="s">
        <v>477</v>
      </c>
      <c r="F122" s="163" t="s">
        <v>478</v>
      </c>
      <c r="G122" s="164" t="s">
        <v>430</v>
      </c>
      <c r="H122" s="165">
        <v>9.5</v>
      </c>
      <c r="I122" s="166"/>
      <c r="J122" s="166"/>
      <c r="K122" s="167">
        <f>ROUND(P122*H122,2)</f>
        <v>0</v>
      </c>
      <c r="L122" s="163" t="s">
        <v>3</v>
      </c>
      <c r="M122" s="30"/>
      <c r="N122" s="168" t="s">
        <v>3</v>
      </c>
      <c r="O122" s="169" t="s">
        <v>38</v>
      </c>
      <c r="P122" s="170">
        <f>I122+J122</f>
        <v>0</v>
      </c>
      <c r="Q122" s="170">
        <f>ROUND(I122*H122,2)</f>
        <v>0</v>
      </c>
      <c r="R122" s="170">
        <f>ROUND(J122*H122,2)</f>
        <v>0</v>
      </c>
      <c r="S122" s="49"/>
      <c r="T122" s="171">
        <f>S122*H122</f>
        <v>0</v>
      </c>
      <c r="U122" s="171">
        <v>0</v>
      </c>
      <c r="V122" s="171">
        <f>U122*H122</f>
        <v>0</v>
      </c>
      <c r="W122" s="171">
        <v>0</v>
      </c>
      <c r="X122" s="172">
        <f>W122*H122</f>
        <v>0</v>
      </c>
      <c r="Y122" s="29"/>
      <c r="Z122" s="29"/>
      <c r="AA122" s="29"/>
      <c r="AB122" s="29"/>
      <c r="AC122" s="29"/>
      <c r="AD122" s="29"/>
      <c r="AE122" s="29"/>
      <c r="AR122" s="173" t="s">
        <v>135</v>
      </c>
      <c r="AT122" s="173" t="s">
        <v>130</v>
      </c>
      <c r="AU122" s="173" t="s">
        <v>78</v>
      </c>
      <c r="AY122" s="15" t="s">
        <v>128</v>
      </c>
      <c r="BE122" s="174">
        <f>IF(O122="základní",K122,0)</f>
        <v>0</v>
      </c>
      <c r="BF122" s="174">
        <f>IF(O122="snížená",K122,0)</f>
        <v>0</v>
      </c>
      <c r="BG122" s="174">
        <f>IF(O122="zákl. přenesená",K122,0)</f>
        <v>0</v>
      </c>
      <c r="BH122" s="174">
        <f>IF(O122="sníž. přenesená",K122,0)</f>
        <v>0</v>
      </c>
      <c r="BI122" s="174">
        <f>IF(O122="nulová",K122,0)</f>
        <v>0</v>
      </c>
      <c r="BJ122" s="15" t="s">
        <v>76</v>
      </c>
      <c r="BK122" s="174">
        <f>ROUND(P122*H122,2)</f>
        <v>0</v>
      </c>
      <c r="BL122" s="15" t="s">
        <v>135</v>
      </c>
      <c r="BM122" s="173" t="s">
        <v>479</v>
      </c>
    </row>
    <row r="123" spans="1:65" s="2" customFormat="1" ht="19.5">
      <c r="A123" s="29"/>
      <c r="B123" s="30"/>
      <c r="C123" s="29"/>
      <c r="D123" s="175" t="s">
        <v>137</v>
      </c>
      <c r="E123" s="29"/>
      <c r="F123" s="176" t="s">
        <v>480</v>
      </c>
      <c r="G123" s="29"/>
      <c r="H123" s="29"/>
      <c r="I123" s="94"/>
      <c r="J123" s="94"/>
      <c r="K123" s="29"/>
      <c r="L123" s="29"/>
      <c r="M123" s="30"/>
      <c r="N123" s="177"/>
      <c r="O123" s="178"/>
      <c r="P123" s="49"/>
      <c r="Q123" s="49"/>
      <c r="R123" s="49"/>
      <c r="S123" s="49"/>
      <c r="T123" s="49"/>
      <c r="U123" s="49"/>
      <c r="V123" s="49"/>
      <c r="W123" s="49"/>
      <c r="X123" s="50"/>
      <c r="Y123" s="29"/>
      <c r="Z123" s="29"/>
      <c r="AA123" s="29"/>
      <c r="AB123" s="29"/>
      <c r="AC123" s="29"/>
      <c r="AD123" s="29"/>
      <c r="AE123" s="29"/>
      <c r="AT123" s="15" t="s">
        <v>137</v>
      </c>
      <c r="AU123" s="15" t="s">
        <v>78</v>
      </c>
    </row>
    <row r="124" spans="1:65" s="2" customFormat="1" ht="24" customHeight="1">
      <c r="A124" s="29"/>
      <c r="B124" s="160"/>
      <c r="C124" s="161" t="s">
        <v>481</v>
      </c>
      <c r="D124" s="161" t="s">
        <v>130</v>
      </c>
      <c r="E124" s="162" t="s">
        <v>482</v>
      </c>
      <c r="F124" s="163" t="s">
        <v>483</v>
      </c>
      <c r="G124" s="164" t="s">
        <v>133</v>
      </c>
      <c r="H124" s="165">
        <v>130</v>
      </c>
      <c r="I124" s="166"/>
      <c r="J124" s="166"/>
      <c r="K124" s="167">
        <f>ROUND(P124*H124,2)</f>
        <v>0</v>
      </c>
      <c r="L124" s="163"/>
      <c r="M124" s="30"/>
      <c r="N124" s="168" t="s">
        <v>3</v>
      </c>
      <c r="O124" s="169" t="s">
        <v>38</v>
      </c>
      <c r="P124" s="170">
        <f>I124+J124</f>
        <v>0</v>
      </c>
      <c r="Q124" s="170">
        <f>ROUND(I124*H124,2)</f>
        <v>0</v>
      </c>
      <c r="R124" s="170">
        <f>ROUND(J124*H124,2)</f>
        <v>0</v>
      </c>
      <c r="S124" s="49"/>
      <c r="T124" s="171">
        <f>S124*H124</f>
        <v>0</v>
      </c>
      <c r="U124" s="171">
        <v>0</v>
      </c>
      <c r="V124" s="171">
        <f>U124*H124</f>
        <v>0</v>
      </c>
      <c r="W124" s="171">
        <v>0</v>
      </c>
      <c r="X124" s="172">
        <f>W124*H124</f>
        <v>0</v>
      </c>
      <c r="Y124" s="29"/>
      <c r="Z124" s="29"/>
      <c r="AA124" s="29"/>
      <c r="AB124" s="29"/>
      <c r="AC124" s="29"/>
      <c r="AD124" s="29"/>
      <c r="AE124" s="29"/>
      <c r="AR124" s="173" t="s">
        <v>135</v>
      </c>
      <c r="AT124" s="173" t="s">
        <v>130</v>
      </c>
      <c r="AU124" s="173" t="s">
        <v>78</v>
      </c>
      <c r="AY124" s="15" t="s">
        <v>128</v>
      </c>
      <c r="BE124" s="174">
        <f>IF(O124="základní",K124,0)</f>
        <v>0</v>
      </c>
      <c r="BF124" s="174">
        <f>IF(O124="snížená",K124,0)</f>
        <v>0</v>
      </c>
      <c r="BG124" s="174">
        <f>IF(O124="zákl. přenesená",K124,0)</f>
        <v>0</v>
      </c>
      <c r="BH124" s="174">
        <f>IF(O124="sníž. přenesená",K124,0)</f>
        <v>0</v>
      </c>
      <c r="BI124" s="174">
        <f>IF(O124="nulová",K124,0)</f>
        <v>0</v>
      </c>
      <c r="BJ124" s="15" t="s">
        <v>76</v>
      </c>
      <c r="BK124" s="174">
        <f>ROUND(P124*H124,2)</f>
        <v>0</v>
      </c>
      <c r="BL124" s="15" t="s">
        <v>135</v>
      </c>
      <c r="BM124" s="173" t="s">
        <v>484</v>
      </c>
    </row>
    <row r="125" spans="1:65" s="2" customFormat="1" ht="19.5">
      <c r="A125" s="29"/>
      <c r="B125" s="30"/>
      <c r="C125" s="29"/>
      <c r="D125" s="175" t="s">
        <v>137</v>
      </c>
      <c r="E125" s="29"/>
      <c r="F125" s="176" t="s">
        <v>485</v>
      </c>
      <c r="G125" s="29"/>
      <c r="H125" s="29"/>
      <c r="I125" s="94"/>
      <c r="J125" s="94"/>
      <c r="K125" s="29"/>
      <c r="L125" s="29"/>
      <c r="M125" s="30"/>
      <c r="N125" s="177"/>
      <c r="O125" s="178"/>
      <c r="P125" s="49"/>
      <c r="Q125" s="49"/>
      <c r="R125" s="49"/>
      <c r="S125" s="49"/>
      <c r="T125" s="49"/>
      <c r="U125" s="49"/>
      <c r="V125" s="49"/>
      <c r="W125" s="49"/>
      <c r="X125" s="50"/>
      <c r="Y125" s="29"/>
      <c r="Z125" s="29"/>
      <c r="AA125" s="29"/>
      <c r="AB125" s="29"/>
      <c r="AC125" s="29"/>
      <c r="AD125" s="29"/>
      <c r="AE125" s="29"/>
      <c r="AT125" s="15" t="s">
        <v>137</v>
      </c>
      <c r="AU125" s="15" t="s">
        <v>78</v>
      </c>
    </row>
    <row r="126" spans="1:65" s="2" customFormat="1" ht="29.25">
      <c r="A126" s="29"/>
      <c r="B126" s="30"/>
      <c r="C126" s="29"/>
      <c r="D126" s="175" t="s">
        <v>426</v>
      </c>
      <c r="E126" s="29"/>
      <c r="F126" s="189" t="s">
        <v>486</v>
      </c>
      <c r="G126" s="29"/>
      <c r="H126" s="29"/>
      <c r="I126" s="94"/>
      <c r="J126" s="94"/>
      <c r="K126" s="29"/>
      <c r="L126" s="29"/>
      <c r="M126" s="30"/>
      <c r="N126" s="177"/>
      <c r="O126" s="178"/>
      <c r="P126" s="49"/>
      <c r="Q126" s="49"/>
      <c r="R126" s="49"/>
      <c r="S126" s="49"/>
      <c r="T126" s="49"/>
      <c r="U126" s="49"/>
      <c r="V126" s="49"/>
      <c r="W126" s="49"/>
      <c r="X126" s="50"/>
      <c r="Y126" s="29"/>
      <c r="Z126" s="29"/>
      <c r="AA126" s="29"/>
      <c r="AB126" s="29"/>
      <c r="AC126" s="29"/>
      <c r="AD126" s="29"/>
      <c r="AE126" s="29"/>
      <c r="AT126" s="15" t="s">
        <v>426</v>
      </c>
      <c r="AU126" s="15" t="s">
        <v>78</v>
      </c>
    </row>
    <row r="127" spans="1:65" s="2" customFormat="1" ht="16.5" customHeight="1">
      <c r="A127" s="29"/>
      <c r="B127" s="160"/>
      <c r="C127" s="161" t="s">
        <v>180</v>
      </c>
      <c r="D127" s="161" t="s">
        <v>130</v>
      </c>
      <c r="E127" s="162" t="s">
        <v>487</v>
      </c>
      <c r="F127" s="163" t="s">
        <v>488</v>
      </c>
      <c r="G127" s="164" t="s">
        <v>430</v>
      </c>
      <c r="H127" s="165">
        <v>4.5</v>
      </c>
      <c r="I127" s="166"/>
      <c r="J127" s="166"/>
      <c r="K127" s="167">
        <f>ROUND(P127*H127,2)</f>
        <v>0</v>
      </c>
      <c r="L127" s="163" t="s">
        <v>3</v>
      </c>
      <c r="M127" s="30"/>
      <c r="N127" s="168" t="s">
        <v>3</v>
      </c>
      <c r="O127" s="169" t="s">
        <v>38</v>
      </c>
      <c r="P127" s="170">
        <f>I127+J127</f>
        <v>0</v>
      </c>
      <c r="Q127" s="170">
        <f>ROUND(I127*H127,2)</f>
        <v>0</v>
      </c>
      <c r="R127" s="170">
        <f>ROUND(J127*H127,2)</f>
        <v>0</v>
      </c>
      <c r="S127" s="49"/>
      <c r="T127" s="171">
        <f>S127*H127</f>
        <v>0</v>
      </c>
      <c r="U127" s="171">
        <v>0</v>
      </c>
      <c r="V127" s="171">
        <f>U127*H127</f>
        <v>0</v>
      </c>
      <c r="W127" s="171">
        <v>0</v>
      </c>
      <c r="X127" s="172">
        <f>W127*H127</f>
        <v>0</v>
      </c>
      <c r="Y127" s="29"/>
      <c r="Z127" s="29"/>
      <c r="AA127" s="29"/>
      <c r="AB127" s="29"/>
      <c r="AC127" s="29"/>
      <c r="AD127" s="29"/>
      <c r="AE127" s="29"/>
      <c r="AR127" s="173" t="s">
        <v>135</v>
      </c>
      <c r="AT127" s="173" t="s">
        <v>130</v>
      </c>
      <c r="AU127" s="173" t="s">
        <v>78</v>
      </c>
      <c r="AY127" s="15" t="s">
        <v>128</v>
      </c>
      <c r="BE127" s="174">
        <f>IF(O127="základní",K127,0)</f>
        <v>0</v>
      </c>
      <c r="BF127" s="174">
        <f>IF(O127="snížená",K127,0)</f>
        <v>0</v>
      </c>
      <c r="BG127" s="174">
        <f>IF(O127="zákl. přenesená",K127,0)</f>
        <v>0</v>
      </c>
      <c r="BH127" s="174">
        <f>IF(O127="sníž. přenesená",K127,0)</f>
        <v>0</v>
      </c>
      <c r="BI127" s="174">
        <f>IF(O127="nulová",K127,0)</f>
        <v>0</v>
      </c>
      <c r="BJ127" s="15" t="s">
        <v>76</v>
      </c>
      <c r="BK127" s="174">
        <f>ROUND(P127*H127,2)</f>
        <v>0</v>
      </c>
      <c r="BL127" s="15" t="s">
        <v>135</v>
      </c>
      <c r="BM127" s="173" t="s">
        <v>489</v>
      </c>
    </row>
    <row r="128" spans="1:65" s="2" customFormat="1" ht="19.5">
      <c r="A128" s="29"/>
      <c r="B128" s="30"/>
      <c r="C128" s="29"/>
      <c r="D128" s="175" t="s">
        <v>137</v>
      </c>
      <c r="E128" s="29"/>
      <c r="F128" s="176" t="s">
        <v>490</v>
      </c>
      <c r="G128" s="29"/>
      <c r="H128" s="29"/>
      <c r="I128" s="94"/>
      <c r="J128" s="94"/>
      <c r="K128" s="29"/>
      <c r="L128" s="29"/>
      <c r="M128" s="30"/>
      <c r="N128" s="177"/>
      <c r="O128" s="178"/>
      <c r="P128" s="49"/>
      <c r="Q128" s="49"/>
      <c r="R128" s="49"/>
      <c r="S128" s="49"/>
      <c r="T128" s="49"/>
      <c r="U128" s="49"/>
      <c r="V128" s="49"/>
      <c r="W128" s="49"/>
      <c r="X128" s="50"/>
      <c r="Y128" s="29"/>
      <c r="Z128" s="29"/>
      <c r="AA128" s="29"/>
      <c r="AB128" s="29"/>
      <c r="AC128" s="29"/>
      <c r="AD128" s="29"/>
      <c r="AE128" s="29"/>
      <c r="AT128" s="15" t="s">
        <v>137</v>
      </c>
      <c r="AU128" s="15" t="s">
        <v>78</v>
      </c>
    </row>
    <row r="129" spans="1:65" s="2" customFormat="1" ht="39">
      <c r="A129" s="29"/>
      <c r="B129" s="30"/>
      <c r="C129" s="29"/>
      <c r="D129" s="175" t="s">
        <v>426</v>
      </c>
      <c r="E129" s="29"/>
      <c r="F129" s="189" t="s">
        <v>491</v>
      </c>
      <c r="G129" s="29"/>
      <c r="H129" s="29"/>
      <c r="I129" s="94"/>
      <c r="J129" s="94"/>
      <c r="K129" s="29"/>
      <c r="L129" s="29"/>
      <c r="M129" s="30"/>
      <c r="N129" s="177"/>
      <c r="O129" s="178"/>
      <c r="P129" s="49"/>
      <c r="Q129" s="49"/>
      <c r="R129" s="49"/>
      <c r="S129" s="49"/>
      <c r="T129" s="49"/>
      <c r="U129" s="49"/>
      <c r="V129" s="49"/>
      <c r="W129" s="49"/>
      <c r="X129" s="50"/>
      <c r="Y129" s="29"/>
      <c r="Z129" s="29"/>
      <c r="AA129" s="29"/>
      <c r="AB129" s="29"/>
      <c r="AC129" s="29"/>
      <c r="AD129" s="29"/>
      <c r="AE129" s="29"/>
      <c r="AT129" s="15" t="s">
        <v>426</v>
      </c>
      <c r="AU129" s="15" t="s">
        <v>78</v>
      </c>
    </row>
    <row r="130" spans="1:65" s="2" customFormat="1" ht="24" customHeight="1">
      <c r="A130" s="29"/>
      <c r="B130" s="160"/>
      <c r="C130" s="161" t="s">
        <v>263</v>
      </c>
      <c r="D130" s="161" t="s">
        <v>130</v>
      </c>
      <c r="E130" s="162" t="s">
        <v>492</v>
      </c>
      <c r="F130" s="163" t="s">
        <v>493</v>
      </c>
      <c r="G130" s="164" t="s">
        <v>141</v>
      </c>
      <c r="H130" s="165">
        <v>2</v>
      </c>
      <c r="I130" s="166"/>
      <c r="J130" s="166"/>
      <c r="K130" s="167">
        <f>ROUND(P130*H130,2)</f>
        <v>0</v>
      </c>
      <c r="L130" s="163"/>
      <c r="M130" s="30"/>
      <c r="N130" s="168" t="s">
        <v>3</v>
      </c>
      <c r="O130" s="169" t="s">
        <v>38</v>
      </c>
      <c r="P130" s="170">
        <f>I130+J130</f>
        <v>0</v>
      </c>
      <c r="Q130" s="170">
        <f>ROUND(I130*H130,2)</f>
        <v>0</v>
      </c>
      <c r="R130" s="170">
        <f>ROUND(J130*H130,2)</f>
        <v>0</v>
      </c>
      <c r="S130" s="49"/>
      <c r="T130" s="171">
        <f>S130*H130</f>
        <v>0</v>
      </c>
      <c r="U130" s="171">
        <v>3.07125E-2</v>
      </c>
      <c r="V130" s="171">
        <f>U130*H130</f>
        <v>6.1425E-2</v>
      </c>
      <c r="W130" s="171">
        <v>0</v>
      </c>
      <c r="X130" s="172">
        <f>W130*H130</f>
        <v>0</v>
      </c>
      <c r="Y130" s="29"/>
      <c r="Z130" s="29"/>
      <c r="AA130" s="29"/>
      <c r="AB130" s="29"/>
      <c r="AC130" s="29"/>
      <c r="AD130" s="29"/>
      <c r="AE130" s="29"/>
      <c r="AR130" s="173" t="s">
        <v>135</v>
      </c>
      <c r="AT130" s="173" t="s">
        <v>130</v>
      </c>
      <c r="AU130" s="173" t="s">
        <v>78</v>
      </c>
      <c r="AY130" s="15" t="s">
        <v>128</v>
      </c>
      <c r="BE130" s="174">
        <f>IF(O130="základní",K130,0)</f>
        <v>0</v>
      </c>
      <c r="BF130" s="174">
        <f>IF(O130="snížená",K130,0)</f>
        <v>0</v>
      </c>
      <c r="BG130" s="174">
        <f>IF(O130="zákl. přenesená",K130,0)</f>
        <v>0</v>
      </c>
      <c r="BH130" s="174">
        <f>IF(O130="sníž. přenesená",K130,0)</f>
        <v>0</v>
      </c>
      <c r="BI130" s="174">
        <f>IF(O130="nulová",K130,0)</f>
        <v>0</v>
      </c>
      <c r="BJ130" s="15" t="s">
        <v>76</v>
      </c>
      <c r="BK130" s="174">
        <f>ROUND(P130*H130,2)</f>
        <v>0</v>
      </c>
      <c r="BL130" s="15" t="s">
        <v>135</v>
      </c>
      <c r="BM130" s="173" t="s">
        <v>494</v>
      </c>
    </row>
    <row r="131" spans="1:65" s="2" customFormat="1" ht="19.5">
      <c r="A131" s="29"/>
      <c r="B131" s="30"/>
      <c r="C131" s="29"/>
      <c r="D131" s="175" t="s">
        <v>137</v>
      </c>
      <c r="E131" s="29"/>
      <c r="F131" s="176" t="s">
        <v>495</v>
      </c>
      <c r="G131" s="29"/>
      <c r="H131" s="29"/>
      <c r="I131" s="94"/>
      <c r="J131" s="94"/>
      <c r="K131" s="29"/>
      <c r="L131" s="29"/>
      <c r="M131" s="30"/>
      <c r="N131" s="177"/>
      <c r="O131" s="178"/>
      <c r="P131" s="49"/>
      <c r="Q131" s="49"/>
      <c r="R131" s="49"/>
      <c r="S131" s="49"/>
      <c r="T131" s="49"/>
      <c r="U131" s="49"/>
      <c r="V131" s="49"/>
      <c r="W131" s="49"/>
      <c r="X131" s="50"/>
      <c r="Y131" s="29"/>
      <c r="Z131" s="29"/>
      <c r="AA131" s="29"/>
      <c r="AB131" s="29"/>
      <c r="AC131" s="29"/>
      <c r="AD131" s="29"/>
      <c r="AE131" s="29"/>
      <c r="AT131" s="15" t="s">
        <v>137</v>
      </c>
      <c r="AU131" s="15" t="s">
        <v>78</v>
      </c>
    </row>
    <row r="132" spans="1:65" s="2" customFormat="1" ht="39">
      <c r="A132" s="29"/>
      <c r="B132" s="30"/>
      <c r="C132" s="29"/>
      <c r="D132" s="175" t="s">
        <v>426</v>
      </c>
      <c r="E132" s="29"/>
      <c r="F132" s="189" t="s">
        <v>496</v>
      </c>
      <c r="G132" s="29"/>
      <c r="H132" s="29"/>
      <c r="I132" s="94"/>
      <c r="J132" s="94"/>
      <c r="K132" s="29"/>
      <c r="L132" s="29"/>
      <c r="M132" s="30"/>
      <c r="N132" s="177"/>
      <c r="O132" s="178"/>
      <c r="P132" s="49"/>
      <c r="Q132" s="49"/>
      <c r="R132" s="49"/>
      <c r="S132" s="49"/>
      <c r="T132" s="49"/>
      <c r="U132" s="49"/>
      <c r="V132" s="49"/>
      <c r="W132" s="49"/>
      <c r="X132" s="50"/>
      <c r="Y132" s="29"/>
      <c r="Z132" s="29"/>
      <c r="AA132" s="29"/>
      <c r="AB132" s="29"/>
      <c r="AC132" s="29"/>
      <c r="AD132" s="29"/>
      <c r="AE132" s="29"/>
      <c r="AT132" s="15" t="s">
        <v>426</v>
      </c>
      <c r="AU132" s="15" t="s">
        <v>78</v>
      </c>
    </row>
    <row r="133" spans="1:65" s="2" customFormat="1" ht="16.5" customHeight="1">
      <c r="A133" s="29"/>
      <c r="B133" s="160"/>
      <c r="C133" s="161" t="s">
        <v>10</v>
      </c>
      <c r="D133" s="161" t="s">
        <v>130</v>
      </c>
      <c r="E133" s="162" t="s">
        <v>497</v>
      </c>
      <c r="F133" s="163" t="s">
        <v>498</v>
      </c>
      <c r="G133" s="164" t="s">
        <v>436</v>
      </c>
      <c r="H133" s="165">
        <v>2.7</v>
      </c>
      <c r="I133" s="166"/>
      <c r="J133" s="166"/>
      <c r="K133" s="167">
        <f>ROUND(P133*H133,2)</f>
        <v>0</v>
      </c>
      <c r="L133" s="163" t="s">
        <v>3</v>
      </c>
      <c r="M133" s="30"/>
      <c r="N133" s="168" t="s">
        <v>3</v>
      </c>
      <c r="O133" s="169" t="s">
        <v>38</v>
      </c>
      <c r="P133" s="170">
        <f>I133+J133</f>
        <v>0</v>
      </c>
      <c r="Q133" s="170">
        <f>ROUND(I133*H133,2)</f>
        <v>0</v>
      </c>
      <c r="R133" s="170">
        <f>ROUND(J133*H133,2)</f>
        <v>0</v>
      </c>
      <c r="S133" s="49"/>
      <c r="T133" s="171">
        <f>S133*H133</f>
        <v>0</v>
      </c>
      <c r="U133" s="171">
        <v>7.0100000000000002E-4</v>
      </c>
      <c r="V133" s="171">
        <f>U133*H133</f>
        <v>1.8927000000000002E-3</v>
      </c>
      <c r="W133" s="171">
        <v>0</v>
      </c>
      <c r="X133" s="172">
        <f>W133*H133</f>
        <v>0</v>
      </c>
      <c r="Y133" s="29"/>
      <c r="Z133" s="29"/>
      <c r="AA133" s="29"/>
      <c r="AB133" s="29"/>
      <c r="AC133" s="29"/>
      <c r="AD133" s="29"/>
      <c r="AE133" s="29"/>
      <c r="AR133" s="173" t="s">
        <v>135</v>
      </c>
      <c r="AT133" s="173" t="s">
        <v>130</v>
      </c>
      <c r="AU133" s="173" t="s">
        <v>78</v>
      </c>
      <c r="AY133" s="15" t="s">
        <v>128</v>
      </c>
      <c r="BE133" s="174">
        <f>IF(O133="základní",K133,0)</f>
        <v>0</v>
      </c>
      <c r="BF133" s="174">
        <f>IF(O133="snížená",K133,0)</f>
        <v>0</v>
      </c>
      <c r="BG133" s="174">
        <f>IF(O133="zákl. přenesená",K133,0)</f>
        <v>0</v>
      </c>
      <c r="BH133" s="174">
        <f>IF(O133="sníž. přenesená",K133,0)</f>
        <v>0</v>
      </c>
      <c r="BI133" s="174">
        <f>IF(O133="nulová",K133,0)</f>
        <v>0</v>
      </c>
      <c r="BJ133" s="15" t="s">
        <v>76</v>
      </c>
      <c r="BK133" s="174">
        <f>ROUND(P133*H133,2)</f>
        <v>0</v>
      </c>
      <c r="BL133" s="15" t="s">
        <v>135</v>
      </c>
      <c r="BM133" s="173" t="s">
        <v>499</v>
      </c>
    </row>
    <row r="134" spans="1:65" s="2" customFormat="1">
      <c r="A134" s="29"/>
      <c r="B134" s="30"/>
      <c r="C134" s="29"/>
      <c r="D134" s="175" t="s">
        <v>137</v>
      </c>
      <c r="E134" s="29"/>
      <c r="F134" s="176" t="s">
        <v>500</v>
      </c>
      <c r="G134" s="29"/>
      <c r="H134" s="29"/>
      <c r="I134" s="94"/>
      <c r="J134" s="94"/>
      <c r="K134" s="29"/>
      <c r="L134" s="29"/>
      <c r="M134" s="30"/>
      <c r="N134" s="177"/>
      <c r="O134" s="178"/>
      <c r="P134" s="49"/>
      <c r="Q134" s="49"/>
      <c r="R134" s="49"/>
      <c r="S134" s="49"/>
      <c r="T134" s="49"/>
      <c r="U134" s="49"/>
      <c r="V134" s="49"/>
      <c r="W134" s="49"/>
      <c r="X134" s="50"/>
      <c r="Y134" s="29"/>
      <c r="Z134" s="29"/>
      <c r="AA134" s="29"/>
      <c r="AB134" s="29"/>
      <c r="AC134" s="29"/>
      <c r="AD134" s="29"/>
      <c r="AE134" s="29"/>
      <c r="AT134" s="15" t="s">
        <v>137</v>
      </c>
      <c r="AU134" s="15" t="s">
        <v>78</v>
      </c>
    </row>
    <row r="135" spans="1:65" s="2" customFormat="1" ht="29.25">
      <c r="A135" s="29"/>
      <c r="B135" s="30"/>
      <c r="C135" s="29"/>
      <c r="D135" s="175" t="s">
        <v>426</v>
      </c>
      <c r="E135" s="29"/>
      <c r="F135" s="189" t="s">
        <v>501</v>
      </c>
      <c r="G135" s="29"/>
      <c r="H135" s="29"/>
      <c r="I135" s="94"/>
      <c r="J135" s="94"/>
      <c r="K135" s="29"/>
      <c r="L135" s="29"/>
      <c r="M135" s="30"/>
      <c r="N135" s="177"/>
      <c r="O135" s="178"/>
      <c r="P135" s="49"/>
      <c r="Q135" s="49"/>
      <c r="R135" s="49"/>
      <c r="S135" s="49"/>
      <c r="T135" s="49"/>
      <c r="U135" s="49"/>
      <c r="V135" s="49"/>
      <c r="W135" s="49"/>
      <c r="X135" s="50"/>
      <c r="Y135" s="29"/>
      <c r="Z135" s="29"/>
      <c r="AA135" s="29"/>
      <c r="AB135" s="29"/>
      <c r="AC135" s="29"/>
      <c r="AD135" s="29"/>
      <c r="AE135" s="29"/>
      <c r="AT135" s="15" t="s">
        <v>426</v>
      </c>
      <c r="AU135" s="15" t="s">
        <v>78</v>
      </c>
    </row>
    <row r="136" spans="1:65" s="2" customFormat="1" ht="16.5" customHeight="1">
      <c r="A136" s="29"/>
      <c r="B136" s="160"/>
      <c r="C136" s="161" t="s">
        <v>184</v>
      </c>
      <c r="D136" s="161" t="s">
        <v>130</v>
      </c>
      <c r="E136" s="162" t="s">
        <v>502</v>
      </c>
      <c r="F136" s="163" t="s">
        <v>503</v>
      </c>
      <c r="G136" s="164" t="s">
        <v>436</v>
      </c>
      <c r="H136" s="165">
        <v>1.5</v>
      </c>
      <c r="I136" s="166"/>
      <c r="J136" s="166"/>
      <c r="K136" s="167">
        <f>ROUND(P136*H136,2)</f>
        <v>0</v>
      </c>
      <c r="L136" s="163" t="s">
        <v>3</v>
      </c>
      <c r="M136" s="30"/>
      <c r="N136" s="168" t="s">
        <v>3</v>
      </c>
      <c r="O136" s="169" t="s">
        <v>38</v>
      </c>
      <c r="P136" s="170">
        <f>I136+J136</f>
        <v>0</v>
      </c>
      <c r="Q136" s="170">
        <f>ROUND(I136*H136,2)</f>
        <v>0</v>
      </c>
      <c r="R136" s="170">
        <f>ROUND(J136*H136,2)</f>
        <v>0</v>
      </c>
      <c r="S136" s="49"/>
      <c r="T136" s="171">
        <f>S136*H136</f>
        <v>0</v>
      </c>
      <c r="U136" s="171">
        <v>0</v>
      </c>
      <c r="V136" s="171">
        <f>U136*H136</f>
        <v>0</v>
      </c>
      <c r="W136" s="171">
        <v>0</v>
      </c>
      <c r="X136" s="172">
        <f>W136*H136</f>
        <v>0</v>
      </c>
      <c r="Y136" s="29"/>
      <c r="Z136" s="29"/>
      <c r="AA136" s="29"/>
      <c r="AB136" s="29"/>
      <c r="AC136" s="29"/>
      <c r="AD136" s="29"/>
      <c r="AE136" s="29"/>
      <c r="AR136" s="173" t="s">
        <v>135</v>
      </c>
      <c r="AT136" s="173" t="s">
        <v>130</v>
      </c>
      <c r="AU136" s="173" t="s">
        <v>78</v>
      </c>
      <c r="AY136" s="15" t="s">
        <v>128</v>
      </c>
      <c r="BE136" s="174">
        <f>IF(O136="základní",K136,0)</f>
        <v>0</v>
      </c>
      <c r="BF136" s="174">
        <f>IF(O136="snížená",K136,0)</f>
        <v>0</v>
      </c>
      <c r="BG136" s="174">
        <f>IF(O136="zákl. přenesená",K136,0)</f>
        <v>0</v>
      </c>
      <c r="BH136" s="174">
        <f>IF(O136="sníž. přenesená",K136,0)</f>
        <v>0</v>
      </c>
      <c r="BI136" s="174">
        <f>IF(O136="nulová",K136,0)</f>
        <v>0</v>
      </c>
      <c r="BJ136" s="15" t="s">
        <v>76</v>
      </c>
      <c r="BK136" s="174">
        <f>ROUND(P136*H136,2)</f>
        <v>0</v>
      </c>
      <c r="BL136" s="15" t="s">
        <v>135</v>
      </c>
      <c r="BM136" s="173" t="s">
        <v>504</v>
      </c>
    </row>
    <row r="137" spans="1:65" s="2" customFormat="1">
      <c r="A137" s="29"/>
      <c r="B137" s="30"/>
      <c r="C137" s="29"/>
      <c r="D137" s="175" t="s">
        <v>137</v>
      </c>
      <c r="E137" s="29"/>
      <c r="F137" s="176" t="s">
        <v>505</v>
      </c>
      <c r="G137" s="29"/>
      <c r="H137" s="29"/>
      <c r="I137" s="94"/>
      <c r="J137" s="94"/>
      <c r="K137" s="29"/>
      <c r="L137" s="29"/>
      <c r="M137" s="30"/>
      <c r="N137" s="177"/>
      <c r="O137" s="178"/>
      <c r="P137" s="49"/>
      <c r="Q137" s="49"/>
      <c r="R137" s="49"/>
      <c r="S137" s="49"/>
      <c r="T137" s="49"/>
      <c r="U137" s="49"/>
      <c r="V137" s="49"/>
      <c r="W137" s="49"/>
      <c r="X137" s="50"/>
      <c r="Y137" s="29"/>
      <c r="Z137" s="29"/>
      <c r="AA137" s="29"/>
      <c r="AB137" s="29"/>
      <c r="AC137" s="29"/>
      <c r="AD137" s="29"/>
      <c r="AE137" s="29"/>
      <c r="AT137" s="15" t="s">
        <v>137</v>
      </c>
      <c r="AU137" s="15" t="s">
        <v>78</v>
      </c>
    </row>
    <row r="138" spans="1:65" s="2" customFormat="1" ht="29.25">
      <c r="A138" s="29"/>
      <c r="B138" s="30"/>
      <c r="C138" s="29"/>
      <c r="D138" s="175" t="s">
        <v>426</v>
      </c>
      <c r="E138" s="29"/>
      <c r="F138" s="189" t="s">
        <v>501</v>
      </c>
      <c r="G138" s="29"/>
      <c r="H138" s="29"/>
      <c r="I138" s="94"/>
      <c r="J138" s="94"/>
      <c r="K138" s="29"/>
      <c r="L138" s="29"/>
      <c r="M138" s="30"/>
      <c r="N138" s="177"/>
      <c r="O138" s="178"/>
      <c r="P138" s="49"/>
      <c r="Q138" s="49"/>
      <c r="R138" s="49"/>
      <c r="S138" s="49"/>
      <c r="T138" s="49"/>
      <c r="U138" s="49"/>
      <c r="V138" s="49"/>
      <c r="W138" s="49"/>
      <c r="X138" s="50"/>
      <c r="Y138" s="29"/>
      <c r="Z138" s="29"/>
      <c r="AA138" s="29"/>
      <c r="AB138" s="29"/>
      <c r="AC138" s="29"/>
      <c r="AD138" s="29"/>
      <c r="AE138" s="29"/>
      <c r="AT138" s="15" t="s">
        <v>426</v>
      </c>
      <c r="AU138" s="15" t="s">
        <v>78</v>
      </c>
    </row>
    <row r="139" spans="1:65" s="2" customFormat="1" ht="16.5" customHeight="1">
      <c r="A139" s="29"/>
      <c r="B139" s="160"/>
      <c r="C139" s="161" t="s">
        <v>188</v>
      </c>
      <c r="D139" s="161" t="s">
        <v>130</v>
      </c>
      <c r="E139" s="162" t="s">
        <v>506</v>
      </c>
      <c r="F139" s="163" t="s">
        <v>507</v>
      </c>
      <c r="G139" s="164" t="s">
        <v>133</v>
      </c>
      <c r="H139" s="165">
        <v>125</v>
      </c>
      <c r="I139" s="166"/>
      <c r="J139" s="166"/>
      <c r="K139" s="167">
        <f>ROUND(P139*H139,2)</f>
        <v>0</v>
      </c>
      <c r="L139" s="163" t="s">
        <v>3</v>
      </c>
      <c r="M139" s="30"/>
      <c r="N139" s="168" t="s">
        <v>3</v>
      </c>
      <c r="O139" s="169" t="s">
        <v>38</v>
      </c>
      <c r="P139" s="170">
        <f>I139+J139</f>
        <v>0</v>
      </c>
      <c r="Q139" s="170">
        <f>ROUND(I139*H139,2)</f>
        <v>0</v>
      </c>
      <c r="R139" s="170">
        <f>ROUND(J139*H139,2)</f>
        <v>0</v>
      </c>
      <c r="S139" s="49"/>
      <c r="T139" s="171">
        <f>S139*H139</f>
        <v>0</v>
      </c>
      <c r="U139" s="171">
        <v>0.20300000000000001</v>
      </c>
      <c r="V139" s="171">
        <f>U139*H139</f>
        <v>25.375</v>
      </c>
      <c r="W139" s="171">
        <v>0</v>
      </c>
      <c r="X139" s="172">
        <f>W139*H139</f>
        <v>0</v>
      </c>
      <c r="Y139" s="29"/>
      <c r="Z139" s="29"/>
      <c r="AA139" s="29"/>
      <c r="AB139" s="29"/>
      <c r="AC139" s="29"/>
      <c r="AD139" s="29"/>
      <c r="AE139" s="29"/>
      <c r="AR139" s="173" t="s">
        <v>135</v>
      </c>
      <c r="AT139" s="173" t="s">
        <v>130</v>
      </c>
      <c r="AU139" s="173" t="s">
        <v>78</v>
      </c>
      <c r="AY139" s="15" t="s">
        <v>128</v>
      </c>
      <c r="BE139" s="174">
        <f>IF(O139="základní",K139,0)</f>
        <v>0</v>
      </c>
      <c r="BF139" s="174">
        <f>IF(O139="snížená",K139,0)</f>
        <v>0</v>
      </c>
      <c r="BG139" s="174">
        <f>IF(O139="zákl. přenesená",K139,0)</f>
        <v>0</v>
      </c>
      <c r="BH139" s="174">
        <f>IF(O139="sníž. přenesená",K139,0)</f>
        <v>0</v>
      </c>
      <c r="BI139" s="174">
        <f>IF(O139="nulová",K139,0)</f>
        <v>0</v>
      </c>
      <c r="BJ139" s="15" t="s">
        <v>76</v>
      </c>
      <c r="BK139" s="174">
        <f>ROUND(P139*H139,2)</f>
        <v>0</v>
      </c>
      <c r="BL139" s="15" t="s">
        <v>135</v>
      </c>
      <c r="BM139" s="173" t="s">
        <v>508</v>
      </c>
    </row>
    <row r="140" spans="1:65" s="2" customFormat="1" ht="19.5">
      <c r="A140" s="29"/>
      <c r="B140" s="30"/>
      <c r="C140" s="29"/>
      <c r="D140" s="175" t="s">
        <v>137</v>
      </c>
      <c r="E140" s="29"/>
      <c r="F140" s="176" t="s">
        <v>509</v>
      </c>
      <c r="G140" s="29"/>
      <c r="H140" s="29"/>
      <c r="I140" s="94"/>
      <c r="J140" s="94"/>
      <c r="K140" s="29"/>
      <c r="L140" s="29"/>
      <c r="M140" s="30"/>
      <c r="N140" s="177"/>
      <c r="O140" s="178"/>
      <c r="P140" s="49"/>
      <c r="Q140" s="49"/>
      <c r="R140" s="49"/>
      <c r="S140" s="49"/>
      <c r="T140" s="49"/>
      <c r="U140" s="49"/>
      <c r="V140" s="49"/>
      <c r="W140" s="49"/>
      <c r="X140" s="50"/>
      <c r="Y140" s="29"/>
      <c r="Z140" s="29"/>
      <c r="AA140" s="29"/>
      <c r="AB140" s="29"/>
      <c r="AC140" s="29"/>
      <c r="AD140" s="29"/>
      <c r="AE140" s="29"/>
      <c r="AT140" s="15" t="s">
        <v>137</v>
      </c>
      <c r="AU140" s="15" t="s">
        <v>78</v>
      </c>
    </row>
    <row r="141" spans="1:65" s="2" customFormat="1" ht="39">
      <c r="A141" s="29"/>
      <c r="B141" s="30"/>
      <c r="C141" s="29"/>
      <c r="D141" s="175" t="s">
        <v>426</v>
      </c>
      <c r="E141" s="29"/>
      <c r="F141" s="189" t="s">
        <v>510</v>
      </c>
      <c r="G141" s="29"/>
      <c r="H141" s="29"/>
      <c r="I141" s="94"/>
      <c r="J141" s="94"/>
      <c r="K141" s="29"/>
      <c r="L141" s="29"/>
      <c r="M141" s="30"/>
      <c r="N141" s="177"/>
      <c r="O141" s="178"/>
      <c r="P141" s="49"/>
      <c r="Q141" s="49"/>
      <c r="R141" s="49"/>
      <c r="S141" s="49"/>
      <c r="T141" s="49"/>
      <c r="U141" s="49"/>
      <c r="V141" s="49"/>
      <c r="W141" s="49"/>
      <c r="X141" s="50"/>
      <c r="Y141" s="29"/>
      <c r="Z141" s="29"/>
      <c r="AA141" s="29"/>
      <c r="AB141" s="29"/>
      <c r="AC141" s="29"/>
      <c r="AD141" s="29"/>
      <c r="AE141" s="29"/>
      <c r="AT141" s="15" t="s">
        <v>426</v>
      </c>
      <c r="AU141" s="15" t="s">
        <v>78</v>
      </c>
    </row>
    <row r="142" spans="1:65" s="2" customFormat="1" ht="16.5" customHeight="1">
      <c r="A142" s="29"/>
      <c r="B142" s="160"/>
      <c r="C142" s="161" t="s">
        <v>197</v>
      </c>
      <c r="D142" s="161" t="s">
        <v>130</v>
      </c>
      <c r="E142" s="162" t="s">
        <v>511</v>
      </c>
      <c r="F142" s="163" t="s">
        <v>512</v>
      </c>
      <c r="G142" s="164" t="s">
        <v>141</v>
      </c>
      <c r="H142" s="165">
        <v>6</v>
      </c>
      <c r="I142" s="166"/>
      <c r="J142" s="166"/>
      <c r="K142" s="167">
        <f>ROUND(P142*H142,2)</f>
        <v>0</v>
      </c>
      <c r="L142" s="163" t="s">
        <v>3</v>
      </c>
      <c r="M142" s="30"/>
      <c r="N142" s="168" t="s">
        <v>3</v>
      </c>
      <c r="O142" s="169" t="s">
        <v>38</v>
      </c>
      <c r="P142" s="170">
        <f>I142+J142</f>
        <v>0</v>
      </c>
      <c r="Q142" s="170">
        <f>ROUND(I142*H142,2)</f>
        <v>0</v>
      </c>
      <c r="R142" s="170">
        <f>ROUND(J142*H142,2)</f>
        <v>0</v>
      </c>
      <c r="S142" s="49"/>
      <c r="T142" s="171">
        <f>S142*H142</f>
        <v>0</v>
      </c>
      <c r="U142" s="171">
        <v>7.6E-3</v>
      </c>
      <c r="V142" s="171">
        <f>U142*H142</f>
        <v>4.5600000000000002E-2</v>
      </c>
      <c r="W142" s="171">
        <v>0</v>
      </c>
      <c r="X142" s="172">
        <f>W142*H142</f>
        <v>0</v>
      </c>
      <c r="Y142" s="29"/>
      <c r="Z142" s="29"/>
      <c r="AA142" s="29"/>
      <c r="AB142" s="29"/>
      <c r="AC142" s="29"/>
      <c r="AD142" s="29"/>
      <c r="AE142" s="29"/>
      <c r="AR142" s="173" t="s">
        <v>135</v>
      </c>
      <c r="AT142" s="173" t="s">
        <v>130</v>
      </c>
      <c r="AU142" s="173" t="s">
        <v>78</v>
      </c>
      <c r="AY142" s="15" t="s">
        <v>128</v>
      </c>
      <c r="BE142" s="174">
        <f>IF(O142="základní",K142,0)</f>
        <v>0</v>
      </c>
      <c r="BF142" s="174">
        <f>IF(O142="snížená",K142,0)</f>
        <v>0</v>
      </c>
      <c r="BG142" s="174">
        <f>IF(O142="zákl. přenesená",K142,0)</f>
        <v>0</v>
      </c>
      <c r="BH142" s="174">
        <f>IF(O142="sníž. přenesená",K142,0)</f>
        <v>0</v>
      </c>
      <c r="BI142" s="174">
        <f>IF(O142="nulová",K142,0)</f>
        <v>0</v>
      </c>
      <c r="BJ142" s="15" t="s">
        <v>76</v>
      </c>
      <c r="BK142" s="174">
        <f>ROUND(P142*H142,2)</f>
        <v>0</v>
      </c>
      <c r="BL142" s="15" t="s">
        <v>135</v>
      </c>
      <c r="BM142" s="173" t="s">
        <v>513</v>
      </c>
    </row>
    <row r="143" spans="1:65" s="2" customFormat="1">
      <c r="A143" s="29"/>
      <c r="B143" s="30"/>
      <c r="C143" s="29"/>
      <c r="D143" s="175" t="s">
        <v>137</v>
      </c>
      <c r="E143" s="29"/>
      <c r="F143" s="176" t="s">
        <v>514</v>
      </c>
      <c r="G143" s="29"/>
      <c r="H143" s="29"/>
      <c r="I143" s="94"/>
      <c r="J143" s="94"/>
      <c r="K143" s="29"/>
      <c r="L143" s="29"/>
      <c r="M143" s="30"/>
      <c r="N143" s="177"/>
      <c r="O143" s="178"/>
      <c r="P143" s="49"/>
      <c r="Q143" s="49"/>
      <c r="R143" s="49"/>
      <c r="S143" s="49"/>
      <c r="T143" s="49"/>
      <c r="U143" s="49"/>
      <c r="V143" s="49"/>
      <c r="W143" s="49"/>
      <c r="X143" s="50"/>
      <c r="Y143" s="29"/>
      <c r="Z143" s="29"/>
      <c r="AA143" s="29"/>
      <c r="AB143" s="29"/>
      <c r="AC143" s="29"/>
      <c r="AD143" s="29"/>
      <c r="AE143" s="29"/>
      <c r="AT143" s="15" t="s">
        <v>137</v>
      </c>
      <c r="AU143" s="15" t="s">
        <v>78</v>
      </c>
    </row>
    <row r="144" spans="1:65" s="2" customFormat="1" ht="29.25">
      <c r="A144" s="29"/>
      <c r="B144" s="30"/>
      <c r="C144" s="29"/>
      <c r="D144" s="175" t="s">
        <v>426</v>
      </c>
      <c r="E144" s="29"/>
      <c r="F144" s="189" t="s">
        <v>515</v>
      </c>
      <c r="G144" s="29"/>
      <c r="H144" s="29"/>
      <c r="I144" s="94"/>
      <c r="J144" s="94"/>
      <c r="K144" s="29"/>
      <c r="L144" s="29"/>
      <c r="M144" s="30"/>
      <c r="N144" s="177"/>
      <c r="O144" s="178"/>
      <c r="P144" s="49"/>
      <c r="Q144" s="49"/>
      <c r="R144" s="49"/>
      <c r="S144" s="49"/>
      <c r="T144" s="49"/>
      <c r="U144" s="49"/>
      <c r="V144" s="49"/>
      <c r="W144" s="49"/>
      <c r="X144" s="50"/>
      <c r="Y144" s="29"/>
      <c r="Z144" s="29"/>
      <c r="AA144" s="29"/>
      <c r="AB144" s="29"/>
      <c r="AC144" s="29"/>
      <c r="AD144" s="29"/>
      <c r="AE144" s="29"/>
      <c r="AT144" s="15" t="s">
        <v>426</v>
      </c>
      <c r="AU144" s="15" t="s">
        <v>78</v>
      </c>
    </row>
    <row r="145" spans="1:65" s="2" customFormat="1" ht="16.5" customHeight="1">
      <c r="A145" s="29"/>
      <c r="B145" s="160"/>
      <c r="C145" s="161" t="s">
        <v>201</v>
      </c>
      <c r="D145" s="161" t="s">
        <v>130</v>
      </c>
      <c r="E145" s="162" t="s">
        <v>516</v>
      </c>
      <c r="F145" s="163" t="s">
        <v>517</v>
      </c>
      <c r="G145" s="164" t="s">
        <v>133</v>
      </c>
      <c r="H145" s="165">
        <v>70</v>
      </c>
      <c r="I145" s="166"/>
      <c r="J145" s="166"/>
      <c r="K145" s="167">
        <f>ROUND(P145*H145,2)</f>
        <v>0</v>
      </c>
      <c r="L145" s="163" t="s">
        <v>3</v>
      </c>
      <c r="M145" s="30"/>
      <c r="N145" s="168" t="s">
        <v>3</v>
      </c>
      <c r="O145" s="169" t="s">
        <v>38</v>
      </c>
      <c r="P145" s="170">
        <f>I145+J145</f>
        <v>0</v>
      </c>
      <c r="Q145" s="170">
        <f>ROUND(I145*H145,2)</f>
        <v>0</v>
      </c>
      <c r="R145" s="170">
        <f>ROUND(J145*H145,2)</f>
        <v>0</v>
      </c>
      <c r="S145" s="49"/>
      <c r="T145" s="171">
        <f>S145*H145</f>
        <v>0</v>
      </c>
      <c r="U145" s="171">
        <v>1.9E-3</v>
      </c>
      <c r="V145" s="171">
        <f>U145*H145</f>
        <v>0.13300000000000001</v>
      </c>
      <c r="W145" s="171">
        <v>0</v>
      </c>
      <c r="X145" s="172">
        <f>W145*H145</f>
        <v>0</v>
      </c>
      <c r="Y145" s="29"/>
      <c r="Z145" s="29"/>
      <c r="AA145" s="29"/>
      <c r="AB145" s="29"/>
      <c r="AC145" s="29"/>
      <c r="AD145" s="29"/>
      <c r="AE145" s="29"/>
      <c r="AR145" s="173" t="s">
        <v>135</v>
      </c>
      <c r="AT145" s="173" t="s">
        <v>130</v>
      </c>
      <c r="AU145" s="173" t="s">
        <v>78</v>
      </c>
      <c r="AY145" s="15" t="s">
        <v>128</v>
      </c>
      <c r="BE145" s="174">
        <f>IF(O145="základní",K145,0)</f>
        <v>0</v>
      </c>
      <c r="BF145" s="174">
        <f>IF(O145="snížená",K145,0)</f>
        <v>0</v>
      </c>
      <c r="BG145" s="174">
        <f>IF(O145="zákl. přenesená",K145,0)</f>
        <v>0</v>
      </c>
      <c r="BH145" s="174">
        <f>IF(O145="sníž. přenesená",K145,0)</f>
        <v>0</v>
      </c>
      <c r="BI145" s="174">
        <f>IF(O145="nulová",K145,0)</f>
        <v>0</v>
      </c>
      <c r="BJ145" s="15" t="s">
        <v>76</v>
      </c>
      <c r="BK145" s="174">
        <f>ROUND(P145*H145,2)</f>
        <v>0</v>
      </c>
      <c r="BL145" s="15" t="s">
        <v>135</v>
      </c>
      <c r="BM145" s="173" t="s">
        <v>518</v>
      </c>
    </row>
    <row r="146" spans="1:65" s="2" customFormat="1">
      <c r="A146" s="29"/>
      <c r="B146" s="30"/>
      <c r="C146" s="29"/>
      <c r="D146" s="175" t="s">
        <v>137</v>
      </c>
      <c r="E146" s="29"/>
      <c r="F146" s="176" t="s">
        <v>519</v>
      </c>
      <c r="G146" s="29"/>
      <c r="H146" s="29"/>
      <c r="I146" s="94"/>
      <c r="J146" s="94"/>
      <c r="K146" s="29"/>
      <c r="L146" s="29"/>
      <c r="M146" s="30"/>
      <c r="N146" s="177"/>
      <c r="O146" s="178"/>
      <c r="P146" s="49"/>
      <c r="Q146" s="49"/>
      <c r="R146" s="49"/>
      <c r="S146" s="49"/>
      <c r="T146" s="49"/>
      <c r="U146" s="49"/>
      <c r="V146" s="49"/>
      <c r="W146" s="49"/>
      <c r="X146" s="50"/>
      <c r="Y146" s="29"/>
      <c r="Z146" s="29"/>
      <c r="AA146" s="29"/>
      <c r="AB146" s="29"/>
      <c r="AC146" s="29"/>
      <c r="AD146" s="29"/>
      <c r="AE146" s="29"/>
      <c r="AT146" s="15" t="s">
        <v>137</v>
      </c>
      <c r="AU146" s="15" t="s">
        <v>78</v>
      </c>
    </row>
    <row r="147" spans="1:65" s="2" customFormat="1" ht="29.25">
      <c r="A147" s="29"/>
      <c r="B147" s="30"/>
      <c r="C147" s="29"/>
      <c r="D147" s="175" t="s">
        <v>426</v>
      </c>
      <c r="E147" s="29"/>
      <c r="F147" s="189" t="s">
        <v>515</v>
      </c>
      <c r="G147" s="29"/>
      <c r="H147" s="29"/>
      <c r="I147" s="94"/>
      <c r="J147" s="94"/>
      <c r="K147" s="29"/>
      <c r="L147" s="29"/>
      <c r="M147" s="30"/>
      <c r="N147" s="177"/>
      <c r="O147" s="178"/>
      <c r="P147" s="49"/>
      <c r="Q147" s="49"/>
      <c r="R147" s="49"/>
      <c r="S147" s="49"/>
      <c r="T147" s="49"/>
      <c r="U147" s="49"/>
      <c r="V147" s="49"/>
      <c r="W147" s="49"/>
      <c r="X147" s="50"/>
      <c r="Y147" s="29"/>
      <c r="Z147" s="29"/>
      <c r="AA147" s="29"/>
      <c r="AB147" s="29"/>
      <c r="AC147" s="29"/>
      <c r="AD147" s="29"/>
      <c r="AE147" s="29"/>
      <c r="AT147" s="15" t="s">
        <v>426</v>
      </c>
      <c r="AU147" s="15" t="s">
        <v>78</v>
      </c>
    </row>
    <row r="148" spans="1:65" s="2" customFormat="1" ht="16.5" customHeight="1">
      <c r="A148" s="29"/>
      <c r="B148" s="160"/>
      <c r="C148" s="161" t="s">
        <v>9</v>
      </c>
      <c r="D148" s="161" t="s">
        <v>130</v>
      </c>
      <c r="E148" s="162" t="s">
        <v>520</v>
      </c>
      <c r="F148" s="163" t="s">
        <v>521</v>
      </c>
      <c r="G148" s="164" t="s">
        <v>133</v>
      </c>
      <c r="H148" s="165">
        <v>125</v>
      </c>
      <c r="I148" s="166"/>
      <c r="J148" s="166"/>
      <c r="K148" s="167">
        <f>ROUND(P148*H148,2)</f>
        <v>0</v>
      </c>
      <c r="L148" s="163" t="s">
        <v>3</v>
      </c>
      <c r="M148" s="30"/>
      <c r="N148" s="168" t="s">
        <v>3</v>
      </c>
      <c r="O148" s="169" t="s">
        <v>38</v>
      </c>
      <c r="P148" s="170">
        <f>I148+J148</f>
        <v>0</v>
      </c>
      <c r="Q148" s="170">
        <f>ROUND(I148*H148,2)</f>
        <v>0</v>
      </c>
      <c r="R148" s="170">
        <f>ROUND(J148*H148,2)</f>
        <v>0</v>
      </c>
      <c r="S148" s="49"/>
      <c r="T148" s="171">
        <f>S148*H148</f>
        <v>0</v>
      </c>
      <c r="U148" s="171">
        <v>7.1400000000000001E-5</v>
      </c>
      <c r="V148" s="171">
        <f>U148*H148</f>
        <v>8.9250000000000006E-3</v>
      </c>
      <c r="W148" s="171">
        <v>0</v>
      </c>
      <c r="X148" s="172">
        <f>W148*H148</f>
        <v>0</v>
      </c>
      <c r="Y148" s="29"/>
      <c r="Z148" s="29"/>
      <c r="AA148" s="29"/>
      <c r="AB148" s="29"/>
      <c r="AC148" s="29"/>
      <c r="AD148" s="29"/>
      <c r="AE148" s="29"/>
      <c r="AR148" s="173" t="s">
        <v>135</v>
      </c>
      <c r="AT148" s="173" t="s">
        <v>130</v>
      </c>
      <c r="AU148" s="173" t="s">
        <v>78</v>
      </c>
      <c r="AY148" s="15" t="s">
        <v>128</v>
      </c>
      <c r="BE148" s="174">
        <f>IF(O148="základní",K148,0)</f>
        <v>0</v>
      </c>
      <c r="BF148" s="174">
        <f>IF(O148="snížená",K148,0)</f>
        <v>0</v>
      </c>
      <c r="BG148" s="174">
        <f>IF(O148="zákl. přenesená",K148,0)</f>
        <v>0</v>
      </c>
      <c r="BH148" s="174">
        <f>IF(O148="sníž. přenesená",K148,0)</f>
        <v>0</v>
      </c>
      <c r="BI148" s="174">
        <f>IF(O148="nulová",K148,0)</f>
        <v>0</v>
      </c>
      <c r="BJ148" s="15" t="s">
        <v>76</v>
      </c>
      <c r="BK148" s="174">
        <f>ROUND(P148*H148,2)</f>
        <v>0</v>
      </c>
      <c r="BL148" s="15" t="s">
        <v>135</v>
      </c>
      <c r="BM148" s="173" t="s">
        <v>522</v>
      </c>
    </row>
    <row r="149" spans="1:65" s="2" customFormat="1" ht="19.5">
      <c r="A149" s="29"/>
      <c r="B149" s="30"/>
      <c r="C149" s="29"/>
      <c r="D149" s="175" t="s">
        <v>137</v>
      </c>
      <c r="E149" s="29"/>
      <c r="F149" s="176" t="s">
        <v>523</v>
      </c>
      <c r="G149" s="29"/>
      <c r="H149" s="29"/>
      <c r="I149" s="94"/>
      <c r="J149" s="94"/>
      <c r="K149" s="29"/>
      <c r="L149" s="29"/>
      <c r="M149" s="30"/>
      <c r="N149" s="177"/>
      <c r="O149" s="178"/>
      <c r="P149" s="49"/>
      <c r="Q149" s="49"/>
      <c r="R149" s="49"/>
      <c r="S149" s="49"/>
      <c r="T149" s="49"/>
      <c r="U149" s="49"/>
      <c r="V149" s="49"/>
      <c r="W149" s="49"/>
      <c r="X149" s="50"/>
      <c r="Y149" s="29"/>
      <c r="Z149" s="29"/>
      <c r="AA149" s="29"/>
      <c r="AB149" s="29"/>
      <c r="AC149" s="29"/>
      <c r="AD149" s="29"/>
      <c r="AE149" s="29"/>
      <c r="AT149" s="15" t="s">
        <v>137</v>
      </c>
      <c r="AU149" s="15" t="s">
        <v>78</v>
      </c>
    </row>
    <row r="150" spans="1:65" s="2" customFormat="1" ht="16.5" customHeight="1">
      <c r="A150" s="29"/>
      <c r="B150" s="160"/>
      <c r="C150" s="161" t="s">
        <v>210</v>
      </c>
      <c r="D150" s="161" t="s">
        <v>130</v>
      </c>
      <c r="E150" s="162" t="s">
        <v>524</v>
      </c>
      <c r="F150" s="163" t="s">
        <v>525</v>
      </c>
      <c r="G150" s="164" t="s">
        <v>141</v>
      </c>
      <c r="H150" s="165">
        <v>2</v>
      </c>
      <c r="I150" s="166"/>
      <c r="J150" s="166"/>
      <c r="K150" s="167">
        <f>ROUND(P150*H150,2)</f>
        <v>0</v>
      </c>
      <c r="L150" s="163" t="s">
        <v>3</v>
      </c>
      <c r="M150" s="30"/>
      <c r="N150" s="168" t="s">
        <v>3</v>
      </c>
      <c r="O150" s="169" t="s">
        <v>38</v>
      </c>
      <c r="P150" s="170">
        <f>I150+J150</f>
        <v>0</v>
      </c>
      <c r="Q150" s="170">
        <f>ROUND(I150*H150,2)</f>
        <v>0</v>
      </c>
      <c r="R150" s="170">
        <f>ROUND(J150*H150,2)</f>
        <v>0</v>
      </c>
      <c r="S150" s="49"/>
      <c r="T150" s="171">
        <f>S150*H150</f>
        <v>0</v>
      </c>
      <c r="U150" s="171">
        <v>7.1174999999999997E-3</v>
      </c>
      <c r="V150" s="171">
        <f>U150*H150</f>
        <v>1.4234999999999999E-2</v>
      </c>
      <c r="W150" s="171">
        <v>0</v>
      </c>
      <c r="X150" s="172">
        <f>W150*H150</f>
        <v>0</v>
      </c>
      <c r="Y150" s="29"/>
      <c r="Z150" s="29"/>
      <c r="AA150" s="29"/>
      <c r="AB150" s="29"/>
      <c r="AC150" s="29"/>
      <c r="AD150" s="29"/>
      <c r="AE150" s="29"/>
      <c r="AR150" s="173" t="s">
        <v>135</v>
      </c>
      <c r="AT150" s="173" t="s">
        <v>130</v>
      </c>
      <c r="AU150" s="173" t="s">
        <v>78</v>
      </c>
      <c r="AY150" s="15" t="s">
        <v>128</v>
      </c>
      <c r="BE150" s="174">
        <f>IF(O150="základní",K150,0)</f>
        <v>0</v>
      </c>
      <c r="BF150" s="174">
        <f>IF(O150="snížená",K150,0)</f>
        <v>0</v>
      </c>
      <c r="BG150" s="174">
        <f>IF(O150="zákl. přenesená",K150,0)</f>
        <v>0</v>
      </c>
      <c r="BH150" s="174">
        <f>IF(O150="sníž. přenesená",K150,0)</f>
        <v>0</v>
      </c>
      <c r="BI150" s="174">
        <f>IF(O150="nulová",K150,0)</f>
        <v>0</v>
      </c>
      <c r="BJ150" s="15" t="s">
        <v>76</v>
      </c>
      <c r="BK150" s="174">
        <f>ROUND(P150*H150,2)</f>
        <v>0</v>
      </c>
      <c r="BL150" s="15" t="s">
        <v>135</v>
      </c>
      <c r="BM150" s="173" t="s">
        <v>526</v>
      </c>
    </row>
    <row r="151" spans="1:65" s="2" customFormat="1" ht="19.5">
      <c r="A151" s="29"/>
      <c r="B151" s="30"/>
      <c r="C151" s="29"/>
      <c r="D151" s="175" t="s">
        <v>137</v>
      </c>
      <c r="E151" s="29"/>
      <c r="F151" s="176" t="s">
        <v>527</v>
      </c>
      <c r="G151" s="29"/>
      <c r="H151" s="29"/>
      <c r="I151" s="94"/>
      <c r="J151" s="94"/>
      <c r="K151" s="29"/>
      <c r="L151" s="29"/>
      <c r="M151" s="30"/>
      <c r="N151" s="177"/>
      <c r="O151" s="178"/>
      <c r="P151" s="49"/>
      <c r="Q151" s="49"/>
      <c r="R151" s="49"/>
      <c r="S151" s="49"/>
      <c r="T151" s="49"/>
      <c r="U151" s="49"/>
      <c r="V151" s="49"/>
      <c r="W151" s="49"/>
      <c r="X151" s="50"/>
      <c r="Y151" s="29"/>
      <c r="Z151" s="29"/>
      <c r="AA151" s="29"/>
      <c r="AB151" s="29"/>
      <c r="AC151" s="29"/>
      <c r="AD151" s="29"/>
      <c r="AE151" s="29"/>
      <c r="AT151" s="15" t="s">
        <v>137</v>
      </c>
      <c r="AU151" s="15" t="s">
        <v>78</v>
      </c>
    </row>
    <row r="152" spans="1:65" s="2" customFormat="1" ht="48.75">
      <c r="A152" s="29"/>
      <c r="B152" s="30"/>
      <c r="C152" s="29"/>
      <c r="D152" s="175" t="s">
        <v>426</v>
      </c>
      <c r="E152" s="29"/>
      <c r="F152" s="189" t="s">
        <v>528</v>
      </c>
      <c r="G152" s="29"/>
      <c r="H152" s="29"/>
      <c r="I152" s="94"/>
      <c r="J152" s="94"/>
      <c r="K152" s="29"/>
      <c r="L152" s="29"/>
      <c r="M152" s="30"/>
      <c r="N152" s="177"/>
      <c r="O152" s="178"/>
      <c r="P152" s="49"/>
      <c r="Q152" s="49"/>
      <c r="R152" s="49"/>
      <c r="S152" s="49"/>
      <c r="T152" s="49"/>
      <c r="U152" s="49"/>
      <c r="V152" s="49"/>
      <c r="W152" s="49"/>
      <c r="X152" s="50"/>
      <c r="Y152" s="29"/>
      <c r="Z152" s="29"/>
      <c r="AA152" s="29"/>
      <c r="AB152" s="29"/>
      <c r="AC152" s="29"/>
      <c r="AD152" s="29"/>
      <c r="AE152" s="29"/>
      <c r="AT152" s="15" t="s">
        <v>426</v>
      </c>
      <c r="AU152" s="15" t="s">
        <v>78</v>
      </c>
    </row>
    <row r="153" spans="1:65" s="2" customFormat="1" ht="16.5" customHeight="1">
      <c r="A153" s="29"/>
      <c r="B153" s="160"/>
      <c r="C153" s="161" t="s">
        <v>214</v>
      </c>
      <c r="D153" s="161" t="s">
        <v>130</v>
      </c>
      <c r="E153" s="162" t="s">
        <v>529</v>
      </c>
      <c r="F153" s="163" t="s">
        <v>530</v>
      </c>
      <c r="G153" s="164" t="s">
        <v>133</v>
      </c>
      <c r="H153" s="165">
        <v>125</v>
      </c>
      <c r="I153" s="166"/>
      <c r="J153" s="166"/>
      <c r="K153" s="167">
        <f>ROUND(P153*H153,2)</f>
        <v>0</v>
      </c>
      <c r="L153" s="163" t="s">
        <v>3</v>
      </c>
      <c r="M153" s="30"/>
      <c r="N153" s="168" t="s">
        <v>3</v>
      </c>
      <c r="O153" s="169" t="s">
        <v>38</v>
      </c>
      <c r="P153" s="170">
        <f>I153+J153</f>
        <v>0</v>
      </c>
      <c r="Q153" s="170">
        <f>ROUND(I153*H153,2)</f>
        <v>0</v>
      </c>
      <c r="R153" s="170">
        <f>ROUND(J153*H153,2)</f>
        <v>0</v>
      </c>
      <c r="S153" s="49"/>
      <c r="T153" s="171">
        <f>S153*H153</f>
        <v>0</v>
      </c>
      <c r="U153" s="171">
        <v>0</v>
      </c>
      <c r="V153" s="171">
        <f>U153*H153</f>
        <v>0</v>
      </c>
      <c r="W153" s="171">
        <v>0</v>
      </c>
      <c r="X153" s="172">
        <f>W153*H153</f>
        <v>0</v>
      </c>
      <c r="Y153" s="29"/>
      <c r="Z153" s="29"/>
      <c r="AA153" s="29"/>
      <c r="AB153" s="29"/>
      <c r="AC153" s="29"/>
      <c r="AD153" s="29"/>
      <c r="AE153" s="29"/>
      <c r="AR153" s="173" t="s">
        <v>135</v>
      </c>
      <c r="AT153" s="173" t="s">
        <v>130</v>
      </c>
      <c r="AU153" s="173" t="s">
        <v>78</v>
      </c>
      <c r="AY153" s="15" t="s">
        <v>128</v>
      </c>
      <c r="BE153" s="174">
        <f>IF(O153="základní",K153,0)</f>
        <v>0</v>
      </c>
      <c r="BF153" s="174">
        <f>IF(O153="snížená",K153,0)</f>
        <v>0</v>
      </c>
      <c r="BG153" s="174">
        <f>IF(O153="zákl. přenesená",K153,0)</f>
        <v>0</v>
      </c>
      <c r="BH153" s="174">
        <f>IF(O153="sníž. přenesená",K153,0)</f>
        <v>0</v>
      </c>
      <c r="BI153" s="174">
        <f>IF(O153="nulová",K153,0)</f>
        <v>0</v>
      </c>
      <c r="BJ153" s="15" t="s">
        <v>76</v>
      </c>
      <c r="BK153" s="174">
        <f>ROUND(P153*H153,2)</f>
        <v>0</v>
      </c>
      <c r="BL153" s="15" t="s">
        <v>135</v>
      </c>
      <c r="BM153" s="173" t="s">
        <v>531</v>
      </c>
    </row>
    <row r="154" spans="1:65" s="2" customFormat="1" ht="19.5">
      <c r="A154" s="29"/>
      <c r="B154" s="30"/>
      <c r="C154" s="29"/>
      <c r="D154" s="175" t="s">
        <v>137</v>
      </c>
      <c r="E154" s="29"/>
      <c r="F154" s="176" t="s">
        <v>532</v>
      </c>
      <c r="G154" s="29"/>
      <c r="H154" s="29"/>
      <c r="I154" s="94"/>
      <c r="J154" s="94"/>
      <c r="K154" s="29"/>
      <c r="L154" s="29"/>
      <c r="M154" s="30"/>
      <c r="N154" s="177"/>
      <c r="O154" s="178"/>
      <c r="P154" s="49"/>
      <c r="Q154" s="49"/>
      <c r="R154" s="49"/>
      <c r="S154" s="49"/>
      <c r="T154" s="49"/>
      <c r="U154" s="49"/>
      <c r="V154" s="49"/>
      <c r="W154" s="49"/>
      <c r="X154" s="50"/>
      <c r="Y154" s="29"/>
      <c r="Z154" s="29"/>
      <c r="AA154" s="29"/>
      <c r="AB154" s="29"/>
      <c r="AC154" s="29"/>
      <c r="AD154" s="29"/>
      <c r="AE154" s="29"/>
      <c r="AT154" s="15" t="s">
        <v>137</v>
      </c>
      <c r="AU154" s="15" t="s">
        <v>78</v>
      </c>
    </row>
    <row r="155" spans="1:65" s="2" customFormat="1" ht="48.75">
      <c r="A155" s="29"/>
      <c r="B155" s="30"/>
      <c r="C155" s="29"/>
      <c r="D155" s="175" t="s">
        <v>426</v>
      </c>
      <c r="E155" s="29"/>
      <c r="F155" s="189" t="s">
        <v>528</v>
      </c>
      <c r="G155" s="29"/>
      <c r="H155" s="29"/>
      <c r="I155" s="94"/>
      <c r="J155" s="94"/>
      <c r="K155" s="29"/>
      <c r="L155" s="29"/>
      <c r="M155" s="30"/>
      <c r="N155" s="177"/>
      <c r="O155" s="178"/>
      <c r="P155" s="49"/>
      <c r="Q155" s="49"/>
      <c r="R155" s="49"/>
      <c r="S155" s="49"/>
      <c r="T155" s="49"/>
      <c r="U155" s="49"/>
      <c r="V155" s="49"/>
      <c r="W155" s="49"/>
      <c r="X155" s="50"/>
      <c r="Y155" s="29"/>
      <c r="Z155" s="29"/>
      <c r="AA155" s="29"/>
      <c r="AB155" s="29"/>
      <c r="AC155" s="29"/>
      <c r="AD155" s="29"/>
      <c r="AE155" s="29"/>
      <c r="AT155" s="15" t="s">
        <v>426</v>
      </c>
      <c r="AU155" s="15" t="s">
        <v>78</v>
      </c>
    </row>
    <row r="156" spans="1:65" s="2" customFormat="1" ht="16.5" customHeight="1">
      <c r="A156" s="29"/>
      <c r="B156" s="160"/>
      <c r="C156" s="179" t="s">
        <v>218</v>
      </c>
      <c r="D156" s="179" t="s">
        <v>125</v>
      </c>
      <c r="E156" s="180" t="s">
        <v>533</v>
      </c>
      <c r="F156" s="181" t="s">
        <v>534</v>
      </c>
      <c r="G156" s="182" t="s">
        <v>133</v>
      </c>
      <c r="H156" s="183">
        <v>125</v>
      </c>
      <c r="I156" s="184"/>
      <c r="J156" s="185"/>
      <c r="K156" s="186">
        <f>ROUND(P156*H156,2)</f>
        <v>0</v>
      </c>
      <c r="L156" s="181" t="s">
        <v>3</v>
      </c>
      <c r="M156" s="187"/>
      <c r="N156" s="188" t="s">
        <v>3</v>
      </c>
      <c r="O156" s="169" t="s">
        <v>38</v>
      </c>
      <c r="P156" s="170">
        <f>I156+J156</f>
        <v>0</v>
      </c>
      <c r="Q156" s="170">
        <f>ROUND(I156*H156,2)</f>
        <v>0</v>
      </c>
      <c r="R156" s="170">
        <f>ROUND(J156*H156,2)</f>
        <v>0</v>
      </c>
      <c r="S156" s="49"/>
      <c r="T156" s="171">
        <f>S156*H156</f>
        <v>0</v>
      </c>
      <c r="U156" s="171">
        <v>3.5E-4</v>
      </c>
      <c r="V156" s="171">
        <f>U156*H156</f>
        <v>4.3749999999999997E-2</v>
      </c>
      <c r="W156" s="171">
        <v>0</v>
      </c>
      <c r="X156" s="172">
        <f>W156*H156</f>
        <v>0</v>
      </c>
      <c r="Y156" s="29"/>
      <c r="Z156" s="29"/>
      <c r="AA156" s="29"/>
      <c r="AB156" s="29"/>
      <c r="AC156" s="29"/>
      <c r="AD156" s="29"/>
      <c r="AE156" s="29"/>
      <c r="AR156" s="173" t="s">
        <v>152</v>
      </c>
      <c r="AT156" s="173" t="s">
        <v>125</v>
      </c>
      <c r="AU156" s="173" t="s">
        <v>78</v>
      </c>
      <c r="AY156" s="15" t="s">
        <v>128</v>
      </c>
      <c r="BE156" s="174">
        <f>IF(O156="základní",K156,0)</f>
        <v>0</v>
      </c>
      <c r="BF156" s="174">
        <f>IF(O156="snížená",K156,0)</f>
        <v>0</v>
      </c>
      <c r="BG156" s="174">
        <f>IF(O156="zákl. přenesená",K156,0)</f>
        <v>0</v>
      </c>
      <c r="BH156" s="174">
        <f>IF(O156="sníž. přenesená",K156,0)</f>
        <v>0</v>
      </c>
      <c r="BI156" s="174">
        <f>IF(O156="nulová",K156,0)</f>
        <v>0</v>
      </c>
      <c r="BJ156" s="15" t="s">
        <v>76</v>
      </c>
      <c r="BK156" s="174">
        <f>ROUND(P156*H156,2)</f>
        <v>0</v>
      </c>
      <c r="BL156" s="15" t="s">
        <v>152</v>
      </c>
      <c r="BM156" s="173" t="s">
        <v>535</v>
      </c>
    </row>
    <row r="157" spans="1:65" s="2" customFormat="1">
      <c r="A157" s="29"/>
      <c r="B157" s="30"/>
      <c r="C157" s="29"/>
      <c r="D157" s="175" t="s">
        <v>137</v>
      </c>
      <c r="E157" s="29"/>
      <c r="F157" s="176" t="s">
        <v>534</v>
      </c>
      <c r="G157" s="29"/>
      <c r="H157" s="29"/>
      <c r="I157" s="94"/>
      <c r="J157" s="94"/>
      <c r="K157" s="29"/>
      <c r="L157" s="29"/>
      <c r="M157" s="30"/>
      <c r="N157" s="177"/>
      <c r="O157" s="178"/>
      <c r="P157" s="49"/>
      <c r="Q157" s="49"/>
      <c r="R157" s="49"/>
      <c r="S157" s="49"/>
      <c r="T157" s="49"/>
      <c r="U157" s="49"/>
      <c r="V157" s="49"/>
      <c r="W157" s="49"/>
      <c r="X157" s="50"/>
      <c r="Y157" s="29"/>
      <c r="Z157" s="29"/>
      <c r="AA157" s="29"/>
      <c r="AB157" s="29"/>
      <c r="AC157" s="29"/>
      <c r="AD157" s="29"/>
      <c r="AE157" s="29"/>
      <c r="AT157" s="15" t="s">
        <v>137</v>
      </c>
      <c r="AU157" s="15" t="s">
        <v>78</v>
      </c>
    </row>
    <row r="158" spans="1:65" s="2" customFormat="1" ht="16.5" customHeight="1">
      <c r="A158" s="29"/>
      <c r="B158" s="160"/>
      <c r="C158" s="179" t="s">
        <v>281</v>
      </c>
      <c r="D158" s="179" t="s">
        <v>125</v>
      </c>
      <c r="E158" s="180" t="s">
        <v>536</v>
      </c>
      <c r="F158" s="181" t="s">
        <v>537</v>
      </c>
      <c r="G158" s="182" t="s">
        <v>141</v>
      </c>
      <c r="H158" s="183">
        <v>7</v>
      </c>
      <c r="I158" s="184"/>
      <c r="J158" s="185"/>
      <c r="K158" s="186">
        <f>ROUND(P158*H158,2)</f>
        <v>0</v>
      </c>
      <c r="L158" s="181" t="s">
        <v>3</v>
      </c>
      <c r="M158" s="187"/>
      <c r="N158" s="188" t="s">
        <v>3</v>
      </c>
      <c r="O158" s="169" t="s">
        <v>38</v>
      </c>
      <c r="P158" s="170">
        <f>I158+J158</f>
        <v>0</v>
      </c>
      <c r="Q158" s="170">
        <f>ROUND(I158*H158,2)</f>
        <v>0</v>
      </c>
      <c r="R158" s="170">
        <f>ROUND(J158*H158,2)</f>
        <v>0</v>
      </c>
      <c r="S158" s="49"/>
      <c r="T158" s="171">
        <f>S158*H158</f>
        <v>0</v>
      </c>
      <c r="U158" s="171">
        <v>5.2400000000000002E-2</v>
      </c>
      <c r="V158" s="171">
        <f>U158*H158</f>
        <v>0.36680000000000001</v>
      </c>
      <c r="W158" s="171">
        <v>0</v>
      </c>
      <c r="X158" s="172">
        <f>W158*H158</f>
        <v>0</v>
      </c>
      <c r="Y158" s="29"/>
      <c r="Z158" s="29"/>
      <c r="AA158" s="29"/>
      <c r="AB158" s="29"/>
      <c r="AC158" s="29"/>
      <c r="AD158" s="29"/>
      <c r="AE158" s="29"/>
      <c r="AR158" s="173" t="s">
        <v>156</v>
      </c>
      <c r="AT158" s="173" t="s">
        <v>125</v>
      </c>
      <c r="AU158" s="173" t="s">
        <v>78</v>
      </c>
      <c r="AY158" s="15" t="s">
        <v>128</v>
      </c>
      <c r="BE158" s="174">
        <f>IF(O158="základní",K158,0)</f>
        <v>0</v>
      </c>
      <c r="BF158" s="174">
        <f>IF(O158="snížená",K158,0)</f>
        <v>0</v>
      </c>
      <c r="BG158" s="174">
        <f>IF(O158="zákl. přenesená",K158,0)</f>
        <v>0</v>
      </c>
      <c r="BH158" s="174">
        <f>IF(O158="sníž. přenesená",K158,0)</f>
        <v>0</v>
      </c>
      <c r="BI158" s="174">
        <f>IF(O158="nulová",K158,0)</f>
        <v>0</v>
      </c>
      <c r="BJ158" s="15" t="s">
        <v>76</v>
      </c>
      <c r="BK158" s="174">
        <f>ROUND(P158*H158,2)</f>
        <v>0</v>
      </c>
      <c r="BL158" s="15" t="s">
        <v>135</v>
      </c>
      <c r="BM158" s="173" t="s">
        <v>538</v>
      </c>
    </row>
    <row r="159" spans="1:65" s="2" customFormat="1">
      <c r="A159" s="29"/>
      <c r="B159" s="30"/>
      <c r="C159" s="29"/>
      <c r="D159" s="175" t="s">
        <v>137</v>
      </c>
      <c r="E159" s="29"/>
      <c r="F159" s="176" t="s">
        <v>537</v>
      </c>
      <c r="G159" s="29"/>
      <c r="H159" s="29"/>
      <c r="I159" s="94"/>
      <c r="J159" s="94"/>
      <c r="K159" s="29"/>
      <c r="L159" s="29"/>
      <c r="M159" s="30"/>
      <c r="N159" s="177"/>
      <c r="O159" s="178"/>
      <c r="P159" s="49"/>
      <c r="Q159" s="49"/>
      <c r="R159" s="49"/>
      <c r="S159" s="49"/>
      <c r="T159" s="49"/>
      <c r="U159" s="49"/>
      <c r="V159" s="49"/>
      <c r="W159" s="49"/>
      <c r="X159" s="50"/>
      <c r="Y159" s="29"/>
      <c r="Z159" s="29"/>
      <c r="AA159" s="29"/>
      <c r="AB159" s="29"/>
      <c r="AC159" s="29"/>
      <c r="AD159" s="29"/>
      <c r="AE159" s="29"/>
      <c r="AT159" s="15" t="s">
        <v>137</v>
      </c>
      <c r="AU159" s="15" t="s">
        <v>78</v>
      </c>
    </row>
    <row r="160" spans="1:65" s="2" customFormat="1" ht="16.5" customHeight="1">
      <c r="A160" s="29"/>
      <c r="B160" s="160"/>
      <c r="C160" s="161" t="s">
        <v>227</v>
      </c>
      <c r="D160" s="161" t="s">
        <v>130</v>
      </c>
      <c r="E160" s="162" t="s">
        <v>539</v>
      </c>
      <c r="F160" s="163" t="s">
        <v>540</v>
      </c>
      <c r="G160" s="164" t="s">
        <v>133</v>
      </c>
      <c r="H160" s="165">
        <v>125</v>
      </c>
      <c r="I160" s="166"/>
      <c r="J160" s="166"/>
      <c r="K160" s="167">
        <f>ROUND(P160*H160,2)</f>
        <v>0</v>
      </c>
      <c r="L160" s="163" t="s">
        <v>3</v>
      </c>
      <c r="M160" s="30"/>
      <c r="N160" s="168" t="s">
        <v>3</v>
      </c>
      <c r="O160" s="169" t="s">
        <v>38</v>
      </c>
      <c r="P160" s="170">
        <f>I160+J160</f>
        <v>0</v>
      </c>
      <c r="Q160" s="170">
        <f>ROUND(I160*H160,2)</f>
        <v>0</v>
      </c>
      <c r="R160" s="170">
        <f>ROUND(J160*H160,2)</f>
        <v>0</v>
      </c>
      <c r="S160" s="49"/>
      <c r="T160" s="171">
        <f>S160*H160</f>
        <v>0</v>
      </c>
      <c r="U160" s="171">
        <v>0</v>
      </c>
      <c r="V160" s="171">
        <f>U160*H160</f>
        <v>0</v>
      </c>
      <c r="W160" s="171">
        <v>0</v>
      </c>
      <c r="X160" s="172">
        <f>W160*H160</f>
        <v>0</v>
      </c>
      <c r="Y160" s="29"/>
      <c r="Z160" s="29"/>
      <c r="AA160" s="29"/>
      <c r="AB160" s="29"/>
      <c r="AC160" s="29"/>
      <c r="AD160" s="29"/>
      <c r="AE160" s="29"/>
      <c r="AR160" s="173" t="s">
        <v>135</v>
      </c>
      <c r="AT160" s="173" t="s">
        <v>130</v>
      </c>
      <c r="AU160" s="173" t="s">
        <v>78</v>
      </c>
      <c r="AY160" s="15" t="s">
        <v>128</v>
      </c>
      <c r="BE160" s="174">
        <f>IF(O160="základní",K160,0)</f>
        <v>0</v>
      </c>
      <c r="BF160" s="174">
        <f>IF(O160="snížená",K160,0)</f>
        <v>0</v>
      </c>
      <c r="BG160" s="174">
        <f>IF(O160="zákl. přenesená",K160,0)</f>
        <v>0</v>
      </c>
      <c r="BH160" s="174">
        <f>IF(O160="sníž. přenesená",K160,0)</f>
        <v>0</v>
      </c>
      <c r="BI160" s="174">
        <f>IF(O160="nulová",K160,0)</f>
        <v>0</v>
      </c>
      <c r="BJ160" s="15" t="s">
        <v>76</v>
      </c>
      <c r="BK160" s="174">
        <f>ROUND(P160*H160,2)</f>
        <v>0</v>
      </c>
      <c r="BL160" s="15" t="s">
        <v>135</v>
      </c>
      <c r="BM160" s="173" t="s">
        <v>541</v>
      </c>
    </row>
    <row r="161" spans="1:65" s="2" customFormat="1" ht="19.5">
      <c r="A161" s="29"/>
      <c r="B161" s="30"/>
      <c r="C161" s="29"/>
      <c r="D161" s="175" t="s">
        <v>137</v>
      </c>
      <c r="E161" s="29"/>
      <c r="F161" s="176" t="s">
        <v>542</v>
      </c>
      <c r="G161" s="29"/>
      <c r="H161" s="29"/>
      <c r="I161" s="94"/>
      <c r="J161" s="94"/>
      <c r="K161" s="29"/>
      <c r="L161" s="29"/>
      <c r="M161" s="30"/>
      <c r="N161" s="177"/>
      <c r="O161" s="178"/>
      <c r="P161" s="49"/>
      <c r="Q161" s="49"/>
      <c r="R161" s="49"/>
      <c r="S161" s="49"/>
      <c r="T161" s="49"/>
      <c r="U161" s="49"/>
      <c r="V161" s="49"/>
      <c r="W161" s="49"/>
      <c r="X161" s="50"/>
      <c r="Y161" s="29"/>
      <c r="Z161" s="29"/>
      <c r="AA161" s="29"/>
      <c r="AB161" s="29"/>
      <c r="AC161" s="29"/>
      <c r="AD161" s="29"/>
      <c r="AE161" s="29"/>
      <c r="AT161" s="15" t="s">
        <v>137</v>
      </c>
      <c r="AU161" s="15" t="s">
        <v>78</v>
      </c>
    </row>
    <row r="162" spans="1:65" s="2" customFormat="1" ht="16.5" customHeight="1">
      <c r="A162" s="29"/>
      <c r="B162" s="160"/>
      <c r="C162" s="161" t="s">
        <v>232</v>
      </c>
      <c r="D162" s="161" t="s">
        <v>130</v>
      </c>
      <c r="E162" s="162" t="s">
        <v>543</v>
      </c>
      <c r="F162" s="163" t="s">
        <v>544</v>
      </c>
      <c r="G162" s="164" t="s">
        <v>430</v>
      </c>
      <c r="H162" s="165">
        <v>8.5</v>
      </c>
      <c r="I162" s="166"/>
      <c r="J162" s="166"/>
      <c r="K162" s="167">
        <f>ROUND(P162*H162,2)</f>
        <v>0</v>
      </c>
      <c r="L162" s="163" t="s">
        <v>3</v>
      </c>
      <c r="M162" s="30"/>
      <c r="N162" s="168" t="s">
        <v>3</v>
      </c>
      <c r="O162" s="169" t="s">
        <v>38</v>
      </c>
      <c r="P162" s="170">
        <f>I162+J162</f>
        <v>0</v>
      </c>
      <c r="Q162" s="170">
        <f>ROUND(I162*H162,2)</f>
        <v>0</v>
      </c>
      <c r="R162" s="170">
        <f>ROUND(J162*H162,2)</f>
        <v>0</v>
      </c>
      <c r="S162" s="49"/>
      <c r="T162" s="171">
        <f>S162*H162</f>
        <v>0</v>
      </c>
      <c r="U162" s="171">
        <v>0</v>
      </c>
      <c r="V162" s="171">
        <f>U162*H162</f>
        <v>0</v>
      </c>
      <c r="W162" s="171">
        <v>0</v>
      </c>
      <c r="X162" s="172">
        <f>W162*H162</f>
        <v>0</v>
      </c>
      <c r="Y162" s="29"/>
      <c r="Z162" s="29"/>
      <c r="AA162" s="29"/>
      <c r="AB162" s="29"/>
      <c r="AC162" s="29"/>
      <c r="AD162" s="29"/>
      <c r="AE162" s="29"/>
      <c r="AR162" s="173" t="s">
        <v>135</v>
      </c>
      <c r="AT162" s="173" t="s">
        <v>130</v>
      </c>
      <c r="AU162" s="173" t="s">
        <v>78</v>
      </c>
      <c r="AY162" s="15" t="s">
        <v>128</v>
      </c>
      <c r="BE162" s="174">
        <f>IF(O162="základní",K162,0)</f>
        <v>0</v>
      </c>
      <c r="BF162" s="174">
        <f>IF(O162="snížená",K162,0)</f>
        <v>0</v>
      </c>
      <c r="BG162" s="174">
        <f>IF(O162="zákl. přenesená",K162,0)</f>
        <v>0</v>
      </c>
      <c r="BH162" s="174">
        <f>IF(O162="sníž. přenesená",K162,0)</f>
        <v>0</v>
      </c>
      <c r="BI162" s="174">
        <f>IF(O162="nulová",K162,0)</f>
        <v>0</v>
      </c>
      <c r="BJ162" s="15" t="s">
        <v>76</v>
      </c>
      <c r="BK162" s="174">
        <f>ROUND(P162*H162,2)</f>
        <v>0</v>
      </c>
      <c r="BL162" s="15" t="s">
        <v>135</v>
      </c>
      <c r="BM162" s="173" t="s">
        <v>545</v>
      </c>
    </row>
    <row r="163" spans="1:65" s="2" customFormat="1" ht="19.5">
      <c r="A163" s="29"/>
      <c r="B163" s="30"/>
      <c r="C163" s="29"/>
      <c r="D163" s="175" t="s">
        <v>137</v>
      </c>
      <c r="E163" s="29"/>
      <c r="F163" s="176" t="s">
        <v>546</v>
      </c>
      <c r="G163" s="29"/>
      <c r="H163" s="29"/>
      <c r="I163" s="94"/>
      <c r="J163" s="94"/>
      <c r="K163" s="29"/>
      <c r="L163" s="29"/>
      <c r="M163" s="30"/>
      <c r="N163" s="177"/>
      <c r="O163" s="178"/>
      <c r="P163" s="49"/>
      <c r="Q163" s="49"/>
      <c r="R163" s="49"/>
      <c r="S163" s="49"/>
      <c r="T163" s="49"/>
      <c r="U163" s="49"/>
      <c r="V163" s="49"/>
      <c r="W163" s="49"/>
      <c r="X163" s="50"/>
      <c r="Y163" s="29"/>
      <c r="Z163" s="29"/>
      <c r="AA163" s="29"/>
      <c r="AB163" s="29"/>
      <c r="AC163" s="29"/>
      <c r="AD163" s="29"/>
      <c r="AE163" s="29"/>
      <c r="AT163" s="15" t="s">
        <v>137</v>
      </c>
      <c r="AU163" s="15" t="s">
        <v>78</v>
      </c>
    </row>
    <row r="164" spans="1:65" s="2" customFormat="1" ht="39">
      <c r="A164" s="29"/>
      <c r="B164" s="30"/>
      <c r="C164" s="29"/>
      <c r="D164" s="175" t="s">
        <v>426</v>
      </c>
      <c r="E164" s="29"/>
      <c r="F164" s="189" t="s">
        <v>547</v>
      </c>
      <c r="G164" s="29"/>
      <c r="H164" s="29"/>
      <c r="I164" s="94"/>
      <c r="J164" s="94"/>
      <c r="K164" s="29"/>
      <c r="L164" s="29"/>
      <c r="M164" s="30"/>
      <c r="N164" s="177"/>
      <c r="O164" s="178"/>
      <c r="P164" s="49"/>
      <c r="Q164" s="49"/>
      <c r="R164" s="49"/>
      <c r="S164" s="49"/>
      <c r="T164" s="49"/>
      <c r="U164" s="49"/>
      <c r="V164" s="49"/>
      <c r="W164" s="49"/>
      <c r="X164" s="50"/>
      <c r="Y164" s="29"/>
      <c r="Z164" s="29"/>
      <c r="AA164" s="29"/>
      <c r="AB164" s="29"/>
      <c r="AC164" s="29"/>
      <c r="AD164" s="29"/>
      <c r="AE164" s="29"/>
      <c r="AT164" s="15" t="s">
        <v>426</v>
      </c>
      <c r="AU164" s="15" t="s">
        <v>78</v>
      </c>
    </row>
    <row r="165" spans="1:65" s="2" customFormat="1" ht="16.5" customHeight="1">
      <c r="A165" s="29"/>
      <c r="B165" s="160"/>
      <c r="C165" s="161" t="s">
        <v>236</v>
      </c>
      <c r="D165" s="161" t="s">
        <v>130</v>
      </c>
      <c r="E165" s="162" t="s">
        <v>548</v>
      </c>
      <c r="F165" s="163" t="s">
        <v>549</v>
      </c>
      <c r="G165" s="164" t="s">
        <v>550</v>
      </c>
      <c r="H165" s="165">
        <v>1.2</v>
      </c>
      <c r="I165" s="166"/>
      <c r="J165" s="166"/>
      <c r="K165" s="167">
        <f>ROUND(P165*H165,2)</f>
        <v>0</v>
      </c>
      <c r="L165" s="163" t="s">
        <v>3</v>
      </c>
      <c r="M165" s="30"/>
      <c r="N165" s="168" t="s">
        <v>3</v>
      </c>
      <c r="O165" s="169" t="s">
        <v>38</v>
      </c>
      <c r="P165" s="170">
        <f>I165+J165</f>
        <v>0</v>
      </c>
      <c r="Q165" s="170">
        <f>ROUND(I165*H165,2)</f>
        <v>0</v>
      </c>
      <c r="R165" s="170">
        <f>ROUND(J165*H165,2)</f>
        <v>0</v>
      </c>
      <c r="S165" s="49"/>
      <c r="T165" s="171">
        <f>S165*H165</f>
        <v>0</v>
      </c>
      <c r="U165" s="171">
        <v>0</v>
      </c>
      <c r="V165" s="171">
        <f>U165*H165</f>
        <v>0</v>
      </c>
      <c r="W165" s="171">
        <v>0</v>
      </c>
      <c r="X165" s="172">
        <f>W165*H165</f>
        <v>0</v>
      </c>
      <c r="Y165" s="29"/>
      <c r="Z165" s="29"/>
      <c r="AA165" s="29"/>
      <c r="AB165" s="29"/>
      <c r="AC165" s="29"/>
      <c r="AD165" s="29"/>
      <c r="AE165" s="29"/>
      <c r="AR165" s="173" t="s">
        <v>135</v>
      </c>
      <c r="AT165" s="173" t="s">
        <v>130</v>
      </c>
      <c r="AU165" s="173" t="s">
        <v>78</v>
      </c>
      <c r="AY165" s="15" t="s">
        <v>128</v>
      </c>
      <c r="BE165" s="174">
        <f>IF(O165="základní",K165,0)</f>
        <v>0</v>
      </c>
      <c r="BF165" s="174">
        <f>IF(O165="snížená",K165,0)</f>
        <v>0</v>
      </c>
      <c r="BG165" s="174">
        <f>IF(O165="zákl. přenesená",K165,0)</f>
        <v>0</v>
      </c>
      <c r="BH165" s="174">
        <f>IF(O165="sníž. přenesená",K165,0)</f>
        <v>0</v>
      </c>
      <c r="BI165" s="174">
        <f>IF(O165="nulová",K165,0)</f>
        <v>0</v>
      </c>
      <c r="BJ165" s="15" t="s">
        <v>76</v>
      </c>
      <c r="BK165" s="174">
        <f>ROUND(P165*H165,2)</f>
        <v>0</v>
      </c>
      <c r="BL165" s="15" t="s">
        <v>135</v>
      </c>
      <c r="BM165" s="173" t="s">
        <v>551</v>
      </c>
    </row>
    <row r="166" spans="1:65" s="2" customFormat="1">
      <c r="A166" s="29"/>
      <c r="B166" s="30"/>
      <c r="C166" s="29"/>
      <c r="D166" s="175" t="s">
        <v>137</v>
      </c>
      <c r="E166" s="29"/>
      <c r="F166" s="176" t="s">
        <v>552</v>
      </c>
      <c r="G166" s="29"/>
      <c r="H166" s="29"/>
      <c r="I166" s="94"/>
      <c r="J166" s="94"/>
      <c r="K166" s="29"/>
      <c r="L166" s="29"/>
      <c r="M166" s="30"/>
      <c r="N166" s="177"/>
      <c r="O166" s="178"/>
      <c r="P166" s="49"/>
      <c r="Q166" s="49"/>
      <c r="R166" s="49"/>
      <c r="S166" s="49"/>
      <c r="T166" s="49"/>
      <c r="U166" s="49"/>
      <c r="V166" s="49"/>
      <c r="W166" s="49"/>
      <c r="X166" s="50"/>
      <c r="Y166" s="29"/>
      <c r="Z166" s="29"/>
      <c r="AA166" s="29"/>
      <c r="AB166" s="29"/>
      <c r="AC166" s="29"/>
      <c r="AD166" s="29"/>
      <c r="AE166" s="29"/>
      <c r="AT166" s="15" t="s">
        <v>137</v>
      </c>
      <c r="AU166" s="15" t="s">
        <v>78</v>
      </c>
    </row>
    <row r="167" spans="1:65" s="2" customFormat="1" ht="39">
      <c r="A167" s="29"/>
      <c r="B167" s="30"/>
      <c r="C167" s="29"/>
      <c r="D167" s="175" t="s">
        <v>426</v>
      </c>
      <c r="E167" s="29"/>
      <c r="F167" s="189" t="s">
        <v>547</v>
      </c>
      <c r="G167" s="29"/>
      <c r="H167" s="29"/>
      <c r="I167" s="94"/>
      <c r="J167" s="94"/>
      <c r="K167" s="29"/>
      <c r="L167" s="29"/>
      <c r="M167" s="30"/>
      <c r="N167" s="177"/>
      <c r="O167" s="178"/>
      <c r="P167" s="49"/>
      <c r="Q167" s="49"/>
      <c r="R167" s="49"/>
      <c r="S167" s="49"/>
      <c r="T167" s="49"/>
      <c r="U167" s="49"/>
      <c r="V167" s="49"/>
      <c r="W167" s="49"/>
      <c r="X167" s="50"/>
      <c r="Y167" s="29"/>
      <c r="Z167" s="29"/>
      <c r="AA167" s="29"/>
      <c r="AB167" s="29"/>
      <c r="AC167" s="29"/>
      <c r="AD167" s="29"/>
      <c r="AE167" s="29"/>
      <c r="AT167" s="15" t="s">
        <v>426</v>
      </c>
      <c r="AU167" s="15" t="s">
        <v>78</v>
      </c>
    </row>
    <row r="168" spans="1:65" s="2" customFormat="1" ht="16.5" customHeight="1">
      <c r="A168" s="29"/>
      <c r="B168" s="160"/>
      <c r="C168" s="161" t="s">
        <v>241</v>
      </c>
      <c r="D168" s="161" t="s">
        <v>130</v>
      </c>
      <c r="E168" s="162" t="s">
        <v>553</v>
      </c>
      <c r="F168" s="163" t="s">
        <v>554</v>
      </c>
      <c r="G168" s="164" t="s">
        <v>550</v>
      </c>
      <c r="H168" s="165">
        <v>20</v>
      </c>
      <c r="I168" s="166"/>
      <c r="J168" s="166"/>
      <c r="K168" s="167">
        <f>ROUND(P168*H168,2)</f>
        <v>0</v>
      </c>
      <c r="L168" s="163" t="s">
        <v>3</v>
      </c>
      <c r="M168" s="30"/>
      <c r="N168" s="168" t="s">
        <v>3</v>
      </c>
      <c r="O168" s="169" t="s">
        <v>38</v>
      </c>
      <c r="P168" s="170">
        <f>I168+J168</f>
        <v>0</v>
      </c>
      <c r="Q168" s="170">
        <f>ROUND(I168*H168,2)</f>
        <v>0</v>
      </c>
      <c r="R168" s="170">
        <f>ROUND(J168*H168,2)</f>
        <v>0</v>
      </c>
      <c r="S168" s="49"/>
      <c r="T168" s="171">
        <f>S168*H168</f>
        <v>0</v>
      </c>
      <c r="U168" s="171">
        <v>0</v>
      </c>
      <c r="V168" s="171">
        <f>U168*H168</f>
        <v>0</v>
      </c>
      <c r="W168" s="171">
        <v>0</v>
      </c>
      <c r="X168" s="172">
        <f>W168*H168</f>
        <v>0</v>
      </c>
      <c r="Y168" s="29"/>
      <c r="Z168" s="29"/>
      <c r="AA168" s="29"/>
      <c r="AB168" s="29"/>
      <c r="AC168" s="29"/>
      <c r="AD168" s="29"/>
      <c r="AE168" s="29"/>
      <c r="AR168" s="173" t="s">
        <v>135</v>
      </c>
      <c r="AT168" s="173" t="s">
        <v>130</v>
      </c>
      <c r="AU168" s="173" t="s">
        <v>78</v>
      </c>
      <c r="AY168" s="15" t="s">
        <v>128</v>
      </c>
      <c r="BE168" s="174">
        <f>IF(O168="základní",K168,0)</f>
        <v>0</v>
      </c>
      <c r="BF168" s="174">
        <f>IF(O168="snížená",K168,0)</f>
        <v>0</v>
      </c>
      <c r="BG168" s="174">
        <f>IF(O168="zákl. přenesená",K168,0)</f>
        <v>0</v>
      </c>
      <c r="BH168" s="174">
        <f>IF(O168="sníž. přenesená",K168,0)</f>
        <v>0</v>
      </c>
      <c r="BI168" s="174">
        <f>IF(O168="nulová",K168,0)</f>
        <v>0</v>
      </c>
      <c r="BJ168" s="15" t="s">
        <v>76</v>
      </c>
      <c r="BK168" s="174">
        <f>ROUND(P168*H168,2)</f>
        <v>0</v>
      </c>
      <c r="BL168" s="15" t="s">
        <v>135</v>
      </c>
      <c r="BM168" s="173" t="s">
        <v>555</v>
      </c>
    </row>
    <row r="169" spans="1:65" s="2" customFormat="1">
      <c r="A169" s="29"/>
      <c r="B169" s="30"/>
      <c r="C169" s="29"/>
      <c r="D169" s="175" t="s">
        <v>137</v>
      </c>
      <c r="E169" s="29"/>
      <c r="F169" s="176" t="s">
        <v>556</v>
      </c>
      <c r="G169" s="29"/>
      <c r="H169" s="29"/>
      <c r="I169" s="94"/>
      <c r="J169" s="94"/>
      <c r="K169" s="29"/>
      <c r="L169" s="29"/>
      <c r="M169" s="30"/>
      <c r="N169" s="177"/>
      <c r="O169" s="178"/>
      <c r="P169" s="49"/>
      <c r="Q169" s="49"/>
      <c r="R169" s="49"/>
      <c r="S169" s="49"/>
      <c r="T169" s="49"/>
      <c r="U169" s="49"/>
      <c r="V169" s="49"/>
      <c r="W169" s="49"/>
      <c r="X169" s="50"/>
      <c r="Y169" s="29"/>
      <c r="Z169" s="29"/>
      <c r="AA169" s="29"/>
      <c r="AB169" s="29"/>
      <c r="AC169" s="29"/>
      <c r="AD169" s="29"/>
      <c r="AE169" s="29"/>
      <c r="AT169" s="15" t="s">
        <v>137</v>
      </c>
      <c r="AU169" s="15" t="s">
        <v>78</v>
      </c>
    </row>
    <row r="170" spans="1:65" s="2" customFormat="1" ht="39">
      <c r="A170" s="29"/>
      <c r="B170" s="30"/>
      <c r="C170" s="29"/>
      <c r="D170" s="175" t="s">
        <v>426</v>
      </c>
      <c r="E170" s="29"/>
      <c r="F170" s="189" t="s">
        <v>547</v>
      </c>
      <c r="G170" s="29"/>
      <c r="H170" s="29"/>
      <c r="I170" s="94"/>
      <c r="J170" s="94"/>
      <c r="K170" s="29"/>
      <c r="L170" s="29"/>
      <c r="M170" s="30"/>
      <c r="N170" s="177"/>
      <c r="O170" s="178"/>
      <c r="P170" s="49"/>
      <c r="Q170" s="49"/>
      <c r="R170" s="49"/>
      <c r="S170" s="49"/>
      <c r="T170" s="49"/>
      <c r="U170" s="49"/>
      <c r="V170" s="49"/>
      <c r="W170" s="49"/>
      <c r="X170" s="50"/>
      <c r="Y170" s="29"/>
      <c r="Z170" s="29"/>
      <c r="AA170" s="29"/>
      <c r="AB170" s="29"/>
      <c r="AC170" s="29"/>
      <c r="AD170" s="29"/>
      <c r="AE170" s="29"/>
      <c r="AT170" s="15" t="s">
        <v>426</v>
      </c>
      <c r="AU170" s="15" t="s">
        <v>78</v>
      </c>
    </row>
    <row r="171" spans="1:65" s="2" customFormat="1" ht="16.5" customHeight="1">
      <c r="A171" s="29"/>
      <c r="B171" s="160"/>
      <c r="C171" s="161" t="s">
        <v>245</v>
      </c>
      <c r="D171" s="161" t="s">
        <v>130</v>
      </c>
      <c r="E171" s="162" t="s">
        <v>557</v>
      </c>
      <c r="F171" s="163" t="s">
        <v>558</v>
      </c>
      <c r="G171" s="164" t="s">
        <v>436</v>
      </c>
      <c r="H171" s="165">
        <v>8</v>
      </c>
      <c r="I171" s="166"/>
      <c r="J171" s="166"/>
      <c r="K171" s="167">
        <f>ROUND(P171*H171,2)</f>
        <v>0</v>
      </c>
      <c r="L171" s="163" t="s">
        <v>3</v>
      </c>
      <c r="M171" s="30"/>
      <c r="N171" s="168" t="s">
        <v>3</v>
      </c>
      <c r="O171" s="169" t="s">
        <v>38</v>
      </c>
      <c r="P171" s="170">
        <f>I171+J171</f>
        <v>0</v>
      </c>
      <c r="Q171" s="170">
        <f>ROUND(I171*H171,2)</f>
        <v>0</v>
      </c>
      <c r="R171" s="170">
        <f>ROUND(J171*H171,2)</f>
        <v>0</v>
      </c>
      <c r="S171" s="49"/>
      <c r="T171" s="171">
        <f>S171*H171</f>
        <v>0</v>
      </c>
      <c r="U171" s="171">
        <v>0</v>
      </c>
      <c r="V171" s="171">
        <f>U171*H171</f>
        <v>0</v>
      </c>
      <c r="W171" s="171">
        <v>0</v>
      </c>
      <c r="X171" s="172">
        <f>W171*H171</f>
        <v>0</v>
      </c>
      <c r="Y171" s="29"/>
      <c r="Z171" s="29"/>
      <c r="AA171" s="29"/>
      <c r="AB171" s="29"/>
      <c r="AC171" s="29"/>
      <c r="AD171" s="29"/>
      <c r="AE171" s="29"/>
      <c r="AR171" s="173" t="s">
        <v>135</v>
      </c>
      <c r="AT171" s="173" t="s">
        <v>130</v>
      </c>
      <c r="AU171" s="173" t="s">
        <v>78</v>
      </c>
      <c r="AY171" s="15" t="s">
        <v>128</v>
      </c>
      <c r="BE171" s="174">
        <f>IF(O171="základní",K171,0)</f>
        <v>0</v>
      </c>
      <c r="BF171" s="174">
        <f>IF(O171="snížená",K171,0)</f>
        <v>0</v>
      </c>
      <c r="BG171" s="174">
        <f>IF(O171="zákl. přenesená",K171,0)</f>
        <v>0</v>
      </c>
      <c r="BH171" s="174">
        <f>IF(O171="sníž. přenesená",K171,0)</f>
        <v>0</v>
      </c>
      <c r="BI171" s="174">
        <f>IF(O171="nulová",K171,0)</f>
        <v>0</v>
      </c>
      <c r="BJ171" s="15" t="s">
        <v>76</v>
      </c>
      <c r="BK171" s="174">
        <f>ROUND(P171*H171,2)</f>
        <v>0</v>
      </c>
      <c r="BL171" s="15" t="s">
        <v>135</v>
      </c>
      <c r="BM171" s="173" t="s">
        <v>559</v>
      </c>
    </row>
    <row r="172" spans="1:65" s="2" customFormat="1">
      <c r="A172" s="29"/>
      <c r="B172" s="30"/>
      <c r="C172" s="29"/>
      <c r="D172" s="175" t="s">
        <v>137</v>
      </c>
      <c r="E172" s="29"/>
      <c r="F172" s="176" t="s">
        <v>560</v>
      </c>
      <c r="G172" s="29"/>
      <c r="H172" s="29"/>
      <c r="I172" s="94"/>
      <c r="J172" s="94"/>
      <c r="K172" s="29"/>
      <c r="L172" s="29"/>
      <c r="M172" s="30"/>
      <c r="N172" s="177"/>
      <c r="O172" s="178"/>
      <c r="P172" s="49"/>
      <c r="Q172" s="49"/>
      <c r="R172" s="49"/>
      <c r="S172" s="49"/>
      <c r="T172" s="49"/>
      <c r="U172" s="49"/>
      <c r="V172" s="49"/>
      <c r="W172" s="49"/>
      <c r="X172" s="50"/>
      <c r="Y172" s="29"/>
      <c r="Z172" s="29"/>
      <c r="AA172" s="29"/>
      <c r="AB172" s="29"/>
      <c r="AC172" s="29"/>
      <c r="AD172" s="29"/>
      <c r="AE172" s="29"/>
      <c r="AT172" s="15" t="s">
        <v>137</v>
      </c>
      <c r="AU172" s="15" t="s">
        <v>78</v>
      </c>
    </row>
    <row r="173" spans="1:65" s="2" customFormat="1" ht="39">
      <c r="A173" s="29"/>
      <c r="B173" s="30"/>
      <c r="C173" s="29"/>
      <c r="D173" s="175" t="s">
        <v>426</v>
      </c>
      <c r="E173" s="29"/>
      <c r="F173" s="189" t="s">
        <v>561</v>
      </c>
      <c r="G173" s="29"/>
      <c r="H173" s="29"/>
      <c r="I173" s="94"/>
      <c r="J173" s="94"/>
      <c r="K173" s="29"/>
      <c r="L173" s="29"/>
      <c r="M173" s="30"/>
      <c r="N173" s="177"/>
      <c r="O173" s="178"/>
      <c r="P173" s="49"/>
      <c r="Q173" s="49"/>
      <c r="R173" s="49"/>
      <c r="S173" s="49"/>
      <c r="T173" s="49"/>
      <c r="U173" s="49"/>
      <c r="V173" s="49"/>
      <c r="W173" s="49"/>
      <c r="X173" s="50"/>
      <c r="Y173" s="29"/>
      <c r="Z173" s="29"/>
      <c r="AA173" s="29"/>
      <c r="AB173" s="29"/>
      <c r="AC173" s="29"/>
      <c r="AD173" s="29"/>
      <c r="AE173" s="29"/>
      <c r="AT173" s="15" t="s">
        <v>426</v>
      </c>
      <c r="AU173" s="15" t="s">
        <v>78</v>
      </c>
    </row>
    <row r="174" spans="1:65" s="2" customFormat="1" ht="16.5" customHeight="1">
      <c r="A174" s="29"/>
      <c r="B174" s="160"/>
      <c r="C174" s="161" t="s">
        <v>250</v>
      </c>
      <c r="D174" s="161" t="s">
        <v>130</v>
      </c>
      <c r="E174" s="162" t="s">
        <v>562</v>
      </c>
      <c r="F174" s="163" t="s">
        <v>563</v>
      </c>
      <c r="G174" s="164" t="s">
        <v>436</v>
      </c>
      <c r="H174" s="165">
        <v>8</v>
      </c>
      <c r="I174" s="166"/>
      <c r="J174" s="166"/>
      <c r="K174" s="167">
        <f>ROUND(P174*H174,2)</f>
        <v>0</v>
      </c>
      <c r="L174" s="163" t="s">
        <v>3</v>
      </c>
      <c r="M174" s="30"/>
      <c r="N174" s="168" t="s">
        <v>3</v>
      </c>
      <c r="O174" s="169" t="s">
        <v>38</v>
      </c>
      <c r="P174" s="170">
        <f>I174+J174</f>
        <v>0</v>
      </c>
      <c r="Q174" s="170">
        <f>ROUND(I174*H174,2)</f>
        <v>0</v>
      </c>
      <c r="R174" s="170">
        <f>ROUND(J174*H174,2)</f>
        <v>0</v>
      </c>
      <c r="S174" s="49"/>
      <c r="T174" s="171">
        <f>S174*H174</f>
        <v>0</v>
      </c>
      <c r="U174" s="171">
        <v>2.5000000000000001E-5</v>
      </c>
      <c r="V174" s="171">
        <f>U174*H174</f>
        <v>2.0000000000000001E-4</v>
      </c>
      <c r="W174" s="171">
        <v>0</v>
      </c>
      <c r="X174" s="172">
        <f>W174*H174</f>
        <v>0</v>
      </c>
      <c r="Y174" s="29"/>
      <c r="Z174" s="29"/>
      <c r="AA174" s="29"/>
      <c r="AB174" s="29"/>
      <c r="AC174" s="29"/>
      <c r="AD174" s="29"/>
      <c r="AE174" s="29"/>
      <c r="AR174" s="173" t="s">
        <v>135</v>
      </c>
      <c r="AT174" s="173" t="s">
        <v>130</v>
      </c>
      <c r="AU174" s="173" t="s">
        <v>78</v>
      </c>
      <c r="AY174" s="15" t="s">
        <v>128</v>
      </c>
      <c r="BE174" s="174">
        <f>IF(O174="základní",K174,0)</f>
        <v>0</v>
      </c>
      <c r="BF174" s="174">
        <f>IF(O174="snížená",K174,0)</f>
        <v>0</v>
      </c>
      <c r="BG174" s="174">
        <f>IF(O174="zákl. přenesená",K174,0)</f>
        <v>0</v>
      </c>
      <c r="BH174" s="174">
        <f>IF(O174="sníž. přenesená",K174,0)</f>
        <v>0</v>
      </c>
      <c r="BI174" s="174">
        <f>IF(O174="nulová",K174,0)</f>
        <v>0</v>
      </c>
      <c r="BJ174" s="15" t="s">
        <v>76</v>
      </c>
      <c r="BK174" s="174">
        <f>ROUND(P174*H174,2)</f>
        <v>0</v>
      </c>
      <c r="BL174" s="15" t="s">
        <v>135</v>
      </c>
      <c r="BM174" s="173" t="s">
        <v>564</v>
      </c>
    </row>
    <row r="175" spans="1:65" s="2" customFormat="1">
      <c r="A175" s="29"/>
      <c r="B175" s="30"/>
      <c r="C175" s="29"/>
      <c r="D175" s="175" t="s">
        <v>137</v>
      </c>
      <c r="E175" s="29"/>
      <c r="F175" s="176" t="s">
        <v>565</v>
      </c>
      <c r="G175" s="29"/>
      <c r="H175" s="29"/>
      <c r="I175" s="94"/>
      <c r="J175" s="94"/>
      <c r="K175" s="29"/>
      <c r="L175" s="29"/>
      <c r="M175" s="30"/>
      <c r="N175" s="177"/>
      <c r="O175" s="178"/>
      <c r="P175" s="49"/>
      <c r="Q175" s="49"/>
      <c r="R175" s="49"/>
      <c r="S175" s="49"/>
      <c r="T175" s="49"/>
      <c r="U175" s="49"/>
      <c r="V175" s="49"/>
      <c r="W175" s="49"/>
      <c r="X175" s="50"/>
      <c r="Y175" s="29"/>
      <c r="Z175" s="29"/>
      <c r="AA175" s="29"/>
      <c r="AB175" s="29"/>
      <c r="AC175" s="29"/>
      <c r="AD175" s="29"/>
      <c r="AE175" s="29"/>
      <c r="AT175" s="15" t="s">
        <v>137</v>
      </c>
      <c r="AU175" s="15" t="s">
        <v>78</v>
      </c>
    </row>
    <row r="176" spans="1:65" s="2" customFormat="1" ht="39">
      <c r="A176" s="29"/>
      <c r="B176" s="30"/>
      <c r="C176" s="29"/>
      <c r="D176" s="175" t="s">
        <v>426</v>
      </c>
      <c r="E176" s="29"/>
      <c r="F176" s="189" t="s">
        <v>561</v>
      </c>
      <c r="G176" s="29"/>
      <c r="H176" s="29"/>
      <c r="I176" s="94"/>
      <c r="J176" s="94"/>
      <c r="K176" s="29"/>
      <c r="L176" s="29"/>
      <c r="M176" s="30"/>
      <c r="N176" s="177"/>
      <c r="O176" s="178"/>
      <c r="P176" s="49"/>
      <c r="Q176" s="49"/>
      <c r="R176" s="49"/>
      <c r="S176" s="49"/>
      <c r="T176" s="49"/>
      <c r="U176" s="49"/>
      <c r="V176" s="49"/>
      <c r="W176" s="49"/>
      <c r="X176" s="50"/>
      <c r="Y176" s="29"/>
      <c r="Z176" s="29"/>
      <c r="AA176" s="29"/>
      <c r="AB176" s="29"/>
      <c r="AC176" s="29"/>
      <c r="AD176" s="29"/>
      <c r="AE176" s="29"/>
      <c r="AT176" s="15" t="s">
        <v>426</v>
      </c>
      <c r="AU176" s="15" t="s">
        <v>78</v>
      </c>
    </row>
    <row r="177" spans="1:65" s="2" customFormat="1" ht="16.5" customHeight="1">
      <c r="A177" s="29"/>
      <c r="B177" s="160"/>
      <c r="C177" s="161" t="s">
        <v>254</v>
      </c>
      <c r="D177" s="161" t="s">
        <v>130</v>
      </c>
      <c r="E177" s="162" t="s">
        <v>566</v>
      </c>
      <c r="F177" s="163" t="s">
        <v>567</v>
      </c>
      <c r="G177" s="164" t="s">
        <v>436</v>
      </c>
      <c r="H177" s="165">
        <v>84</v>
      </c>
      <c r="I177" s="166"/>
      <c r="J177" s="166"/>
      <c r="K177" s="167">
        <f>ROUND(P177*H177,2)</f>
        <v>0</v>
      </c>
      <c r="L177" s="163" t="s">
        <v>3</v>
      </c>
      <c r="M177" s="30"/>
      <c r="N177" s="168" t="s">
        <v>3</v>
      </c>
      <c r="O177" s="169" t="s">
        <v>38</v>
      </c>
      <c r="P177" s="170">
        <f>I177+J177</f>
        <v>0</v>
      </c>
      <c r="Q177" s="170">
        <f>ROUND(I177*H177,2)</f>
        <v>0</v>
      </c>
      <c r="R177" s="170">
        <f>ROUND(J177*H177,2)</f>
        <v>0</v>
      </c>
      <c r="S177" s="49"/>
      <c r="T177" s="171">
        <f>S177*H177</f>
        <v>0</v>
      </c>
      <c r="U177" s="171">
        <v>0</v>
      </c>
      <c r="V177" s="171">
        <f>U177*H177</f>
        <v>0</v>
      </c>
      <c r="W177" s="171">
        <v>0</v>
      </c>
      <c r="X177" s="172">
        <f>W177*H177</f>
        <v>0</v>
      </c>
      <c r="Y177" s="29"/>
      <c r="Z177" s="29"/>
      <c r="AA177" s="29"/>
      <c r="AB177" s="29"/>
      <c r="AC177" s="29"/>
      <c r="AD177" s="29"/>
      <c r="AE177" s="29"/>
      <c r="AR177" s="173" t="s">
        <v>135</v>
      </c>
      <c r="AT177" s="173" t="s">
        <v>130</v>
      </c>
      <c r="AU177" s="173" t="s">
        <v>78</v>
      </c>
      <c r="AY177" s="15" t="s">
        <v>128</v>
      </c>
      <c r="BE177" s="174">
        <f>IF(O177="základní",K177,0)</f>
        <v>0</v>
      </c>
      <c r="BF177" s="174">
        <f>IF(O177="snížená",K177,0)</f>
        <v>0</v>
      </c>
      <c r="BG177" s="174">
        <f>IF(O177="zákl. přenesená",K177,0)</f>
        <v>0</v>
      </c>
      <c r="BH177" s="174">
        <f>IF(O177="sníž. přenesená",K177,0)</f>
        <v>0</v>
      </c>
      <c r="BI177" s="174">
        <f>IF(O177="nulová",K177,0)</f>
        <v>0</v>
      </c>
      <c r="BJ177" s="15" t="s">
        <v>76</v>
      </c>
      <c r="BK177" s="174">
        <f>ROUND(P177*H177,2)</f>
        <v>0</v>
      </c>
      <c r="BL177" s="15" t="s">
        <v>135</v>
      </c>
      <c r="BM177" s="173" t="s">
        <v>568</v>
      </c>
    </row>
    <row r="178" spans="1:65" s="2" customFormat="1">
      <c r="A178" s="29"/>
      <c r="B178" s="30"/>
      <c r="C178" s="29"/>
      <c r="D178" s="175" t="s">
        <v>137</v>
      </c>
      <c r="E178" s="29"/>
      <c r="F178" s="176" t="s">
        <v>569</v>
      </c>
      <c r="G178" s="29"/>
      <c r="H178" s="29"/>
      <c r="I178" s="94"/>
      <c r="J178" s="94"/>
      <c r="K178" s="29"/>
      <c r="L178" s="29"/>
      <c r="M178" s="30"/>
      <c r="N178" s="177"/>
      <c r="O178" s="178"/>
      <c r="P178" s="49"/>
      <c r="Q178" s="49"/>
      <c r="R178" s="49"/>
      <c r="S178" s="49"/>
      <c r="T178" s="49"/>
      <c r="U178" s="49"/>
      <c r="V178" s="49"/>
      <c r="W178" s="49"/>
      <c r="X178" s="50"/>
      <c r="Y178" s="29"/>
      <c r="Z178" s="29"/>
      <c r="AA178" s="29"/>
      <c r="AB178" s="29"/>
      <c r="AC178" s="29"/>
      <c r="AD178" s="29"/>
      <c r="AE178" s="29"/>
      <c r="AT178" s="15" t="s">
        <v>137</v>
      </c>
      <c r="AU178" s="15" t="s">
        <v>78</v>
      </c>
    </row>
    <row r="179" spans="1:65" s="2" customFormat="1" ht="39">
      <c r="A179" s="29"/>
      <c r="B179" s="30"/>
      <c r="C179" s="29"/>
      <c r="D179" s="175" t="s">
        <v>426</v>
      </c>
      <c r="E179" s="29"/>
      <c r="F179" s="189" t="s">
        <v>561</v>
      </c>
      <c r="G179" s="29"/>
      <c r="H179" s="29"/>
      <c r="I179" s="94"/>
      <c r="J179" s="94"/>
      <c r="K179" s="29"/>
      <c r="L179" s="29"/>
      <c r="M179" s="30"/>
      <c r="N179" s="177"/>
      <c r="O179" s="178"/>
      <c r="P179" s="49"/>
      <c r="Q179" s="49"/>
      <c r="R179" s="49"/>
      <c r="S179" s="49"/>
      <c r="T179" s="49"/>
      <c r="U179" s="49"/>
      <c r="V179" s="49"/>
      <c r="W179" s="49"/>
      <c r="X179" s="50"/>
      <c r="Y179" s="29"/>
      <c r="Z179" s="29"/>
      <c r="AA179" s="29"/>
      <c r="AB179" s="29"/>
      <c r="AC179" s="29"/>
      <c r="AD179" s="29"/>
      <c r="AE179" s="29"/>
      <c r="AT179" s="15" t="s">
        <v>426</v>
      </c>
      <c r="AU179" s="15" t="s">
        <v>78</v>
      </c>
    </row>
    <row r="180" spans="1:65" s="2" customFormat="1" ht="16.5" customHeight="1">
      <c r="A180" s="29"/>
      <c r="B180" s="160"/>
      <c r="C180" s="161" t="s">
        <v>259</v>
      </c>
      <c r="D180" s="161" t="s">
        <v>130</v>
      </c>
      <c r="E180" s="162" t="s">
        <v>570</v>
      </c>
      <c r="F180" s="163" t="s">
        <v>571</v>
      </c>
      <c r="G180" s="164" t="s">
        <v>141</v>
      </c>
      <c r="H180" s="165">
        <v>1</v>
      </c>
      <c r="I180" s="166"/>
      <c r="J180" s="166"/>
      <c r="K180" s="167">
        <f>ROUND(P180*H180,2)</f>
        <v>0</v>
      </c>
      <c r="L180" s="163" t="s">
        <v>3</v>
      </c>
      <c r="M180" s="30"/>
      <c r="N180" s="168" t="s">
        <v>3</v>
      </c>
      <c r="O180" s="169" t="s">
        <v>38</v>
      </c>
      <c r="P180" s="170">
        <f>I180+J180</f>
        <v>0</v>
      </c>
      <c r="Q180" s="170">
        <f>ROUND(I180*H180,2)</f>
        <v>0</v>
      </c>
      <c r="R180" s="170">
        <f>ROUND(J180*H180,2)</f>
        <v>0</v>
      </c>
      <c r="S180" s="49"/>
      <c r="T180" s="171">
        <f>S180*H180</f>
        <v>0</v>
      </c>
      <c r="U180" s="171">
        <v>0</v>
      </c>
      <c r="V180" s="171">
        <f>U180*H180</f>
        <v>0</v>
      </c>
      <c r="W180" s="171">
        <v>0</v>
      </c>
      <c r="X180" s="172">
        <f>W180*H180</f>
        <v>0</v>
      </c>
      <c r="Y180" s="29"/>
      <c r="Z180" s="29"/>
      <c r="AA180" s="29"/>
      <c r="AB180" s="29"/>
      <c r="AC180" s="29"/>
      <c r="AD180" s="29"/>
      <c r="AE180" s="29"/>
      <c r="AR180" s="173" t="s">
        <v>135</v>
      </c>
      <c r="AT180" s="173" t="s">
        <v>130</v>
      </c>
      <c r="AU180" s="173" t="s">
        <v>78</v>
      </c>
      <c r="AY180" s="15" t="s">
        <v>128</v>
      </c>
      <c r="BE180" s="174">
        <f>IF(O180="základní",K180,0)</f>
        <v>0</v>
      </c>
      <c r="BF180" s="174">
        <f>IF(O180="snížená",K180,0)</f>
        <v>0</v>
      </c>
      <c r="BG180" s="174">
        <f>IF(O180="zákl. přenesená",K180,0)</f>
        <v>0</v>
      </c>
      <c r="BH180" s="174">
        <f>IF(O180="sníž. přenesená",K180,0)</f>
        <v>0</v>
      </c>
      <c r="BI180" s="174">
        <f>IF(O180="nulová",K180,0)</f>
        <v>0</v>
      </c>
      <c r="BJ180" s="15" t="s">
        <v>76</v>
      </c>
      <c r="BK180" s="174">
        <f>ROUND(P180*H180,2)</f>
        <v>0</v>
      </c>
      <c r="BL180" s="15" t="s">
        <v>135</v>
      </c>
      <c r="BM180" s="173" t="s">
        <v>572</v>
      </c>
    </row>
    <row r="181" spans="1:65" s="2" customFormat="1">
      <c r="A181" s="29"/>
      <c r="B181" s="30"/>
      <c r="C181" s="29"/>
      <c r="D181" s="175" t="s">
        <v>137</v>
      </c>
      <c r="E181" s="29"/>
      <c r="F181" s="176" t="s">
        <v>573</v>
      </c>
      <c r="G181" s="29"/>
      <c r="H181" s="29"/>
      <c r="I181" s="94"/>
      <c r="J181" s="94"/>
      <c r="K181" s="29"/>
      <c r="L181" s="29"/>
      <c r="M181" s="30"/>
      <c r="N181" s="177"/>
      <c r="O181" s="178"/>
      <c r="P181" s="49"/>
      <c r="Q181" s="49"/>
      <c r="R181" s="49"/>
      <c r="S181" s="49"/>
      <c r="T181" s="49"/>
      <c r="U181" s="49"/>
      <c r="V181" s="49"/>
      <c r="W181" s="49"/>
      <c r="X181" s="50"/>
      <c r="Y181" s="29"/>
      <c r="Z181" s="29"/>
      <c r="AA181" s="29"/>
      <c r="AB181" s="29"/>
      <c r="AC181" s="29"/>
      <c r="AD181" s="29"/>
      <c r="AE181" s="29"/>
      <c r="AT181" s="15" t="s">
        <v>137</v>
      </c>
      <c r="AU181" s="15" t="s">
        <v>78</v>
      </c>
    </row>
    <row r="182" spans="1:65" s="2" customFormat="1" ht="29.25">
      <c r="A182" s="29"/>
      <c r="B182" s="30"/>
      <c r="C182" s="29"/>
      <c r="D182" s="175" t="s">
        <v>426</v>
      </c>
      <c r="E182" s="29"/>
      <c r="F182" s="189" t="s">
        <v>574</v>
      </c>
      <c r="G182" s="29"/>
      <c r="H182" s="29"/>
      <c r="I182" s="94"/>
      <c r="J182" s="94"/>
      <c r="K182" s="29"/>
      <c r="L182" s="29"/>
      <c r="M182" s="30"/>
      <c r="N182" s="177"/>
      <c r="O182" s="178"/>
      <c r="P182" s="49"/>
      <c r="Q182" s="49"/>
      <c r="R182" s="49"/>
      <c r="S182" s="49"/>
      <c r="T182" s="49"/>
      <c r="U182" s="49"/>
      <c r="V182" s="49"/>
      <c r="W182" s="49"/>
      <c r="X182" s="50"/>
      <c r="Y182" s="29"/>
      <c r="Z182" s="29"/>
      <c r="AA182" s="29"/>
      <c r="AB182" s="29"/>
      <c r="AC182" s="29"/>
      <c r="AD182" s="29"/>
      <c r="AE182" s="29"/>
      <c r="AT182" s="15" t="s">
        <v>426</v>
      </c>
      <c r="AU182" s="15" t="s">
        <v>78</v>
      </c>
    </row>
    <row r="183" spans="1:65" s="2" customFormat="1" ht="24" customHeight="1">
      <c r="A183" s="29"/>
      <c r="B183" s="160"/>
      <c r="C183" s="161" t="s">
        <v>268</v>
      </c>
      <c r="D183" s="161" t="s">
        <v>130</v>
      </c>
      <c r="E183" s="162" t="s">
        <v>575</v>
      </c>
      <c r="F183" s="163" t="s">
        <v>576</v>
      </c>
      <c r="G183" s="164" t="s">
        <v>133</v>
      </c>
      <c r="H183" s="165">
        <v>6</v>
      </c>
      <c r="I183" s="166"/>
      <c r="J183" s="166"/>
      <c r="K183" s="167">
        <f>ROUND(P183*H183,2)</f>
        <v>0</v>
      </c>
      <c r="L183" s="163"/>
      <c r="M183" s="30"/>
      <c r="N183" s="168" t="s">
        <v>3</v>
      </c>
      <c r="O183" s="169" t="s">
        <v>38</v>
      </c>
      <c r="P183" s="170">
        <f>I183+J183</f>
        <v>0</v>
      </c>
      <c r="Q183" s="170">
        <f>ROUND(I183*H183,2)</f>
        <v>0</v>
      </c>
      <c r="R183" s="170">
        <f>ROUND(J183*H183,2)</f>
        <v>0</v>
      </c>
      <c r="S183" s="49"/>
      <c r="T183" s="171">
        <f>S183*H183</f>
        <v>0</v>
      </c>
      <c r="U183" s="171">
        <v>0</v>
      </c>
      <c r="V183" s="171">
        <f>U183*H183</f>
        <v>0</v>
      </c>
      <c r="W183" s="171">
        <v>0</v>
      </c>
      <c r="X183" s="172">
        <f>W183*H183</f>
        <v>0</v>
      </c>
      <c r="Y183" s="29"/>
      <c r="Z183" s="29"/>
      <c r="AA183" s="29"/>
      <c r="AB183" s="29"/>
      <c r="AC183" s="29"/>
      <c r="AD183" s="29"/>
      <c r="AE183" s="29"/>
      <c r="AR183" s="173" t="s">
        <v>135</v>
      </c>
      <c r="AT183" s="173" t="s">
        <v>130</v>
      </c>
      <c r="AU183" s="173" t="s">
        <v>78</v>
      </c>
      <c r="AY183" s="15" t="s">
        <v>128</v>
      </c>
      <c r="BE183" s="174">
        <f>IF(O183="základní",K183,0)</f>
        <v>0</v>
      </c>
      <c r="BF183" s="174">
        <f>IF(O183="snížená",K183,0)</f>
        <v>0</v>
      </c>
      <c r="BG183" s="174">
        <f>IF(O183="zákl. přenesená",K183,0)</f>
        <v>0</v>
      </c>
      <c r="BH183" s="174">
        <f>IF(O183="sníž. přenesená",K183,0)</f>
        <v>0</v>
      </c>
      <c r="BI183" s="174">
        <f>IF(O183="nulová",K183,0)</f>
        <v>0</v>
      </c>
      <c r="BJ183" s="15" t="s">
        <v>76</v>
      </c>
      <c r="BK183" s="174">
        <f>ROUND(P183*H183,2)</f>
        <v>0</v>
      </c>
      <c r="BL183" s="15" t="s">
        <v>135</v>
      </c>
      <c r="BM183" s="173" t="s">
        <v>577</v>
      </c>
    </row>
    <row r="184" spans="1:65" s="2" customFormat="1" ht="19.5">
      <c r="A184" s="29"/>
      <c r="B184" s="30"/>
      <c r="C184" s="29"/>
      <c r="D184" s="175" t="s">
        <v>137</v>
      </c>
      <c r="E184" s="29"/>
      <c r="F184" s="176" t="s">
        <v>578</v>
      </c>
      <c r="G184" s="29"/>
      <c r="H184" s="29"/>
      <c r="I184" s="94"/>
      <c r="J184" s="94"/>
      <c r="K184" s="29"/>
      <c r="L184" s="29"/>
      <c r="M184" s="30"/>
      <c r="N184" s="177"/>
      <c r="O184" s="178"/>
      <c r="P184" s="49"/>
      <c r="Q184" s="49"/>
      <c r="R184" s="49"/>
      <c r="S184" s="49"/>
      <c r="T184" s="49"/>
      <c r="U184" s="49"/>
      <c r="V184" s="49"/>
      <c r="W184" s="49"/>
      <c r="X184" s="50"/>
      <c r="Y184" s="29"/>
      <c r="Z184" s="29"/>
      <c r="AA184" s="29"/>
      <c r="AB184" s="29"/>
      <c r="AC184" s="29"/>
      <c r="AD184" s="29"/>
      <c r="AE184" s="29"/>
      <c r="AT184" s="15" t="s">
        <v>137</v>
      </c>
      <c r="AU184" s="15" t="s">
        <v>78</v>
      </c>
    </row>
    <row r="185" spans="1:65" s="2" customFormat="1" ht="24" customHeight="1">
      <c r="A185" s="29"/>
      <c r="B185" s="160"/>
      <c r="C185" s="161" t="s">
        <v>272</v>
      </c>
      <c r="D185" s="161" t="s">
        <v>130</v>
      </c>
      <c r="E185" s="162" t="s">
        <v>579</v>
      </c>
      <c r="F185" s="163" t="s">
        <v>580</v>
      </c>
      <c r="G185" s="164" t="s">
        <v>133</v>
      </c>
      <c r="H185" s="165">
        <v>6</v>
      </c>
      <c r="I185" s="166"/>
      <c r="J185" s="166"/>
      <c r="K185" s="167">
        <f>ROUND(P185*H185,2)</f>
        <v>0</v>
      </c>
      <c r="L185" s="163"/>
      <c r="M185" s="30"/>
      <c r="N185" s="168" t="s">
        <v>3</v>
      </c>
      <c r="O185" s="169" t="s">
        <v>38</v>
      </c>
      <c r="P185" s="170">
        <f>I185+J185</f>
        <v>0</v>
      </c>
      <c r="Q185" s="170">
        <f>ROUND(I185*H185,2)</f>
        <v>0</v>
      </c>
      <c r="R185" s="170">
        <f>ROUND(J185*H185,2)</f>
        <v>0</v>
      </c>
      <c r="S185" s="49"/>
      <c r="T185" s="171">
        <f>S185*H185</f>
        <v>0</v>
      </c>
      <c r="U185" s="171">
        <v>8.3000000000000001E-4</v>
      </c>
      <c r="V185" s="171">
        <f>U185*H185</f>
        <v>4.9800000000000001E-3</v>
      </c>
      <c r="W185" s="171">
        <v>0</v>
      </c>
      <c r="X185" s="172">
        <f>W185*H185</f>
        <v>0</v>
      </c>
      <c r="Y185" s="29"/>
      <c r="Z185" s="29"/>
      <c r="AA185" s="29"/>
      <c r="AB185" s="29"/>
      <c r="AC185" s="29"/>
      <c r="AD185" s="29"/>
      <c r="AE185" s="29"/>
      <c r="AR185" s="173" t="s">
        <v>135</v>
      </c>
      <c r="AT185" s="173" t="s">
        <v>130</v>
      </c>
      <c r="AU185" s="173" t="s">
        <v>78</v>
      </c>
      <c r="AY185" s="15" t="s">
        <v>128</v>
      </c>
      <c r="BE185" s="174">
        <f>IF(O185="základní",K185,0)</f>
        <v>0</v>
      </c>
      <c r="BF185" s="174">
        <f>IF(O185="snížená",K185,0)</f>
        <v>0</v>
      </c>
      <c r="BG185" s="174">
        <f>IF(O185="zákl. přenesená",K185,0)</f>
        <v>0</v>
      </c>
      <c r="BH185" s="174">
        <f>IF(O185="sníž. přenesená",K185,0)</f>
        <v>0</v>
      </c>
      <c r="BI185" s="174">
        <f>IF(O185="nulová",K185,0)</f>
        <v>0</v>
      </c>
      <c r="BJ185" s="15" t="s">
        <v>76</v>
      </c>
      <c r="BK185" s="174">
        <f>ROUND(P185*H185,2)</f>
        <v>0</v>
      </c>
      <c r="BL185" s="15" t="s">
        <v>135</v>
      </c>
      <c r="BM185" s="173" t="s">
        <v>581</v>
      </c>
    </row>
    <row r="186" spans="1:65" s="2" customFormat="1">
      <c r="A186" s="29"/>
      <c r="B186" s="30"/>
      <c r="C186" s="29"/>
      <c r="D186" s="175" t="s">
        <v>137</v>
      </c>
      <c r="E186" s="29"/>
      <c r="F186" s="176" t="s">
        <v>582</v>
      </c>
      <c r="G186" s="29"/>
      <c r="H186" s="29"/>
      <c r="I186" s="94"/>
      <c r="J186" s="94"/>
      <c r="K186" s="29"/>
      <c r="L186" s="29"/>
      <c r="M186" s="30"/>
      <c r="N186" s="190"/>
      <c r="O186" s="191"/>
      <c r="P186" s="192"/>
      <c r="Q186" s="192"/>
      <c r="R186" s="192"/>
      <c r="S186" s="192"/>
      <c r="T186" s="192"/>
      <c r="U186" s="192"/>
      <c r="V186" s="192"/>
      <c r="W186" s="192"/>
      <c r="X186" s="193"/>
      <c r="Y186" s="29"/>
      <c r="Z186" s="29"/>
      <c r="AA186" s="29"/>
      <c r="AB186" s="29"/>
      <c r="AC186" s="29"/>
      <c r="AD186" s="29"/>
      <c r="AE186" s="29"/>
      <c r="AT186" s="15" t="s">
        <v>137</v>
      </c>
      <c r="AU186" s="15" t="s">
        <v>78</v>
      </c>
    </row>
    <row r="187" spans="1:65" s="2" customFormat="1" ht="6.95" customHeight="1">
      <c r="A187" s="29"/>
      <c r="B187" s="39"/>
      <c r="C187" s="40"/>
      <c r="D187" s="40"/>
      <c r="E187" s="40"/>
      <c r="F187" s="40"/>
      <c r="G187" s="40"/>
      <c r="H187" s="40"/>
      <c r="I187" s="116"/>
      <c r="J187" s="116"/>
      <c r="K187" s="40"/>
      <c r="L187" s="40"/>
      <c r="M187" s="30"/>
      <c r="N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</row>
  </sheetData>
  <autoFilter ref="C88:L186"/>
  <mergeCells count="12">
    <mergeCell ref="E81:H81"/>
    <mergeCell ref="M2:Z2"/>
    <mergeCell ref="E52:H52"/>
    <mergeCell ref="E54:H54"/>
    <mergeCell ref="E56:H56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topLeftCell="A114" workbookViewId="0">
      <selection activeCell="L118" sqref="L11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91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1"/>
      <c r="J2" s="91"/>
      <c r="M2" s="303" t="s">
        <v>7</v>
      </c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4"/>
      <c r="AT2" s="15" t="s">
        <v>89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92"/>
      <c r="J3" s="92"/>
      <c r="K3" s="17"/>
      <c r="L3" s="17"/>
      <c r="M3" s="18"/>
      <c r="AT3" s="15" t="s">
        <v>78</v>
      </c>
    </row>
    <row r="4" spans="1:46" s="1" customFormat="1" ht="24.95" customHeight="1">
      <c r="B4" s="18"/>
      <c r="D4" s="19" t="s">
        <v>90</v>
      </c>
      <c r="I4" s="91"/>
      <c r="J4" s="91"/>
      <c r="M4" s="18"/>
      <c r="N4" s="93" t="s">
        <v>12</v>
      </c>
      <c r="AT4" s="15" t="s">
        <v>4</v>
      </c>
    </row>
    <row r="5" spans="1:46" s="1" customFormat="1" ht="6.95" customHeight="1">
      <c r="B5" s="18"/>
      <c r="I5" s="91"/>
      <c r="J5" s="91"/>
      <c r="M5" s="18"/>
    </row>
    <row r="6" spans="1:46" s="1" customFormat="1" ht="12" customHeight="1">
      <c r="B6" s="18"/>
      <c r="D6" s="25" t="s">
        <v>17</v>
      </c>
      <c r="I6" s="91"/>
      <c r="J6" s="91"/>
      <c r="M6" s="18"/>
    </row>
    <row r="7" spans="1:46" s="1" customFormat="1" ht="16.5" customHeight="1">
      <c r="B7" s="18"/>
      <c r="E7" s="317" t="str">
        <f>'Rekapitulace stavby'!K6</f>
        <v>Oprava osvětlení v zast. Vlkov n. L.</v>
      </c>
      <c r="F7" s="318"/>
      <c r="G7" s="318"/>
      <c r="H7" s="318"/>
      <c r="I7" s="91"/>
      <c r="J7" s="91"/>
      <c r="M7" s="18"/>
    </row>
    <row r="8" spans="1:46" s="1" customFormat="1" ht="12" customHeight="1">
      <c r="B8" s="18"/>
      <c r="D8" s="25" t="s">
        <v>91</v>
      </c>
      <c r="I8" s="91"/>
      <c r="J8" s="91"/>
      <c r="M8" s="18"/>
    </row>
    <row r="9" spans="1:46" s="2" customFormat="1" ht="16.5" customHeight="1">
      <c r="A9" s="29"/>
      <c r="B9" s="30"/>
      <c r="C9" s="29"/>
      <c r="D9" s="29"/>
      <c r="E9" s="317" t="s">
        <v>92</v>
      </c>
      <c r="F9" s="316"/>
      <c r="G9" s="316"/>
      <c r="H9" s="316"/>
      <c r="I9" s="94"/>
      <c r="J9" s="94"/>
      <c r="K9" s="29"/>
      <c r="L9" s="29"/>
      <c r="M9" s="95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5" t="s">
        <v>93</v>
      </c>
      <c r="E10" s="29"/>
      <c r="F10" s="29"/>
      <c r="G10" s="29"/>
      <c r="H10" s="29"/>
      <c r="I10" s="94"/>
      <c r="J10" s="94"/>
      <c r="K10" s="29"/>
      <c r="L10" s="29"/>
      <c r="M10" s="95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95" t="s">
        <v>583</v>
      </c>
      <c r="F11" s="316"/>
      <c r="G11" s="316"/>
      <c r="H11" s="316"/>
      <c r="I11" s="94"/>
      <c r="J11" s="94"/>
      <c r="K11" s="29"/>
      <c r="L11" s="29"/>
      <c r="M11" s="95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4"/>
      <c r="J12" s="94"/>
      <c r="K12" s="29"/>
      <c r="L12" s="29"/>
      <c r="M12" s="95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5" t="s">
        <v>18</v>
      </c>
      <c r="E13" s="29"/>
      <c r="F13" s="23" t="s">
        <v>3</v>
      </c>
      <c r="G13" s="29"/>
      <c r="H13" s="29"/>
      <c r="I13" s="96" t="s">
        <v>19</v>
      </c>
      <c r="J13" s="97" t="s">
        <v>3</v>
      </c>
      <c r="K13" s="29"/>
      <c r="L13" s="29"/>
      <c r="M13" s="95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5" t="s">
        <v>20</v>
      </c>
      <c r="E14" s="29"/>
      <c r="F14" s="23" t="s">
        <v>25</v>
      </c>
      <c r="G14" s="29"/>
      <c r="H14" s="29"/>
      <c r="I14" s="96" t="s">
        <v>22</v>
      </c>
      <c r="J14" s="98">
        <f>'Rekapitulace stavby'!AN8</f>
        <v>43866</v>
      </c>
      <c r="K14" s="29"/>
      <c r="L14" s="29"/>
      <c r="M14" s="95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4"/>
      <c r="J15" s="94"/>
      <c r="K15" s="29"/>
      <c r="L15" s="29"/>
      <c r="M15" s="95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5" t="s">
        <v>23</v>
      </c>
      <c r="E16" s="29"/>
      <c r="F16" s="29"/>
      <c r="G16" s="29"/>
      <c r="H16" s="29"/>
      <c r="I16" s="96" t="s">
        <v>24</v>
      </c>
      <c r="J16" s="97" t="s">
        <v>3</v>
      </c>
      <c r="K16" s="29"/>
      <c r="L16" s="29"/>
      <c r="M16" s="95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3" t="s">
        <v>25</v>
      </c>
      <c r="F17" s="29"/>
      <c r="G17" s="29"/>
      <c r="H17" s="29"/>
      <c r="I17" s="96" t="s">
        <v>26</v>
      </c>
      <c r="J17" s="97" t="s">
        <v>3</v>
      </c>
      <c r="K17" s="29"/>
      <c r="L17" s="29"/>
      <c r="M17" s="95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4"/>
      <c r="J18" s="94"/>
      <c r="K18" s="29"/>
      <c r="L18" s="29"/>
      <c r="M18" s="95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5" t="s">
        <v>27</v>
      </c>
      <c r="E19" s="29"/>
      <c r="F19" s="29"/>
      <c r="G19" s="29"/>
      <c r="H19" s="29"/>
      <c r="I19" s="96" t="s">
        <v>24</v>
      </c>
      <c r="J19" s="26" t="str">
        <f>'Rekapitulace stavby'!AN13</f>
        <v>Vyplň údaj</v>
      </c>
      <c r="K19" s="29"/>
      <c r="L19" s="29"/>
      <c r="M19" s="95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319" t="str">
        <f>'Rekapitulace stavby'!E14</f>
        <v>Vyplň údaj</v>
      </c>
      <c r="F20" s="305"/>
      <c r="G20" s="305"/>
      <c r="H20" s="305"/>
      <c r="I20" s="96" t="s">
        <v>26</v>
      </c>
      <c r="J20" s="26" t="str">
        <f>'Rekapitulace stavby'!AN14</f>
        <v>Vyplň údaj</v>
      </c>
      <c r="K20" s="29"/>
      <c r="L20" s="29"/>
      <c r="M20" s="95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4"/>
      <c r="J21" s="94"/>
      <c r="K21" s="29"/>
      <c r="L21" s="29"/>
      <c r="M21" s="95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5" t="s">
        <v>29</v>
      </c>
      <c r="E22" s="29"/>
      <c r="F22" s="29"/>
      <c r="G22" s="29"/>
      <c r="H22" s="29"/>
      <c r="I22" s="96" t="s">
        <v>24</v>
      </c>
      <c r="J22" s="97" t="s">
        <v>3</v>
      </c>
      <c r="K22" s="29"/>
      <c r="L22" s="29"/>
      <c r="M22" s="95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3" t="s">
        <v>25</v>
      </c>
      <c r="F23" s="29"/>
      <c r="G23" s="29"/>
      <c r="H23" s="29"/>
      <c r="I23" s="96" t="s">
        <v>26</v>
      </c>
      <c r="J23" s="97" t="s">
        <v>3</v>
      </c>
      <c r="K23" s="29"/>
      <c r="L23" s="29"/>
      <c r="M23" s="95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4"/>
      <c r="J24" s="94"/>
      <c r="K24" s="29"/>
      <c r="L24" s="29"/>
      <c r="M24" s="95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5" t="s">
        <v>30</v>
      </c>
      <c r="E25" s="29"/>
      <c r="F25" s="29"/>
      <c r="G25" s="29"/>
      <c r="H25" s="29"/>
      <c r="I25" s="96" t="s">
        <v>24</v>
      </c>
      <c r="J25" s="97" t="str">
        <f>IF('Rekapitulace stavby'!AN19="","",'Rekapitulace stavby'!AN19)</f>
        <v/>
      </c>
      <c r="K25" s="29"/>
      <c r="L25" s="29"/>
      <c r="M25" s="95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3" t="str">
        <f>IF('Rekapitulace stavby'!E20="","",'Rekapitulace stavby'!E20)</f>
        <v xml:space="preserve"> </v>
      </c>
      <c r="F26" s="29"/>
      <c r="G26" s="29"/>
      <c r="H26" s="29"/>
      <c r="I26" s="96" t="s">
        <v>26</v>
      </c>
      <c r="J26" s="97" t="str">
        <f>IF('Rekapitulace stavby'!AN20="","",'Rekapitulace stavby'!AN20)</f>
        <v/>
      </c>
      <c r="K26" s="29"/>
      <c r="L26" s="29"/>
      <c r="M26" s="95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4"/>
      <c r="J27" s="94"/>
      <c r="K27" s="29"/>
      <c r="L27" s="29"/>
      <c r="M27" s="95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5" t="s">
        <v>31</v>
      </c>
      <c r="E28" s="29"/>
      <c r="F28" s="29"/>
      <c r="G28" s="29"/>
      <c r="H28" s="29"/>
      <c r="I28" s="94"/>
      <c r="J28" s="94"/>
      <c r="K28" s="29"/>
      <c r="L28" s="29"/>
      <c r="M28" s="95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9"/>
      <c r="B29" s="100"/>
      <c r="C29" s="99"/>
      <c r="D29" s="99"/>
      <c r="E29" s="309" t="s">
        <v>3</v>
      </c>
      <c r="F29" s="309"/>
      <c r="G29" s="309"/>
      <c r="H29" s="309"/>
      <c r="I29" s="101"/>
      <c r="J29" s="101"/>
      <c r="K29" s="99"/>
      <c r="L29" s="99"/>
      <c r="M29" s="102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4"/>
      <c r="J30" s="94"/>
      <c r="K30" s="29"/>
      <c r="L30" s="29"/>
      <c r="M30" s="95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7"/>
      <c r="E31" s="57"/>
      <c r="F31" s="57"/>
      <c r="G31" s="57"/>
      <c r="H31" s="57"/>
      <c r="I31" s="103"/>
      <c r="J31" s="103"/>
      <c r="K31" s="57"/>
      <c r="L31" s="57"/>
      <c r="M31" s="95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2.75">
      <c r="A32" s="29"/>
      <c r="B32" s="30"/>
      <c r="C32" s="29"/>
      <c r="D32" s="29"/>
      <c r="E32" s="25" t="s">
        <v>95</v>
      </c>
      <c r="F32" s="29"/>
      <c r="G32" s="29"/>
      <c r="H32" s="29"/>
      <c r="I32" s="94"/>
      <c r="J32" s="94"/>
      <c r="K32" s="104">
        <f>I65</f>
        <v>0</v>
      </c>
      <c r="L32" s="29"/>
      <c r="M32" s="95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2.75">
      <c r="A33" s="29"/>
      <c r="B33" s="30"/>
      <c r="C33" s="29"/>
      <c r="D33" s="29"/>
      <c r="E33" s="25" t="s">
        <v>96</v>
      </c>
      <c r="F33" s="29"/>
      <c r="G33" s="29"/>
      <c r="H33" s="29"/>
      <c r="I33" s="94"/>
      <c r="J33" s="94"/>
      <c r="K33" s="104">
        <f>J65</f>
        <v>0</v>
      </c>
      <c r="L33" s="29"/>
      <c r="M33" s="95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>
      <c r="A34" s="29"/>
      <c r="B34" s="30"/>
      <c r="C34" s="29"/>
      <c r="D34" s="105" t="s">
        <v>33</v>
      </c>
      <c r="E34" s="29"/>
      <c r="F34" s="29"/>
      <c r="G34" s="29"/>
      <c r="H34" s="29"/>
      <c r="I34" s="94"/>
      <c r="J34" s="94"/>
      <c r="K34" s="62">
        <f>ROUND(K96, 2)</f>
        <v>0</v>
      </c>
      <c r="L34" s="29"/>
      <c r="M34" s="95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>
      <c r="A35" s="29"/>
      <c r="B35" s="30"/>
      <c r="C35" s="29"/>
      <c r="D35" s="57"/>
      <c r="E35" s="57"/>
      <c r="F35" s="57"/>
      <c r="G35" s="57"/>
      <c r="H35" s="57"/>
      <c r="I35" s="103"/>
      <c r="J35" s="103"/>
      <c r="K35" s="57"/>
      <c r="L35" s="57"/>
      <c r="M35" s="95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9"/>
      <c r="F36" s="33" t="s">
        <v>35</v>
      </c>
      <c r="G36" s="29"/>
      <c r="H36" s="29"/>
      <c r="I36" s="106" t="s">
        <v>34</v>
      </c>
      <c r="J36" s="94"/>
      <c r="K36" s="33" t="s">
        <v>36</v>
      </c>
      <c r="L36" s="29"/>
      <c r="M36" s="95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>
      <c r="A37" s="29"/>
      <c r="B37" s="30"/>
      <c r="C37" s="29"/>
      <c r="D37" s="107" t="s">
        <v>37</v>
      </c>
      <c r="E37" s="25" t="s">
        <v>38</v>
      </c>
      <c r="F37" s="104">
        <f>ROUND((SUM(BE96:BE130)),  2)</f>
        <v>0</v>
      </c>
      <c r="G37" s="29"/>
      <c r="H37" s="29"/>
      <c r="I37" s="108">
        <v>0.21</v>
      </c>
      <c r="J37" s="94"/>
      <c r="K37" s="104">
        <f>ROUND(((SUM(BE96:BE130))*I37),  2)</f>
        <v>0</v>
      </c>
      <c r="L37" s="29"/>
      <c r="M37" s="95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>
      <c r="A38" s="29"/>
      <c r="B38" s="30"/>
      <c r="C38" s="29"/>
      <c r="D38" s="29"/>
      <c r="E38" s="25" t="s">
        <v>39</v>
      </c>
      <c r="F38" s="104">
        <f>ROUND((SUM(BF96:BF130)),  2)</f>
        <v>0</v>
      </c>
      <c r="G38" s="29"/>
      <c r="H38" s="29"/>
      <c r="I38" s="108">
        <v>0.15</v>
      </c>
      <c r="J38" s="94"/>
      <c r="K38" s="104">
        <f>ROUND(((SUM(BF96:BF130))*I38),  2)</f>
        <v>0</v>
      </c>
      <c r="L38" s="29"/>
      <c r="M38" s="95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5" t="s">
        <v>40</v>
      </c>
      <c r="F39" s="104">
        <f>ROUND((SUM(BG96:BG130)),  2)</f>
        <v>0</v>
      </c>
      <c r="G39" s="29"/>
      <c r="H39" s="29"/>
      <c r="I39" s="108">
        <v>0.21</v>
      </c>
      <c r="J39" s="94"/>
      <c r="K39" s="104">
        <f>0</f>
        <v>0</v>
      </c>
      <c r="L39" s="29"/>
      <c r="M39" s="95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5" t="s">
        <v>41</v>
      </c>
      <c r="F40" s="104">
        <f>ROUND((SUM(BH96:BH130)),  2)</f>
        <v>0</v>
      </c>
      <c r="G40" s="29"/>
      <c r="H40" s="29"/>
      <c r="I40" s="108">
        <v>0.15</v>
      </c>
      <c r="J40" s="94"/>
      <c r="K40" s="104">
        <f>0</f>
        <v>0</v>
      </c>
      <c r="L40" s="29"/>
      <c r="M40" s="95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>
      <c r="A41" s="29"/>
      <c r="B41" s="30"/>
      <c r="C41" s="29"/>
      <c r="D41" s="29"/>
      <c r="E41" s="25" t="s">
        <v>42</v>
      </c>
      <c r="F41" s="104">
        <f>ROUND((SUM(BI96:BI130)),  2)</f>
        <v>0</v>
      </c>
      <c r="G41" s="29"/>
      <c r="H41" s="29"/>
      <c r="I41" s="108">
        <v>0</v>
      </c>
      <c r="J41" s="94"/>
      <c r="K41" s="104">
        <f>0</f>
        <v>0</v>
      </c>
      <c r="L41" s="29"/>
      <c r="M41" s="95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>
      <c r="A42" s="29"/>
      <c r="B42" s="30"/>
      <c r="C42" s="29"/>
      <c r="D42" s="29"/>
      <c r="E42" s="29"/>
      <c r="F42" s="29"/>
      <c r="G42" s="29"/>
      <c r="H42" s="29"/>
      <c r="I42" s="94"/>
      <c r="J42" s="94"/>
      <c r="K42" s="29"/>
      <c r="L42" s="29"/>
      <c r="M42" s="95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>
      <c r="A43" s="29"/>
      <c r="B43" s="30"/>
      <c r="C43" s="109"/>
      <c r="D43" s="110" t="s">
        <v>43</v>
      </c>
      <c r="E43" s="51"/>
      <c r="F43" s="51"/>
      <c r="G43" s="111" t="s">
        <v>44</v>
      </c>
      <c r="H43" s="112" t="s">
        <v>45</v>
      </c>
      <c r="I43" s="113"/>
      <c r="J43" s="113"/>
      <c r="K43" s="114">
        <f>SUM(K34:K41)</f>
        <v>0</v>
      </c>
      <c r="L43" s="115"/>
      <c r="M43" s="95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>
      <c r="A44" s="29"/>
      <c r="B44" s="39"/>
      <c r="C44" s="40"/>
      <c r="D44" s="40"/>
      <c r="E44" s="40"/>
      <c r="F44" s="40"/>
      <c r="G44" s="40"/>
      <c r="H44" s="40"/>
      <c r="I44" s="116"/>
      <c r="J44" s="116"/>
      <c r="K44" s="40"/>
      <c r="L44" s="40"/>
      <c r="M44" s="95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8" spans="1:31" s="2" customFormat="1" ht="6.95" customHeight="1">
      <c r="A48" s="29"/>
      <c r="B48" s="41"/>
      <c r="C48" s="42"/>
      <c r="D48" s="42"/>
      <c r="E48" s="42"/>
      <c r="F48" s="42"/>
      <c r="G48" s="42"/>
      <c r="H48" s="42"/>
      <c r="I48" s="117"/>
      <c r="J48" s="117"/>
      <c r="K48" s="42"/>
      <c r="L48" s="42"/>
      <c r="M48" s="95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31" s="2" customFormat="1" ht="24.95" customHeight="1">
      <c r="A49" s="29"/>
      <c r="B49" s="30"/>
      <c r="C49" s="19" t="s">
        <v>97</v>
      </c>
      <c r="D49" s="29"/>
      <c r="E49" s="29"/>
      <c r="F49" s="29"/>
      <c r="G49" s="29"/>
      <c r="H49" s="29"/>
      <c r="I49" s="94"/>
      <c r="J49" s="94"/>
      <c r="K49" s="29"/>
      <c r="L49" s="29"/>
      <c r="M49" s="95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31" s="2" customFormat="1" ht="6.95" customHeight="1">
      <c r="A50" s="29"/>
      <c r="B50" s="30"/>
      <c r="C50" s="29"/>
      <c r="D50" s="29"/>
      <c r="E50" s="29"/>
      <c r="F50" s="29"/>
      <c r="G50" s="29"/>
      <c r="H50" s="29"/>
      <c r="I50" s="94"/>
      <c r="J50" s="94"/>
      <c r="K50" s="29"/>
      <c r="L50" s="29"/>
      <c r="M50" s="95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31" s="2" customFormat="1" ht="12" customHeight="1">
      <c r="A51" s="29"/>
      <c r="B51" s="30"/>
      <c r="C51" s="25" t="s">
        <v>17</v>
      </c>
      <c r="D51" s="29"/>
      <c r="E51" s="29"/>
      <c r="F51" s="29"/>
      <c r="G51" s="29"/>
      <c r="H51" s="29"/>
      <c r="I51" s="94"/>
      <c r="J51" s="94"/>
      <c r="K51" s="29"/>
      <c r="L51" s="29"/>
      <c r="M51" s="95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31" s="2" customFormat="1" ht="16.5" customHeight="1">
      <c r="A52" s="29"/>
      <c r="B52" s="30"/>
      <c r="C52" s="29"/>
      <c r="D52" s="29"/>
      <c r="E52" s="317" t="str">
        <f>E7</f>
        <v>Oprava osvětlení v zast. Vlkov n. L.</v>
      </c>
      <c r="F52" s="318"/>
      <c r="G52" s="318"/>
      <c r="H52" s="318"/>
      <c r="I52" s="94"/>
      <c r="J52" s="94"/>
      <c r="K52" s="29"/>
      <c r="L52" s="29"/>
      <c r="M52" s="95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31" s="1" customFormat="1" ht="12" customHeight="1">
      <c r="B53" s="18"/>
      <c r="C53" s="25" t="s">
        <v>91</v>
      </c>
      <c r="I53" s="91"/>
      <c r="J53" s="91"/>
      <c r="M53" s="18"/>
    </row>
    <row r="54" spans="1:31" s="2" customFormat="1" ht="16.5" customHeight="1">
      <c r="A54" s="29"/>
      <c r="B54" s="30"/>
      <c r="C54" s="29"/>
      <c r="D54" s="29"/>
      <c r="E54" s="317" t="s">
        <v>92</v>
      </c>
      <c r="F54" s="316"/>
      <c r="G54" s="316"/>
      <c r="H54" s="316"/>
      <c r="I54" s="94"/>
      <c r="J54" s="94"/>
      <c r="K54" s="29"/>
      <c r="L54" s="29"/>
      <c r="M54" s="95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31" s="2" customFormat="1" ht="12" customHeight="1">
      <c r="A55" s="29"/>
      <c r="B55" s="30"/>
      <c r="C55" s="25" t="s">
        <v>93</v>
      </c>
      <c r="D55" s="29"/>
      <c r="E55" s="29"/>
      <c r="F55" s="29"/>
      <c r="G55" s="29"/>
      <c r="H55" s="29"/>
      <c r="I55" s="94"/>
      <c r="J55" s="94"/>
      <c r="K55" s="29"/>
      <c r="L55" s="29"/>
      <c r="M55" s="95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31" s="2" customFormat="1" ht="16.5" customHeight="1">
      <c r="A56" s="29"/>
      <c r="B56" s="30"/>
      <c r="C56" s="29"/>
      <c r="D56" s="29"/>
      <c r="E56" s="295" t="str">
        <f>E11</f>
        <v>03 - VRN</v>
      </c>
      <c r="F56" s="316"/>
      <c r="G56" s="316"/>
      <c r="H56" s="316"/>
      <c r="I56" s="94"/>
      <c r="J56" s="94"/>
      <c r="K56" s="29"/>
      <c r="L56" s="29"/>
      <c r="M56" s="95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31" s="2" customFormat="1" ht="6.95" customHeight="1">
      <c r="A57" s="29"/>
      <c r="B57" s="30"/>
      <c r="C57" s="29"/>
      <c r="D57" s="29"/>
      <c r="E57" s="29"/>
      <c r="F57" s="29"/>
      <c r="G57" s="29"/>
      <c r="H57" s="29"/>
      <c r="I57" s="94"/>
      <c r="J57" s="94"/>
      <c r="K57" s="29"/>
      <c r="L57" s="29"/>
      <c r="M57" s="95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31" s="2" customFormat="1" ht="12" customHeight="1">
      <c r="A58" s="29"/>
      <c r="B58" s="30"/>
      <c r="C58" s="25" t="s">
        <v>20</v>
      </c>
      <c r="D58" s="29"/>
      <c r="E58" s="29"/>
      <c r="F58" s="23" t="str">
        <f>F14</f>
        <v xml:space="preserve"> </v>
      </c>
      <c r="G58" s="29"/>
      <c r="H58" s="29"/>
      <c r="I58" s="96" t="s">
        <v>22</v>
      </c>
      <c r="J58" s="98">
        <f>IF(J14="","",J14)</f>
        <v>43866</v>
      </c>
      <c r="K58" s="29"/>
      <c r="L58" s="29"/>
      <c r="M58" s="95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31" s="2" customFormat="1" ht="6.95" customHeight="1">
      <c r="A59" s="29"/>
      <c r="B59" s="30"/>
      <c r="C59" s="29"/>
      <c r="D59" s="29"/>
      <c r="E59" s="29"/>
      <c r="F59" s="29"/>
      <c r="G59" s="29"/>
      <c r="H59" s="29"/>
      <c r="I59" s="94"/>
      <c r="J59" s="94"/>
      <c r="K59" s="29"/>
      <c r="L59" s="29"/>
      <c r="M59" s="95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</row>
    <row r="60" spans="1:31" s="2" customFormat="1" ht="15.2" customHeight="1">
      <c r="A60" s="29"/>
      <c r="B60" s="30"/>
      <c r="C60" s="25" t="s">
        <v>23</v>
      </c>
      <c r="D60" s="29"/>
      <c r="E60" s="29"/>
      <c r="F60" s="23" t="str">
        <f>E17</f>
        <v xml:space="preserve"> </v>
      </c>
      <c r="G60" s="29"/>
      <c r="H60" s="29"/>
      <c r="I60" s="96" t="s">
        <v>29</v>
      </c>
      <c r="J60" s="118" t="str">
        <f>E23</f>
        <v xml:space="preserve"> </v>
      </c>
      <c r="K60" s="29"/>
      <c r="L60" s="29"/>
      <c r="M60" s="95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</row>
    <row r="61" spans="1:31" s="2" customFormat="1" ht="15.2" customHeight="1">
      <c r="A61" s="29"/>
      <c r="B61" s="30"/>
      <c r="C61" s="25" t="s">
        <v>27</v>
      </c>
      <c r="D61" s="29"/>
      <c r="E61" s="29"/>
      <c r="F61" s="23" t="str">
        <f>IF(E20="","",E20)</f>
        <v>Vyplň údaj</v>
      </c>
      <c r="G61" s="29"/>
      <c r="H61" s="29"/>
      <c r="I61" s="96" t="s">
        <v>30</v>
      </c>
      <c r="J61" s="118" t="str">
        <f>E26</f>
        <v xml:space="preserve"> </v>
      </c>
      <c r="K61" s="29"/>
      <c r="L61" s="29"/>
      <c r="M61" s="95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s="2" customFormat="1" ht="10.35" customHeight="1">
      <c r="A62" s="29"/>
      <c r="B62" s="30"/>
      <c r="C62" s="29"/>
      <c r="D62" s="29"/>
      <c r="E62" s="29"/>
      <c r="F62" s="29"/>
      <c r="G62" s="29"/>
      <c r="H62" s="29"/>
      <c r="I62" s="94"/>
      <c r="J62" s="94"/>
      <c r="K62" s="29"/>
      <c r="L62" s="29"/>
      <c r="M62" s="95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3" spans="1:31" s="2" customFormat="1" ht="29.25" customHeight="1">
      <c r="A63" s="29"/>
      <c r="B63" s="30"/>
      <c r="C63" s="119" t="s">
        <v>98</v>
      </c>
      <c r="D63" s="109"/>
      <c r="E63" s="109"/>
      <c r="F63" s="109"/>
      <c r="G63" s="109"/>
      <c r="H63" s="109"/>
      <c r="I63" s="120" t="s">
        <v>99</v>
      </c>
      <c r="J63" s="120" t="s">
        <v>100</v>
      </c>
      <c r="K63" s="121" t="s">
        <v>101</v>
      </c>
      <c r="L63" s="109"/>
      <c r="M63" s="95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4" spans="1:31" s="2" customFormat="1" ht="10.35" customHeight="1">
      <c r="A64" s="29"/>
      <c r="B64" s="30"/>
      <c r="C64" s="29"/>
      <c r="D64" s="29"/>
      <c r="E64" s="29"/>
      <c r="F64" s="29"/>
      <c r="G64" s="29"/>
      <c r="H64" s="29"/>
      <c r="I64" s="94"/>
      <c r="J64" s="94"/>
      <c r="K64" s="29"/>
      <c r="L64" s="29"/>
      <c r="M64" s="95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</row>
    <row r="65" spans="1:47" s="2" customFormat="1" ht="22.9" customHeight="1">
      <c r="A65" s="29"/>
      <c r="B65" s="30"/>
      <c r="C65" s="122" t="s">
        <v>67</v>
      </c>
      <c r="D65" s="29"/>
      <c r="E65" s="29"/>
      <c r="F65" s="29"/>
      <c r="G65" s="29"/>
      <c r="H65" s="29"/>
      <c r="I65" s="123">
        <f t="shared" ref="I65:J67" si="0">Q96</f>
        <v>0</v>
      </c>
      <c r="J65" s="123">
        <f t="shared" si="0"/>
        <v>0</v>
      </c>
      <c r="K65" s="62">
        <f>K96</f>
        <v>0</v>
      </c>
      <c r="L65" s="29"/>
      <c r="M65" s="95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U65" s="15" t="s">
        <v>102</v>
      </c>
    </row>
    <row r="66" spans="1:47" s="9" customFormat="1" ht="24.95" customHeight="1">
      <c r="B66" s="124"/>
      <c r="D66" s="125" t="s">
        <v>584</v>
      </c>
      <c r="E66" s="126"/>
      <c r="F66" s="126"/>
      <c r="G66" s="126"/>
      <c r="H66" s="126"/>
      <c r="I66" s="127">
        <f t="shared" si="0"/>
        <v>0</v>
      </c>
      <c r="J66" s="127">
        <f t="shared" si="0"/>
        <v>0</v>
      </c>
      <c r="K66" s="128">
        <f>K97</f>
        <v>0</v>
      </c>
      <c r="M66" s="124"/>
    </row>
    <row r="67" spans="1:47" s="10" customFormat="1" ht="19.899999999999999" customHeight="1">
      <c r="B67" s="129"/>
      <c r="D67" s="130" t="s">
        <v>585</v>
      </c>
      <c r="E67" s="131"/>
      <c r="F67" s="131"/>
      <c r="G67" s="131"/>
      <c r="H67" s="131"/>
      <c r="I67" s="132">
        <f t="shared" si="0"/>
        <v>0</v>
      </c>
      <c r="J67" s="132">
        <f t="shared" si="0"/>
        <v>0</v>
      </c>
      <c r="K67" s="133">
        <f>K98</f>
        <v>0</v>
      </c>
      <c r="M67" s="129"/>
    </row>
    <row r="68" spans="1:47" s="10" customFormat="1" ht="19.899999999999999" customHeight="1">
      <c r="B68" s="129"/>
      <c r="D68" s="130" t="s">
        <v>586</v>
      </c>
      <c r="E68" s="131"/>
      <c r="F68" s="131"/>
      <c r="G68" s="131"/>
      <c r="H68" s="131"/>
      <c r="I68" s="132">
        <f>Q102</f>
        <v>0</v>
      </c>
      <c r="J68" s="132">
        <f>R102</f>
        <v>0</v>
      </c>
      <c r="K68" s="133">
        <f>K102</f>
        <v>0</v>
      </c>
      <c r="M68" s="129"/>
    </row>
    <row r="69" spans="1:47" s="10" customFormat="1" ht="14.85" customHeight="1">
      <c r="B69" s="129"/>
      <c r="D69" s="130" t="s">
        <v>587</v>
      </c>
      <c r="E69" s="131"/>
      <c r="F69" s="131"/>
      <c r="G69" s="131"/>
      <c r="H69" s="131"/>
      <c r="I69" s="132">
        <f>Q103</f>
        <v>0</v>
      </c>
      <c r="J69" s="132">
        <f>R103</f>
        <v>0</v>
      </c>
      <c r="K69" s="133">
        <f>K103</f>
        <v>0</v>
      </c>
      <c r="M69" s="129"/>
    </row>
    <row r="70" spans="1:47" s="9" customFormat="1" ht="24.95" customHeight="1">
      <c r="B70" s="124"/>
      <c r="D70" s="125" t="s">
        <v>588</v>
      </c>
      <c r="E70" s="126"/>
      <c r="F70" s="126"/>
      <c r="G70" s="126"/>
      <c r="H70" s="126"/>
      <c r="I70" s="127">
        <f>Q116</f>
        <v>0</v>
      </c>
      <c r="J70" s="127">
        <f>R116</f>
        <v>0</v>
      </c>
      <c r="K70" s="128">
        <f>K116</f>
        <v>0</v>
      </c>
      <c r="M70" s="124"/>
    </row>
    <row r="71" spans="1:47" s="10" customFormat="1" ht="19.899999999999999" customHeight="1">
      <c r="B71" s="129"/>
      <c r="D71" s="130" t="s">
        <v>589</v>
      </c>
      <c r="E71" s="131"/>
      <c r="F71" s="131"/>
      <c r="G71" s="131"/>
      <c r="H71" s="131"/>
      <c r="I71" s="132">
        <f>Q117</f>
        <v>0</v>
      </c>
      <c r="J71" s="132">
        <f>R117</f>
        <v>0</v>
      </c>
      <c r="K71" s="133">
        <f>K117</f>
        <v>0</v>
      </c>
      <c r="M71" s="129"/>
    </row>
    <row r="72" spans="1:47" s="10" customFormat="1" ht="19.899999999999999" customHeight="1">
      <c r="B72" s="129"/>
      <c r="D72" s="130" t="s">
        <v>590</v>
      </c>
      <c r="E72" s="131"/>
      <c r="F72" s="131"/>
      <c r="G72" s="131"/>
      <c r="H72" s="131"/>
      <c r="I72" s="132">
        <f>Q122</f>
        <v>0</v>
      </c>
      <c r="J72" s="132">
        <f>R122</f>
        <v>0</v>
      </c>
      <c r="K72" s="133">
        <f>K122</f>
        <v>0</v>
      </c>
      <c r="M72" s="129"/>
    </row>
    <row r="73" spans="1:47" s="10" customFormat="1" ht="19.899999999999999" customHeight="1">
      <c r="B73" s="129"/>
      <c r="D73" s="130" t="s">
        <v>591</v>
      </c>
      <c r="E73" s="131"/>
      <c r="F73" s="131"/>
      <c r="G73" s="131"/>
      <c r="H73" s="131"/>
      <c r="I73" s="132">
        <f>Q125</f>
        <v>0</v>
      </c>
      <c r="J73" s="132">
        <f>R125</f>
        <v>0</v>
      </c>
      <c r="K73" s="133">
        <f>K125</f>
        <v>0</v>
      </c>
      <c r="M73" s="129"/>
    </row>
    <row r="74" spans="1:47" s="10" customFormat="1" ht="19.899999999999999" customHeight="1">
      <c r="B74" s="129"/>
      <c r="D74" s="130" t="s">
        <v>592</v>
      </c>
      <c r="E74" s="131"/>
      <c r="F74" s="131"/>
      <c r="G74" s="131"/>
      <c r="H74" s="131"/>
      <c r="I74" s="132">
        <f>Q128</f>
        <v>0</v>
      </c>
      <c r="J74" s="132">
        <f>R128</f>
        <v>0</v>
      </c>
      <c r="K74" s="133">
        <f>K128</f>
        <v>0</v>
      </c>
      <c r="M74" s="129"/>
    </row>
    <row r="75" spans="1:47" s="2" customFormat="1" ht="21.75" customHeight="1">
      <c r="A75" s="29"/>
      <c r="B75" s="30"/>
      <c r="C75" s="29"/>
      <c r="D75" s="29"/>
      <c r="E75" s="29"/>
      <c r="F75" s="29"/>
      <c r="G75" s="29"/>
      <c r="H75" s="29"/>
      <c r="I75" s="94"/>
      <c r="J75" s="94"/>
      <c r="K75" s="29"/>
      <c r="L75" s="29"/>
      <c r="M75" s="95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47" s="2" customFormat="1" ht="6.95" customHeight="1">
      <c r="A76" s="29"/>
      <c r="B76" s="39"/>
      <c r="C76" s="40"/>
      <c r="D76" s="40"/>
      <c r="E76" s="40"/>
      <c r="F76" s="40"/>
      <c r="G76" s="40"/>
      <c r="H76" s="40"/>
      <c r="I76" s="116"/>
      <c r="J76" s="116"/>
      <c r="K76" s="40"/>
      <c r="L76" s="40"/>
      <c r="M76" s="95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80" spans="1:47" s="2" customFormat="1" ht="6.95" customHeight="1">
      <c r="A80" s="29"/>
      <c r="B80" s="41"/>
      <c r="C80" s="42"/>
      <c r="D80" s="42"/>
      <c r="E80" s="42"/>
      <c r="F80" s="42"/>
      <c r="G80" s="42"/>
      <c r="H80" s="42"/>
      <c r="I80" s="117"/>
      <c r="J80" s="117"/>
      <c r="K80" s="42"/>
      <c r="L80" s="42"/>
      <c r="M80" s="95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3" s="2" customFormat="1" ht="24.95" customHeight="1">
      <c r="A81" s="29"/>
      <c r="B81" s="30"/>
      <c r="C81" s="19" t="s">
        <v>108</v>
      </c>
      <c r="D81" s="29"/>
      <c r="E81" s="29"/>
      <c r="F81" s="29"/>
      <c r="G81" s="29"/>
      <c r="H81" s="29"/>
      <c r="I81" s="94"/>
      <c r="J81" s="94"/>
      <c r="K81" s="29"/>
      <c r="L81" s="29"/>
      <c r="M81" s="95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3" s="2" customFormat="1" ht="6.95" customHeight="1">
      <c r="A82" s="29"/>
      <c r="B82" s="30"/>
      <c r="C82" s="29"/>
      <c r="D82" s="29"/>
      <c r="E82" s="29"/>
      <c r="F82" s="29"/>
      <c r="G82" s="29"/>
      <c r="H82" s="29"/>
      <c r="I82" s="94"/>
      <c r="J82" s="94"/>
      <c r="K82" s="29"/>
      <c r="L82" s="29"/>
      <c r="M82" s="95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3" s="2" customFormat="1" ht="12" customHeight="1">
      <c r="A83" s="29"/>
      <c r="B83" s="30"/>
      <c r="C83" s="25" t="s">
        <v>17</v>
      </c>
      <c r="D83" s="29"/>
      <c r="E83" s="29"/>
      <c r="F83" s="29"/>
      <c r="G83" s="29"/>
      <c r="H83" s="29"/>
      <c r="I83" s="94"/>
      <c r="J83" s="94"/>
      <c r="K83" s="29"/>
      <c r="L83" s="29"/>
      <c r="M83" s="95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63" s="2" customFormat="1" ht="16.5" customHeight="1">
      <c r="A84" s="29"/>
      <c r="B84" s="30"/>
      <c r="C84" s="29"/>
      <c r="D84" s="29"/>
      <c r="E84" s="317" t="str">
        <f>E7</f>
        <v>Oprava osvětlení v zast. Vlkov n. L.</v>
      </c>
      <c r="F84" s="318"/>
      <c r="G84" s="318"/>
      <c r="H84" s="318"/>
      <c r="I84" s="94"/>
      <c r="J84" s="94"/>
      <c r="K84" s="29"/>
      <c r="L84" s="29"/>
      <c r="M84" s="95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63" s="1" customFormat="1" ht="12" customHeight="1">
      <c r="B85" s="18"/>
      <c r="C85" s="25" t="s">
        <v>91</v>
      </c>
      <c r="I85" s="91"/>
      <c r="J85" s="91"/>
      <c r="M85" s="18"/>
    </row>
    <row r="86" spans="1:63" s="2" customFormat="1" ht="16.5" customHeight="1">
      <c r="A86" s="29"/>
      <c r="B86" s="30"/>
      <c r="C86" s="29"/>
      <c r="D86" s="29"/>
      <c r="E86" s="317" t="s">
        <v>92</v>
      </c>
      <c r="F86" s="316"/>
      <c r="G86" s="316"/>
      <c r="H86" s="316"/>
      <c r="I86" s="94"/>
      <c r="J86" s="94"/>
      <c r="K86" s="29"/>
      <c r="L86" s="29"/>
      <c r="M86" s="95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63" s="2" customFormat="1" ht="12" customHeight="1">
      <c r="A87" s="29"/>
      <c r="B87" s="30"/>
      <c r="C87" s="25" t="s">
        <v>93</v>
      </c>
      <c r="D87" s="29"/>
      <c r="E87" s="29"/>
      <c r="F87" s="29"/>
      <c r="G87" s="29"/>
      <c r="H87" s="29"/>
      <c r="I87" s="94"/>
      <c r="J87" s="94"/>
      <c r="K87" s="29"/>
      <c r="L87" s="29"/>
      <c r="M87" s="95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63" s="2" customFormat="1" ht="16.5" customHeight="1">
      <c r="A88" s="29"/>
      <c r="B88" s="30"/>
      <c r="C88" s="29"/>
      <c r="D88" s="29"/>
      <c r="E88" s="295" t="str">
        <f>E11</f>
        <v>03 - VRN</v>
      </c>
      <c r="F88" s="316"/>
      <c r="G88" s="316"/>
      <c r="H88" s="316"/>
      <c r="I88" s="94"/>
      <c r="J88" s="94"/>
      <c r="K88" s="29"/>
      <c r="L88" s="29"/>
      <c r="M88" s="95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63" s="2" customFormat="1" ht="6.95" customHeight="1">
      <c r="A89" s="29"/>
      <c r="B89" s="30"/>
      <c r="C89" s="29"/>
      <c r="D89" s="29"/>
      <c r="E89" s="29"/>
      <c r="F89" s="29"/>
      <c r="G89" s="29"/>
      <c r="H89" s="29"/>
      <c r="I89" s="94"/>
      <c r="J89" s="94"/>
      <c r="K89" s="29"/>
      <c r="L89" s="29"/>
      <c r="M89" s="95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63" s="2" customFormat="1" ht="12" customHeight="1">
      <c r="A90" s="29"/>
      <c r="B90" s="30"/>
      <c r="C90" s="25" t="s">
        <v>20</v>
      </c>
      <c r="D90" s="29"/>
      <c r="E90" s="29"/>
      <c r="F90" s="23" t="str">
        <f>F14</f>
        <v xml:space="preserve"> </v>
      </c>
      <c r="G90" s="29"/>
      <c r="H90" s="29"/>
      <c r="I90" s="96" t="s">
        <v>22</v>
      </c>
      <c r="J90" s="98">
        <f>IF(J14="","",J14)</f>
        <v>43866</v>
      </c>
      <c r="K90" s="29"/>
      <c r="L90" s="29"/>
      <c r="M90" s="95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63" s="2" customFormat="1" ht="6.95" customHeight="1">
      <c r="A91" s="29"/>
      <c r="B91" s="30"/>
      <c r="C91" s="29"/>
      <c r="D91" s="29"/>
      <c r="E91" s="29"/>
      <c r="F91" s="29"/>
      <c r="G91" s="29"/>
      <c r="H91" s="29"/>
      <c r="I91" s="94"/>
      <c r="J91" s="94"/>
      <c r="K91" s="29"/>
      <c r="L91" s="29"/>
      <c r="M91" s="95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63" s="2" customFormat="1" ht="15.2" customHeight="1">
      <c r="A92" s="29"/>
      <c r="B92" s="30"/>
      <c r="C92" s="25" t="s">
        <v>23</v>
      </c>
      <c r="D92" s="29"/>
      <c r="E92" s="29"/>
      <c r="F92" s="23" t="str">
        <f>E17</f>
        <v xml:space="preserve"> </v>
      </c>
      <c r="G92" s="29"/>
      <c r="H92" s="29"/>
      <c r="I92" s="96" t="s">
        <v>29</v>
      </c>
      <c r="J92" s="118" t="str">
        <f>E23</f>
        <v xml:space="preserve"> </v>
      </c>
      <c r="K92" s="29"/>
      <c r="L92" s="29"/>
      <c r="M92" s="95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63" s="2" customFormat="1" ht="15.2" customHeight="1">
      <c r="A93" s="29"/>
      <c r="B93" s="30"/>
      <c r="C93" s="25" t="s">
        <v>27</v>
      </c>
      <c r="D93" s="29"/>
      <c r="E93" s="29"/>
      <c r="F93" s="23" t="str">
        <f>IF(E20="","",E20)</f>
        <v>Vyplň údaj</v>
      </c>
      <c r="G93" s="29"/>
      <c r="H93" s="29"/>
      <c r="I93" s="96" t="s">
        <v>30</v>
      </c>
      <c r="J93" s="118" t="str">
        <f>E26</f>
        <v xml:space="preserve"> </v>
      </c>
      <c r="K93" s="29"/>
      <c r="L93" s="29"/>
      <c r="M93" s="95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63" s="2" customFormat="1" ht="10.35" customHeight="1">
      <c r="A94" s="29"/>
      <c r="B94" s="30"/>
      <c r="C94" s="29"/>
      <c r="D94" s="29"/>
      <c r="E94" s="29"/>
      <c r="F94" s="29"/>
      <c r="G94" s="29"/>
      <c r="H94" s="29"/>
      <c r="I94" s="94"/>
      <c r="J94" s="94"/>
      <c r="K94" s="29"/>
      <c r="L94" s="29"/>
      <c r="M94" s="95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63" s="11" customFormat="1" ht="29.25" customHeight="1">
      <c r="A95" s="134"/>
      <c r="B95" s="135"/>
      <c r="C95" s="136" t="s">
        <v>109</v>
      </c>
      <c r="D95" s="137" t="s">
        <v>52</v>
      </c>
      <c r="E95" s="137" t="s">
        <v>48</v>
      </c>
      <c r="F95" s="137" t="s">
        <v>49</v>
      </c>
      <c r="G95" s="137" t="s">
        <v>110</v>
      </c>
      <c r="H95" s="137" t="s">
        <v>111</v>
      </c>
      <c r="I95" s="138" t="s">
        <v>112</v>
      </c>
      <c r="J95" s="138" t="s">
        <v>113</v>
      </c>
      <c r="K95" s="137" t="s">
        <v>101</v>
      </c>
      <c r="L95" s="139" t="s">
        <v>114</v>
      </c>
      <c r="M95" s="140"/>
      <c r="N95" s="53" t="s">
        <v>3</v>
      </c>
      <c r="O95" s="54" t="s">
        <v>37</v>
      </c>
      <c r="P95" s="54" t="s">
        <v>115</v>
      </c>
      <c r="Q95" s="54" t="s">
        <v>116</v>
      </c>
      <c r="R95" s="54" t="s">
        <v>117</v>
      </c>
      <c r="S95" s="54" t="s">
        <v>118</v>
      </c>
      <c r="T95" s="54" t="s">
        <v>119</v>
      </c>
      <c r="U95" s="54" t="s">
        <v>120</v>
      </c>
      <c r="V95" s="54" t="s">
        <v>121</v>
      </c>
      <c r="W95" s="54" t="s">
        <v>122</v>
      </c>
      <c r="X95" s="55" t="s">
        <v>123</v>
      </c>
      <c r="Y95" s="134"/>
      <c r="Z95" s="134"/>
      <c r="AA95" s="134"/>
      <c r="AB95" s="134"/>
      <c r="AC95" s="134"/>
      <c r="AD95" s="134"/>
      <c r="AE95" s="134"/>
    </row>
    <row r="96" spans="1:63" s="2" customFormat="1" ht="22.9" customHeight="1">
      <c r="A96" s="29"/>
      <c r="B96" s="30"/>
      <c r="C96" s="60" t="s">
        <v>124</v>
      </c>
      <c r="D96" s="29"/>
      <c r="E96" s="29"/>
      <c r="F96" s="29"/>
      <c r="G96" s="29"/>
      <c r="H96" s="29"/>
      <c r="I96" s="94"/>
      <c r="J96" s="94"/>
      <c r="K96" s="141">
        <f>BK96</f>
        <v>0</v>
      </c>
      <c r="L96" s="29"/>
      <c r="M96" s="30"/>
      <c r="N96" s="56"/>
      <c r="O96" s="47"/>
      <c r="P96" s="57"/>
      <c r="Q96" s="142">
        <f>Q97+Q116</f>
        <v>0</v>
      </c>
      <c r="R96" s="142">
        <f>R97+R116</f>
        <v>0</v>
      </c>
      <c r="S96" s="57"/>
      <c r="T96" s="143">
        <f>T97+T116</f>
        <v>0</v>
      </c>
      <c r="U96" s="57"/>
      <c r="V96" s="143">
        <f>V97+V116</f>
        <v>0</v>
      </c>
      <c r="W96" s="57"/>
      <c r="X96" s="144">
        <f>X97+X116</f>
        <v>0</v>
      </c>
      <c r="Y96" s="29"/>
      <c r="Z96" s="29"/>
      <c r="AA96" s="29"/>
      <c r="AB96" s="29"/>
      <c r="AC96" s="29"/>
      <c r="AD96" s="29"/>
      <c r="AE96" s="29"/>
      <c r="AT96" s="15" t="s">
        <v>68</v>
      </c>
      <c r="AU96" s="15" t="s">
        <v>102</v>
      </c>
      <c r="BK96" s="145">
        <f>BK97+BK116</f>
        <v>0</v>
      </c>
    </row>
    <row r="97" spans="1:65" s="12" customFormat="1" ht="25.9" customHeight="1">
      <c r="B97" s="146"/>
      <c r="D97" s="147" t="s">
        <v>68</v>
      </c>
      <c r="E97" s="148" t="s">
        <v>593</v>
      </c>
      <c r="F97" s="148" t="s">
        <v>594</v>
      </c>
      <c r="I97" s="149"/>
      <c r="J97" s="149"/>
      <c r="K97" s="150">
        <f>BK97</f>
        <v>0</v>
      </c>
      <c r="M97" s="146"/>
      <c r="N97" s="151"/>
      <c r="O97" s="152"/>
      <c r="P97" s="152"/>
      <c r="Q97" s="153">
        <f>Q98+Q102</f>
        <v>0</v>
      </c>
      <c r="R97" s="153">
        <f>R98+R102</f>
        <v>0</v>
      </c>
      <c r="S97" s="152"/>
      <c r="T97" s="154">
        <f>T98+T102</f>
        <v>0</v>
      </c>
      <c r="U97" s="152"/>
      <c r="V97" s="154">
        <f>V98+V102</f>
        <v>0</v>
      </c>
      <c r="W97" s="152"/>
      <c r="X97" s="155">
        <f>X98+X102</f>
        <v>0</v>
      </c>
      <c r="AR97" s="147" t="s">
        <v>76</v>
      </c>
      <c r="AT97" s="156" t="s">
        <v>68</v>
      </c>
      <c r="AU97" s="156" t="s">
        <v>69</v>
      </c>
      <c r="AY97" s="147" t="s">
        <v>128</v>
      </c>
      <c r="BK97" s="157">
        <f>BK98+BK102</f>
        <v>0</v>
      </c>
    </row>
    <row r="98" spans="1:65" s="12" customFormat="1" ht="22.9" customHeight="1">
      <c r="B98" s="146"/>
      <c r="D98" s="147" t="s">
        <v>68</v>
      </c>
      <c r="E98" s="158" t="s">
        <v>76</v>
      </c>
      <c r="F98" s="158" t="s">
        <v>85</v>
      </c>
      <c r="I98" s="149"/>
      <c r="J98" s="149"/>
      <c r="K98" s="159">
        <f>BK98</f>
        <v>0</v>
      </c>
      <c r="M98" s="146"/>
      <c r="N98" s="151"/>
      <c r="O98" s="152"/>
      <c r="P98" s="152"/>
      <c r="Q98" s="153">
        <f>SUM(Q99:Q101)</f>
        <v>0</v>
      </c>
      <c r="R98" s="153">
        <f>SUM(R99:R101)</f>
        <v>0</v>
      </c>
      <c r="S98" s="152"/>
      <c r="T98" s="154">
        <f>SUM(T99:T101)</f>
        <v>0</v>
      </c>
      <c r="U98" s="152"/>
      <c r="V98" s="154">
        <f>SUM(V99:V101)</f>
        <v>0</v>
      </c>
      <c r="W98" s="152"/>
      <c r="X98" s="155">
        <f>SUM(X99:X101)</f>
        <v>0</v>
      </c>
      <c r="AR98" s="147" t="s">
        <v>76</v>
      </c>
      <c r="AT98" s="156" t="s">
        <v>68</v>
      </c>
      <c r="AU98" s="156" t="s">
        <v>76</v>
      </c>
      <c r="AY98" s="147" t="s">
        <v>128</v>
      </c>
      <c r="BK98" s="157">
        <f>SUM(BK99:BK101)</f>
        <v>0</v>
      </c>
    </row>
    <row r="99" spans="1:65" s="2" customFormat="1" ht="16.5" customHeight="1">
      <c r="A99" s="29"/>
      <c r="B99" s="160"/>
      <c r="C99" s="161" t="s">
        <v>76</v>
      </c>
      <c r="D99" s="161" t="s">
        <v>130</v>
      </c>
      <c r="E99" s="162" t="s">
        <v>595</v>
      </c>
      <c r="F99" s="163" t="s">
        <v>596</v>
      </c>
      <c r="G99" s="164" t="s">
        <v>550</v>
      </c>
      <c r="H99" s="165">
        <v>1.4</v>
      </c>
      <c r="I99" s="166"/>
      <c r="J99" s="166"/>
      <c r="K99" s="167">
        <f>ROUND(P99*H99,2)</f>
        <v>0</v>
      </c>
      <c r="L99" s="163" t="s">
        <v>3</v>
      </c>
      <c r="M99" s="30"/>
      <c r="N99" s="168" t="s">
        <v>3</v>
      </c>
      <c r="O99" s="169" t="s">
        <v>38</v>
      </c>
      <c r="P99" s="170">
        <f>I99+J99</f>
        <v>0</v>
      </c>
      <c r="Q99" s="170">
        <f>ROUND(I99*H99,2)</f>
        <v>0</v>
      </c>
      <c r="R99" s="170">
        <f>ROUND(J99*H99,2)</f>
        <v>0</v>
      </c>
      <c r="S99" s="49"/>
      <c r="T99" s="171">
        <f>S99*H99</f>
        <v>0</v>
      </c>
      <c r="U99" s="171">
        <v>0</v>
      </c>
      <c r="V99" s="171">
        <f>U99*H99</f>
        <v>0</v>
      </c>
      <c r="W99" s="171">
        <v>0</v>
      </c>
      <c r="X99" s="172">
        <f>W99*H99</f>
        <v>0</v>
      </c>
      <c r="Y99" s="29"/>
      <c r="Z99" s="29"/>
      <c r="AA99" s="29"/>
      <c r="AB99" s="29"/>
      <c r="AC99" s="29"/>
      <c r="AD99" s="29"/>
      <c r="AE99" s="29"/>
      <c r="AR99" s="173" t="s">
        <v>149</v>
      </c>
      <c r="AT99" s="173" t="s">
        <v>130</v>
      </c>
      <c r="AU99" s="173" t="s">
        <v>78</v>
      </c>
      <c r="AY99" s="15" t="s">
        <v>128</v>
      </c>
      <c r="BE99" s="174">
        <f>IF(O99="základní",K99,0)</f>
        <v>0</v>
      </c>
      <c r="BF99" s="174">
        <f>IF(O99="snížená",K99,0)</f>
        <v>0</v>
      </c>
      <c r="BG99" s="174">
        <f>IF(O99="zákl. přenesená",K99,0)</f>
        <v>0</v>
      </c>
      <c r="BH99" s="174">
        <f>IF(O99="sníž. přenesená",K99,0)</f>
        <v>0</v>
      </c>
      <c r="BI99" s="174">
        <f>IF(O99="nulová",K99,0)</f>
        <v>0</v>
      </c>
      <c r="BJ99" s="15" t="s">
        <v>76</v>
      </c>
      <c r="BK99" s="174">
        <f>ROUND(P99*H99,2)</f>
        <v>0</v>
      </c>
      <c r="BL99" s="15" t="s">
        <v>149</v>
      </c>
      <c r="BM99" s="173" t="s">
        <v>597</v>
      </c>
    </row>
    <row r="100" spans="1:65" s="2" customFormat="1">
      <c r="A100" s="29"/>
      <c r="B100" s="30"/>
      <c r="C100" s="29"/>
      <c r="D100" s="175" t="s">
        <v>137</v>
      </c>
      <c r="E100" s="29"/>
      <c r="F100" s="176" t="s">
        <v>598</v>
      </c>
      <c r="G100" s="29"/>
      <c r="H100" s="29"/>
      <c r="I100" s="94"/>
      <c r="J100" s="94"/>
      <c r="K100" s="29"/>
      <c r="L100" s="29"/>
      <c r="M100" s="30"/>
      <c r="N100" s="177"/>
      <c r="O100" s="178"/>
      <c r="P100" s="49"/>
      <c r="Q100" s="49"/>
      <c r="R100" s="49"/>
      <c r="S100" s="49"/>
      <c r="T100" s="49"/>
      <c r="U100" s="49"/>
      <c r="V100" s="49"/>
      <c r="W100" s="49"/>
      <c r="X100" s="50"/>
      <c r="Y100" s="29"/>
      <c r="Z100" s="29"/>
      <c r="AA100" s="29"/>
      <c r="AB100" s="29"/>
      <c r="AC100" s="29"/>
      <c r="AD100" s="29"/>
      <c r="AE100" s="29"/>
      <c r="AT100" s="15" t="s">
        <v>137</v>
      </c>
      <c r="AU100" s="15" t="s">
        <v>78</v>
      </c>
    </row>
    <row r="101" spans="1:65" s="2" customFormat="1" ht="29.25">
      <c r="A101" s="29"/>
      <c r="B101" s="30"/>
      <c r="C101" s="29"/>
      <c r="D101" s="175" t="s">
        <v>426</v>
      </c>
      <c r="E101" s="29"/>
      <c r="F101" s="189" t="s">
        <v>599</v>
      </c>
      <c r="G101" s="29"/>
      <c r="H101" s="29"/>
      <c r="I101" s="94"/>
      <c r="J101" s="94"/>
      <c r="K101" s="29"/>
      <c r="L101" s="29"/>
      <c r="M101" s="30"/>
      <c r="N101" s="177"/>
      <c r="O101" s="178"/>
      <c r="P101" s="49"/>
      <c r="Q101" s="49"/>
      <c r="R101" s="49"/>
      <c r="S101" s="49"/>
      <c r="T101" s="49"/>
      <c r="U101" s="49"/>
      <c r="V101" s="49"/>
      <c r="W101" s="49"/>
      <c r="X101" s="50"/>
      <c r="Y101" s="29"/>
      <c r="Z101" s="29"/>
      <c r="AA101" s="29"/>
      <c r="AB101" s="29"/>
      <c r="AC101" s="29"/>
      <c r="AD101" s="29"/>
      <c r="AE101" s="29"/>
      <c r="AT101" s="15" t="s">
        <v>426</v>
      </c>
      <c r="AU101" s="15" t="s">
        <v>78</v>
      </c>
    </row>
    <row r="102" spans="1:65" s="12" customFormat="1" ht="22.9" customHeight="1">
      <c r="B102" s="146"/>
      <c r="D102" s="147" t="s">
        <v>68</v>
      </c>
      <c r="E102" s="158" t="s">
        <v>167</v>
      </c>
      <c r="F102" s="158" t="s">
        <v>600</v>
      </c>
      <c r="I102" s="149"/>
      <c r="J102" s="149"/>
      <c r="K102" s="159">
        <f>BK102</f>
        <v>0</v>
      </c>
      <c r="M102" s="146"/>
      <c r="N102" s="151"/>
      <c r="O102" s="152"/>
      <c r="P102" s="152"/>
      <c r="Q102" s="153">
        <f>Q103</f>
        <v>0</v>
      </c>
      <c r="R102" s="153">
        <f>R103</f>
        <v>0</v>
      </c>
      <c r="S102" s="152"/>
      <c r="T102" s="154">
        <f>T103</f>
        <v>0</v>
      </c>
      <c r="U102" s="152"/>
      <c r="V102" s="154">
        <f>V103</f>
        <v>0</v>
      </c>
      <c r="W102" s="152"/>
      <c r="X102" s="155">
        <f>X103</f>
        <v>0</v>
      </c>
      <c r="AR102" s="147" t="s">
        <v>76</v>
      </c>
      <c r="AT102" s="156" t="s">
        <v>68</v>
      </c>
      <c r="AU102" s="156" t="s">
        <v>76</v>
      </c>
      <c r="AY102" s="147" t="s">
        <v>128</v>
      </c>
      <c r="BK102" s="157">
        <f>BK103</f>
        <v>0</v>
      </c>
    </row>
    <row r="103" spans="1:65" s="12" customFormat="1" ht="20.85" customHeight="1">
      <c r="B103" s="146"/>
      <c r="D103" s="147" t="s">
        <v>68</v>
      </c>
      <c r="E103" s="158" t="s">
        <v>601</v>
      </c>
      <c r="F103" s="158" t="s">
        <v>602</v>
      </c>
      <c r="I103" s="149"/>
      <c r="J103" s="149"/>
      <c r="K103" s="159">
        <f>BK103</f>
        <v>0</v>
      </c>
      <c r="M103" s="146"/>
      <c r="N103" s="151"/>
      <c r="O103" s="152"/>
      <c r="P103" s="152"/>
      <c r="Q103" s="153">
        <f>SUM(Q104:Q115)</f>
        <v>0</v>
      </c>
      <c r="R103" s="153">
        <f>SUM(R104:R115)</f>
        <v>0</v>
      </c>
      <c r="S103" s="152"/>
      <c r="T103" s="154">
        <f>SUM(T104:T115)</f>
        <v>0</v>
      </c>
      <c r="U103" s="152"/>
      <c r="V103" s="154">
        <f>SUM(V104:V115)</f>
        <v>0</v>
      </c>
      <c r="W103" s="152"/>
      <c r="X103" s="155">
        <f>SUM(X104:X115)</f>
        <v>0</v>
      </c>
      <c r="AR103" s="147" t="s">
        <v>76</v>
      </c>
      <c r="AT103" s="156" t="s">
        <v>68</v>
      </c>
      <c r="AU103" s="156" t="s">
        <v>78</v>
      </c>
      <c r="AY103" s="147" t="s">
        <v>128</v>
      </c>
      <c r="BK103" s="157">
        <f>SUM(BK104:BK115)</f>
        <v>0</v>
      </c>
    </row>
    <row r="104" spans="1:65" s="2" customFormat="1" ht="16.5" customHeight="1">
      <c r="A104" s="29"/>
      <c r="B104" s="160"/>
      <c r="C104" s="161" t="s">
        <v>78</v>
      </c>
      <c r="D104" s="161" t="s">
        <v>130</v>
      </c>
      <c r="E104" s="162" t="s">
        <v>603</v>
      </c>
      <c r="F104" s="163" t="s">
        <v>604</v>
      </c>
      <c r="G104" s="164" t="s">
        <v>550</v>
      </c>
      <c r="H104" s="165">
        <v>1</v>
      </c>
      <c r="I104" s="166"/>
      <c r="J104" s="166"/>
      <c r="K104" s="167">
        <f>ROUND(P104*H104,2)</f>
        <v>0</v>
      </c>
      <c r="L104" s="163" t="s">
        <v>3</v>
      </c>
      <c r="M104" s="30"/>
      <c r="N104" s="168" t="s">
        <v>3</v>
      </c>
      <c r="O104" s="169" t="s">
        <v>38</v>
      </c>
      <c r="P104" s="170">
        <f>I104+J104</f>
        <v>0</v>
      </c>
      <c r="Q104" s="170">
        <f>ROUND(I104*H104,2)</f>
        <v>0</v>
      </c>
      <c r="R104" s="170">
        <f>ROUND(J104*H104,2)</f>
        <v>0</v>
      </c>
      <c r="S104" s="49"/>
      <c r="T104" s="171">
        <f>S104*H104</f>
        <v>0</v>
      </c>
      <c r="U104" s="171">
        <v>0</v>
      </c>
      <c r="V104" s="171">
        <f>U104*H104</f>
        <v>0</v>
      </c>
      <c r="W104" s="171">
        <v>0</v>
      </c>
      <c r="X104" s="172">
        <f>W104*H104</f>
        <v>0</v>
      </c>
      <c r="Y104" s="29"/>
      <c r="Z104" s="29"/>
      <c r="AA104" s="29"/>
      <c r="AB104" s="29"/>
      <c r="AC104" s="29"/>
      <c r="AD104" s="29"/>
      <c r="AE104" s="29"/>
      <c r="AR104" s="173" t="s">
        <v>149</v>
      </c>
      <c r="AT104" s="173" t="s">
        <v>130</v>
      </c>
      <c r="AU104" s="173" t="s">
        <v>127</v>
      </c>
      <c r="AY104" s="15" t="s">
        <v>128</v>
      </c>
      <c r="BE104" s="174">
        <f>IF(O104="základní",K104,0)</f>
        <v>0</v>
      </c>
      <c r="BF104" s="174">
        <f>IF(O104="snížená",K104,0)</f>
        <v>0</v>
      </c>
      <c r="BG104" s="174">
        <f>IF(O104="zákl. přenesená",K104,0)</f>
        <v>0</v>
      </c>
      <c r="BH104" s="174">
        <f>IF(O104="sníž. přenesená",K104,0)</f>
        <v>0</v>
      </c>
      <c r="BI104" s="174">
        <f>IF(O104="nulová",K104,0)</f>
        <v>0</v>
      </c>
      <c r="BJ104" s="15" t="s">
        <v>76</v>
      </c>
      <c r="BK104" s="174">
        <f>ROUND(P104*H104,2)</f>
        <v>0</v>
      </c>
      <c r="BL104" s="15" t="s">
        <v>149</v>
      </c>
      <c r="BM104" s="173" t="s">
        <v>605</v>
      </c>
    </row>
    <row r="105" spans="1:65" s="2" customFormat="1">
      <c r="A105" s="29"/>
      <c r="B105" s="30"/>
      <c r="C105" s="29"/>
      <c r="D105" s="175" t="s">
        <v>137</v>
      </c>
      <c r="E105" s="29"/>
      <c r="F105" s="176" t="s">
        <v>606</v>
      </c>
      <c r="G105" s="29"/>
      <c r="H105" s="29"/>
      <c r="I105" s="94"/>
      <c r="J105" s="94"/>
      <c r="K105" s="29"/>
      <c r="L105" s="29"/>
      <c r="M105" s="30"/>
      <c r="N105" s="177"/>
      <c r="O105" s="178"/>
      <c r="P105" s="49"/>
      <c r="Q105" s="49"/>
      <c r="R105" s="49"/>
      <c r="S105" s="49"/>
      <c r="T105" s="49"/>
      <c r="U105" s="49"/>
      <c r="V105" s="49"/>
      <c r="W105" s="49"/>
      <c r="X105" s="50"/>
      <c r="Y105" s="29"/>
      <c r="Z105" s="29"/>
      <c r="AA105" s="29"/>
      <c r="AB105" s="29"/>
      <c r="AC105" s="29"/>
      <c r="AD105" s="29"/>
      <c r="AE105" s="29"/>
      <c r="AT105" s="15" t="s">
        <v>137</v>
      </c>
      <c r="AU105" s="15" t="s">
        <v>127</v>
      </c>
    </row>
    <row r="106" spans="1:65" s="2" customFormat="1" ht="58.5">
      <c r="A106" s="29"/>
      <c r="B106" s="30"/>
      <c r="C106" s="29"/>
      <c r="D106" s="175" t="s">
        <v>426</v>
      </c>
      <c r="E106" s="29"/>
      <c r="F106" s="189" t="s">
        <v>607</v>
      </c>
      <c r="G106" s="29"/>
      <c r="H106" s="29"/>
      <c r="I106" s="94"/>
      <c r="J106" s="94"/>
      <c r="K106" s="29"/>
      <c r="L106" s="29"/>
      <c r="M106" s="30"/>
      <c r="N106" s="177"/>
      <c r="O106" s="178"/>
      <c r="P106" s="49"/>
      <c r="Q106" s="49"/>
      <c r="R106" s="49"/>
      <c r="S106" s="49"/>
      <c r="T106" s="49"/>
      <c r="U106" s="49"/>
      <c r="V106" s="49"/>
      <c r="W106" s="49"/>
      <c r="X106" s="50"/>
      <c r="Y106" s="29"/>
      <c r="Z106" s="29"/>
      <c r="AA106" s="29"/>
      <c r="AB106" s="29"/>
      <c r="AC106" s="29"/>
      <c r="AD106" s="29"/>
      <c r="AE106" s="29"/>
      <c r="AT106" s="15" t="s">
        <v>426</v>
      </c>
      <c r="AU106" s="15" t="s">
        <v>127</v>
      </c>
    </row>
    <row r="107" spans="1:65" s="2" customFormat="1" ht="16.5" customHeight="1">
      <c r="A107" s="29"/>
      <c r="B107" s="160"/>
      <c r="C107" s="161" t="s">
        <v>127</v>
      </c>
      <c r="D107" s="161" t="s">
        <v>130</v>
      </c>
      <c r="E107" s="162" t="s">
        <v>608</v>
      </c>
      <c r="F107" s="163" t="s">
        <v>609</v>
      </c>
      <c r="G107" s="164" t="s">
        <v>550</v>
      </c>
      <c r="H107" s="165">
        <v>0.4</v>
      </c>
      <c r="I107" s="166"/>
      <c r="J107" s="166"/>
      <c r="K107" s="167">
        <f>ROUND(P107*H107,2)</f>
        <v>0</v>
      </c>
      <c r="L107" s="163" t="s">
        <v>3</v>
      </c>
      <c r="M107" s="30"/>
      <c r="N107" s="168" t="s">
        <v>3</v>
      </c>
      <c r="O107" s="169" t="s">
        <v>38</v>
      </c>
      <c r="P107" s="170">
        <f>I107+J107</f>
        <v>0</v>
      </c>
      <c r="Q107" s="170">
        <f>ROUND(I107*H107,2)</f>
        <v>0</v>
      </c>
      <c r="R107" s="170">
        <f>ROUND(J107*H107,2)</f>
        <v>0</v>
      </c>
      <c r="S107" s="49"/>
      <c r="T107" s="171">
        <f>S107*H107</f>
        <v>0</v>
      </c>
      <c r="U107" s="171">
        <v>0</v>
      </c>
      <c r="V107" s="171">
        <f>U107*H107</f>
        <v>0</v>
      </c>
      <c r="W107" s="171">
        <v>0</v>
      </c>
      <c r="X107" s="172">
        <f>W107*H107</f>
        <v>0</v>
      </c>
      <c r="Y107" s="29"/>
      <c r="Z107" s="29"/>
      <c r="AA107" s="29"/>
      <c r="AB107" s="29"/>
      <c r="AC107" s="29"/>
      <c r="AD107" s="29"/>
      <c r="AE107" s="29"/>
      <c r="AR107" s="173" t="s">
        <v>149</v>
      </c>
      <c r="AT107" s="173" t="s">
        <v>130</v>
      </c>
      <c r="AU107" s="173" t="s">
        <v>127</v>
      </c>
      <c r="AY107" s="15" t="s">
        <v>128</v>
      </c>
      <c r="BE107" s="174">
        <f>IF(O107="základní",K107,0)</f>
        <v>0</v>
      </c>
      <c r="BF107" s="174">
        <f>IF(O107="snížená",K107,0)</f>
        <v>0</v>
      </c>
      <c r="BG107" s="174">
        <f>IF(O107="zákl. přenesená",K107,0)</f>
        <v>0</v>
      </c>
      <c r="BH107" s="174">
        <f>IF(O107="sníž. přenesená",K107,0)</f>
        <v>0</v>
      </c>
      <c r="BI107" s="174">
        <f>IF(O107="nulová",K107,0)</f>
        <v>0</v>
      </c>
      <c r="BJ107" s="15" t="s">
        <v>76</v>
      </c>
      <c r="BK107" s="174">
        <f>ROUND(P107*H107,2)</f>
        <v>0</v>
      </c>
      <c r="BL107" s="15" t="s">
        <v>149</v>
      </c>
      <c r="BM107" s="173" t="s">
        <v>610</v>
      </c>
    </row>
    <row r="108" spans="1:65" s="2" customFormat="1">
      <c r="A108" s="29"/>
      <c r="B108" s="30"/>
      <c r="C108" s="29"/>
      <c r="D108" s="175" t="s">
        <v>137</v>
      </c>
      <c r="E108" s="29"/>
      <c r="F108" s="176" t="s">
        <v>611</v>
      </c>
      <c r="G108" s="29"/>
      <c r="H108" s="29"/>
      <c r="I108" s="94"/>
      <c r="J108" s="94"/>
      <c r="K108" s="29"/>
      <c r="L108" s="29"/>
      <c r="M108" s="30"/>
      <c r="N108" s="177"/>
      <c r="O108" s="178"/>
      <c r="P108" s="49"/>
      <c r="Q108" s="49"/>
      <c r="R108" s="49"/>
      <c r="S108" s="49"/>
      <c r="T108" s="49"/>
      <c r="U108" s="49"/>
      <c r="V108" s="49"/>
      <c r="W108" s="49"/>
      <c r="X108" s="50"/>
      <c r="Y108" s="29"/>
      <c r="Z108" s="29"/>
      <c r="AA108" s="29"/>
      <c r="AB108" s="29"/>
      <c r="AC108" s="29"/>
      <c r="AD108" s="29"/>
      <c r="AE108" s="29"/>
      <c r="AT108" s="15" t="s">
        <v>137</v>
      </c>
      <c r="AU108" s="15" t="s">
        <v>127</v>
      </c>
    </row>
    <row r="109" spans="1:65" s="2" customFormat="1" ht="58.5">
      <c r="A109" s="29"/>
      <c r="B109" s="30"/>
      <c r="C109" s="29"/>
      <c r="D109" s="175" t="s">
        <v>426</v>
      </c>
      <c r="E109" s="29"/>
      <c r="F109" s="189" t="s">
        <v>607</v>
      </c>
      <c r="G109" s="29"/>
      <c r="H109" s="29"/>
      <c r="I109" s="94"/>
      <c r="J109" s="94"/>
      <c r="K109" s="29"/>
      <c r="L109" s="29"/>
      <c r="M109" s="30"/>
      <c r="N109" s="177"/>
      <c r="O109" s="178"/>
      <c r="P109" s="49"/>
      <c r="Q109" s="49"/>
      <c r="R109" s="49"/>
      <c r="S109" s="49"/>
      <c r="T109" s="49"/>
      <c r="U109" s="49"/>
      <c r="V109" s="49"/>
      <c r="W109" s="49"/>
      <c r="X109" s="50"/>
      <c r="Y109" s="29"/>
      <c r="Z109" s="29"/>
      <c r="AA109" s="29"/>
      <c r="AB109" s="29"/>
      <c r="AC109" s="29"/>
      <c r="AD109" s="29"/>
      <c r="AE109" s="29"/>
      <c r="AT109" s="15" t="s">
        <v>426</v>
      </c>
      <c r="AU109" s="15" t="s">
        <v>127</v>
      </c>
    </row>
    <row r="110" spans="1:65" s="2" customFormat="1" ht="16.5" customHeight="1">
      <c r="A110" s="29"/>
      <c r="B110" s="160"/>
      <c r="C110" s="161" t="s">
        <v>149</v>
      </c>
      <c r="D110" s="161" t="s">
        <v>130</v>
      </c>
      <c r="E110" s="162" t="s">
        <v>612</v>
      </c>
      <c r="F110" s="163" t="s">
        <v>613</v>
      </c>
      <c r="G110" s="164" t="s">
        <v>550</v>
      </c>
      <c r="H110" s="165">
        <v>0.2</v>
      </c>
      <c r="I110" s="166"/>
      <c r="J110" s="166"/>
      <c r="K110" s="167">
        <f>ROUND(P110*H110,2)</f>
        <v>0</v>
      </c>
      <c r="L110" s="163" t="s">
        <v>3</v>
      </c>
      <c r="M110" s="30"/>
      <c r="N110" s="168" t="s">
        <v>3</v>
      </c>
      <c r="O110" s="169" t="s">
        <v>38</v>
      </c>
      <c r="P110" s="170">
        <f>I110+J110</f>
        <v>0</v>
      </c>
      <c r="Q110" s="170">
        <f>ROUND(I110*H110,2)</f>
        <v>0</v>
      </c>
      <c r="R110" s="170">
        <f>ROUND(J110*H110,2)</f>
        <v>0</v>
      </c>
      <c r="S110" s="49"/>
      <c r="T110" s="171">
        <f>S110*H110</f>
        <v>0</v>
      </c>
      <c r="U110" s="171">
        <v>0</v>
      </c>
      <c r="V110" s="171">
        <f>U110*H110</f>
        <v>0</v>
      </c>
      <c r="W110" s="171">
        <v>0</v>
      </c>
      <c r="X110" s="172">
        <f>W110*H110</f>
        <v>0</v>
      </c>
      <c r="Y110" s="29"/>
      <c r="Z110" s="29"/>
      <c r="AA110" s="29"/>
      <c r="AB110" s="29"/>
      <c r="AC110" s="29"/>
      <c r="AD110" s="29"/>
      <c r="AE110" s="29"/>
      <c r="AR110" s="173" t="s">
        <v>149</v>
      </c>
      <c r="AT110" s="173" t="s">
        <v>130</v>
      </c>
      <c r="AU110" s="173" t="s">
        <v>127</v>
      </c>
      <c r="AY110" s="15" t="s">
        <v>128</v>
      </c>
      <c r="BE110" s="174">
        <f>IF(O110="základní",K110,0)</f>
        <v>0</v>
      </c>
      <c r="BF110" s="174">
        <f>IF(O110="snížená",K110,0)</f>
        <v>0</v>
      </c>
      <c r="BG110" s="174">
        <f>IF(O110="zákl. přenesená",K110,0)</f>
        <v>0</v>
      </c>
      <c r="BH110" s="174">
        <f>IF(O110="sníž. přenesená",K110,0)</f>
        <v>0</v>
      </c>
      <c r="BI110" s="174">
        <f>IF(O110="nulová",K110,0)</f>
        <v>0</v>
      </c>
      <c r="BJ110" s="15" t="s">
        <v>76</v>
      </c>
      <c r="BK110" s="174">
        <f>ROUND(P110*H110,2)</f>
        <v>0</v>
      </c>
      <c r="BL110" s="15" t="s">
        <v>149</v>
      </c>
      <c r="BM110" s="173" t="s">
        <v>614</v>
      </c>
    </row>
    <row r="111" spans="1:65" s="2" customFormat="1">
      <c r="A111" s="29"/>
      <c r="B111" s="30"/>
      <c r="C111" s="29"/>
      <c r="D111" s="175" t="s">
        <v>137</v>
      </c>
      <c r="E111" s="29"/>
      <c r="F111" s="176" t="s">
        <v>615</v>
      </c>
      <c r="G111" s="29"/>
      <c r="H111" s="29"/>
      <c r="I111" s="94"/>
      <c r="J111" s="94"/>
      <c r="K111" s="29"/>
      <c r="L111" s="29"/>
      <c r="M111" s="30"/>
      <c r="N111" s="177"/>
      <c r="O111" s="178"/>
      <c r="P111" s="49"/>
      <c r="Q111" s="49"/>
      <c r="R111" s="49"/>
      <c r="S111" s="49"/>
      <c r="T111" s="49"/>
      <c r="U111" s="49"/>
      <c r="V111" s="49"/>
      <c r="W111" s="49"/>
      <c r="X111" s="50"/>
      <c r="Y111" s="29"/>
      <c r="Z111" s="29"/>
      <c r="AA111" s="29"/>
      <c r="AB111" s="29"/>
      <c r="AC111" s="29"/>
      <c r="AD111" s="29"/>
      <c r="AE111" s="29"/>
      <c r="AT111" s="15" t="s">
        <v>137</v>
      </c>
      <c r="AU111" s="15" t="s">
        <v>127</v>
      </c>
    </row>
    <row r="112" spans="1:65" s="2" customFormat="1" ht="58.5">
      <c r="A112" s="29"/>
      <c r="B112" s="30"/>
      <c r="C112" s="29"/>
      <c r="D112" s="175" t="s">
        <v>426</v>
      </c>
      <c r="E112" s="29"/>
      <c r="F112" s="189" t="s">
        <v>607</v>
      </c>
      <c r="G112" s="29"/>
      <c r="H112" s="29"/>
      <c r="I112" s="94"/>
      <c r="J112" s="94"/>
      <c r="K112" s="29"/>
      <c r="L112" s="29"/>
      <c r="M112" s="30"/>
      <c r="N112" s="177"/>
      <c r="O112" s="178"/>
      <c r="P112" s="49"/>
      <c r="Q112" s="49"/>
      <c r="R112" s="49"/>
      <c r="S112" s="49"/>
      <c r="T112" s="49"/>
      <c r="U112" s="49"/>
      <c r="V112" s="49"/>
      <c r="W112" s="49"/>
      <c r="X112" s="50"/>
      <c r="Y112" s="29"/>
      <c r="Z112" s="29"/>
      <c r="AA112" s="29"/>
      <c r="AB112" s="29"/>
      <c r="AC112" s="29"/>
      <c r="AD112" s="29"/>
      <c r="AE112" s="29"/>
      <c r="AT112" s="15" t="s">
        <v>426</v>
      </c>
      <c r="AU112" s="15" t="s">
        <v>127</v>
      </c>
    </row>
    <row r="113" spans="1:65" s="2" customFormat="1" ht="16.5" customHeight="1">
      <c r="A113" s="29"/>
      <c r="B113" s="160"/>
      <c r="C113" s="161" t="s">
        <v>158</v>
      </c>
      <c r="D113" s="161" t="s">
        <v>130</v>
      </c>
      <c r="E113" s="162" t="s">
        <v>616</v>
      </c>
      <c r="F113" s="163" t="s">
        <v>617</v>
      </c>
      <c r="G113" s="164" t="s">
        <v>550</v>
      </c>
      <c r="H113" s="165">
        <v>0.3</v>
      </c>
      <c r="I113" s="166"/>
      <c r="J113" s="166"/>
      <c r="K113" s="167">
        <f>ROUND(P113*H113,2)</f>
        <v>0</v>
      </c>
      <c r="L113" s="163" t="s">
        <v>3</v>
      </c>
      <c r="M113" s="30"/>
      <c r="N113" s="168" t="s">
        <v>3</v>
      </c>
      <c r="O113" s="169" t="s">
        <v>38</v>
      </c>
      <c r="P113" s="170">
        <f>I113+J113</f>
        <v>0</v>
      </c>
      <c r="Q113" s="170">
        <f>ROUND(I113*H113,2)</f>
        <v>0</v>
      </c>
      <c r="R113" s="170">
        <f>ROUND(J113*H113,2)</f>
        <v>0</v>
      </c>
      <c r="S113" s="49"/>
      <c r="T113" s="171">
        <f>S113*H113</f>
        <v>0</v>
      </c>
      <c r="U113" s="171">
        <v>0</v>
      </c>
      <c r="V113" s="171">
        <f>U113*H113</f>
        <v>0</v>
      </c>
      <c r="W113" s="171">
        <v>0</v>
      </c>
      <c r="X113" s="172">
        <f>W113*H113</f>
        <v>0</v>
      </c>
      <c r="Y113" s="29"/>
      <c r="Z113" s="29"/>
      <c r="AA113" s="29"/>
      <c r="AB113" s="29"/>
      <c r="AC113" s="29"/>
      <c r="AD113" s="29"/>
      <c r="AE113" s="29"/>
      <c r="AR113" s="173" t="s">
        <v>149</v>
      </c>
      <c r="AT113" s="173" t="s">
        <v>130</v>
      </c>
      <c r="AU113" s="173" t="s">
        <v>127</v>
      </c>
      <c r="AY113" s="15" t="s">
        <v>128</v>
      </c>
      <c r="BE113" s="174">
        <f>IF(O113="základní",K113,0)</f>
        <v>0</v>
      </c>
      <c r="BF113" s="174">
        <f>IF(O113="snížená",K113,0)</f>
        <v>0</v>
      </c>
      <c r="BG113" s="174">
        <f>IF(O113="zákl. přenesená",K113,0)</f>
        <v>0</v>
      </c>
      <c r="BH113" s="174">
        <f>IF(O113="sníž. přenesená",K113,0)</f>
        <v>0</v>
      </c>
      <c r="BI113" s="174">
        <f>IF(O113="nulová",K113,0)</f>
        <v>0</v>
      </c>
      <c r="BJ113" s="15" t="s">
        <v>76</v>
      </c>
      <c r="BK113" s="174">
        <f>ROUND(P113*H113,2)</f>
        <v>0</v>
      </c>
      <c r="BL113" s="15" t="s">
        <v>149</v>
      </c>
      <c r="BM113" s="173" t="s">
        <v>618</v>
      </c>
    </row>
    <row r="114" spans="1:65" s="2" customFormat="1">
      <c r="A114" s="29"/>
      <c r="B114" s="30"/>
      <c r="C114" s="29"/>
      <c r="D114" s="175" t="s">
        <v>137</v>
      </c>
      <c r="E114" s="29"/>
      <c r="F114" s="176" t="s">
        <v>598</v>
      </c>
      <c r="G114" s="29"/>
      <c r="H114" s="29"/>
      <c r="I114" s="94"/>
      <c r="J114" s="94"/>
      <c r="K114" s="29"/>
      <c r="L114" s="29"/>
      <c r="M114" s="30"/>
      <c r="N114" s="177"/>
      <c r="O114" s="178"/>
      <c r="P114" s="49"/>
      <c r="Q114" s="49"/>
      <c r="R114" s="49"/>
      <c r="S114" s="49"/>
      <c r="T114" s="49"/>
      <c r="U114" s="49"/>
      <c r="V114" s="49"/>
      <c r="W114" s="49"/>
      <c r="X114" s="50"/>
      <c r="Y114" s="29"/>
      <c r="Z114" s="29"/>
      <c r="AA114" s="29"/>
      <c r="AB114" s="29"/>
      <c r="AC114" s="29"/>
      <c r="AD114" s="29"/>
      <c r="AE114" s="29"/>
      <c r="AT114" s="15" t="s">
        <v>137</v>
      </c>
      <c r="AU114" s="15" t="s">
        <v>127</v>
      </c>
    </row>
    <row r="115" spans="1:65" s="2" customFormat="1" ht="68.25">
      <c r="A115" s="29"/>
      <c r="B115" s="30"/>
      <c r="C115" s="29"/>
      <c r="D115" s="175" t="s">
        <v>426</v>
      </c>
      <c r="E115" s="29"/>
      <c r="F115" s="189" t="s">
        <v>619</v>
      </c>
      <c r="G115" s="29"/>
      <c r="H115" s="29"/>
      <c r="I115" s="94"/>
      <c r="J115" s="94"/>
      <c r="K115" s="29"/>
      <c r="L115" s="29"/>
      <c r="M115" s="30"/>
      <c r="N115" s="177"/>
      <c r="O115" s="178"/>
      <c r="P115" s="49"/>
      <c r="Q115" s="49"/>
      <c r="R115" s="49"/>
      <c r="S115" s="49"/>
      <c r="T115" s="49"/>
      <c r="U115" s="49"/>
      <c r="V115" s="49"/>
      <c r="W115" s="49"/>
      <c r="X115" s="50"/>
      <c r="Y115" s="29"/>
      <c r="Z115" s="29"/>
      <c r="AA115" s="29"/>
      <c r="AB115" s="29"/>
      <c r="AC115" s="29"/>
      <c r="AD115" s="29"/>
      <c r="AE115" s="29"/>
      <c r="AT115" s="15" t="s">
        <v>426</v>
      </c>
      <c r="AU115" s="15" t="s">
        <v>127</v>
      </c>
    </row>
    <row r="116" spans="1:65" s="12" customFormat="1" ht="25.9" customHeight="1">
      <c r="B116" s="146"/>
      <c r="D116" s="147" t="s">
        <v>68</v>
      </c>
      <c r="E116" s="148" t="s">
        <v>88</v>
      </c>
      <c r="F116" s="148" t="s">
        <v>620</v>
      </c>
      <c r="I116" s="149"/>
      <c r="J116" s="149"/>
      <c r="K116" s="150">
        <f>BK116</f>
        <v>0</v>
      </c>
      <c r="M116" s="146"/>
      <c r="N116" s="151"/>
      <c r="O116" s="152"/>
      <c r="P116" s="152"/>
      <c r="Q116" s="153">
        <f>Q117+Q122+Q125+Q128</f>
        <v>0</v>
      </c>
      <c r="R116" s="153">
        <f>R117+R122+R125+R128</f>
        <v>0</v>
      </c>
      <c r="S116" s="152"/>
      <c r="T116" s="154">
        <f>T117+T122+T125+T128</f>
        <v>0</v>
      </c>
      <c r="U116" s="152"/>
      <c r="V116" s="154">
        <f>V117+V122+V125+V128</f>
        <v>0</v>
      </c>
      <c r="W116" s="152"/>
      <c r="X116" s="155">
        <f>X117+X122+X125+X128</f>
        <v>0</v>
      </c>
      <c r="AR116" s="147" t="s">
        <v>158</v>
      </c>
      <c r="AT116" s="156" t="s">
        <v>68</v>
      </c>
      <c r="AU116" s="156" t="s">
        <v>69</v>
      </c>
      <c r="AY116" s="147" t="s">
        <v>128</v>
      </c>
      <c r="BK116" s="157">
        <f>BK117+BK122+BK125+BK128</f>
        <v>0</v>
      </c>
    </row>
    <row r="117" spans="1:65" s="12" customFormat="1" ht="22.9" customHeight="1">
      <c r="B117" s="146"/>
      <c r="D117" s="147" t="s">
        <v>68</v>
      </c>
      <c r="E117" s="158" t="s">
        <v>621</v>
      </c>
      <c r="F117" s="158" t="s">
        <v>622</v>
      </c>
      <c r="I117" s="149"/>
      <c r="J117" s="149"/>
      <c r="K117" s="159">
        <f>BK117</f>
        <v>0</v>
      </c>
      <c r="M117" s="146"/>
      <c r="N117" s="151"/>
      <c r="O117" s="152"/>
      <c r="P117" s="152"/>
      <c r="Q117" s="153">
        <f>SUM(Q118:Q121)</f>
        <v>0</v>
      </c>
      <c r="R117" s="153">
        <f>SUM(R118:R121)</f>
        <v>0</v>
      </c>
      <c r="S117" s="152"/>
      <c r="T117" s="154">
        <f>SUM(T118:T121)</f>
        <v>0</v>
      </c>
      <c r="U117" s="152"/>
      <c r="V117" s="154">
        <f>SUM(V118:V121)</f>
        <v>0</v>
      </c>
      <c r="W117" s="152"/>
      <c r="X117" s="155">
        <f>SUM(X118:X121)</f>
        <v>0</v>
      </c>
      <c r="AR117" s="147" t="s">
        <v>158</v>
      </c>
      <c r="AT117" s="156" t="s">
        <v>68</v>
      </c>
      <c r="AU117" s="156" t="s">
        <v>76</v>
      </c>
      <c r="AY117" s="147" t="s">
        <v>128</v>
      </c>
      <c r="BK117" s="157">
        <f>SUM(BK118:BK121)</f>
        <v>0</v>
      </c>
    </row>
    <row r="118" spans="1:65" s="2" customFormat="1" ht="24" customHeight="1">
      <c r="A118" s="29"/>
      <c r="B118" s="160"/>
      <c r="C118" s="161" t="s">
        <v>175</v>
      </c>
      <c r="D118" s="161" t="s">
        <v>130</v>
      </c>
      <c r="E118" s="162" t="s">
        <v>623</v>
      </c>
      <c r="F118" s="163" t="s">
        <v>624</v>
      </c>
      <c r="G118" s="164" t="s">
        <v>625</v>
      </c>
      <c r="H118" s="165">
        <v>1</v>
      </c>
      <c r="I118" s="166"/>
      <c r="J118" s="166"/>
      <c r="K118" s="167">
        <f>ROUND(P118*H118,2)</f>
        <v>0</v>
      </c>
      <c r="L118" s="163"/>
      <c r="M118" s="30"/>
      <c r="N118" s="168" t="s">
        <v>3</v>
      </c>
      <c r="O118" s="169" t="s">
        <v>38</v>
      </c>
      <c r="P118" s="170">
        <f>I118+J118</f>
        <v>0</v>
      </c>
      <c r="Q118" s="170">
        <f>ROUND(I118*H118,2)</f>
        <v>0</v>
      </c>
      <c r="R118" s="170">
        <f>ROUND(J118*H118,2)</f>
        <v>0</v>
      </c>
      <c r="S118" s="49"/>
      <c r="T118" s="171">
        <f>S118*H118</f>
        <v>0</v>
      </c>
      <c r="U118" s="171">
        <v>0</v>
      </c>
      <c r="V118" s="171">
        <f>U118*H118</f>
        <v>0</v>
      </c>
      <c r="W118" s="171">
        <v>0</v>
      </c>
      <c r="X118" s="172">
        <f>W118*H118</f>
        <v>0</v>
      </c>
      <c r="Y118" s="29"/>
      <c r="Z118" s="29"/>
      <c r="AA118" s="29"/>
      <c r="AB118" s="29"/>
      <c r="AC118" s="29"/>
      <c r="AD118" s="29"/>
      <c r="AE118" s="29"/>
      <c r="AR118" s="173" t="s">
        <v>626</v>
      </c>
      <c r="AT118" s="173" t="s">
        <v>130</v>
      </c>
      <c r="AU118" s="173" t="s">
        <v>78</v>
      </c>
      <c r="AY118" s="15" t="s">
        <v>128</v>
      </c>
      <c r="BE118" s="174">
        <f>IF(O118="základní",K118,0)</f>
        <v>0</v>
      </c>
      <c r="BF118" s="174">
        <f>IF(O118="snížená",K118,0)</f>
        <v>0</v>
      </c>
      <c r="BG118" s="174">
        <f>IF(O118="zákl. přenesená",K118,0)</f>
        <v>0</v>
      </c>
      <c r="BH118" s="174">
        <f>IF(O118="sníž. přenesená",K118,0)</f>
        <v>0</v>
      </c>
      <c r="BI118" s="174">
        <f>IF(O118="nulová",K118,0)</f>
        <v>0</v>
      </c>
      <c r="BJ118" s="15" t="s">
        <v>76</v>
      </c>
      <c r="BK118" s="174">
        <f>ROUND(P118*H118,2)</f>
        <v>0</v>
      </c>
      <c r="BL118" s="15" t="s">
        <v>626</v>
      </c>
      <c r="BM118" s="173" t="s">
        <v>627</v>
      </c>
    </row>
    <row r="119" spans="1:65" s="2" customFormat="1">
      <c r="A119" s="29"/>
      <c r="B119" s="30"/>
      <c r="C119" s="29"/>
      <c r="D119" s="175" t="s">
        <v>137</v>
      </c>
      <c r="E119" s="29"/>
      <c r="F119" s="176" t="s">
        <v>624</v>
      </c>
      <c r="G119" s="29"/>
      <c r="H119" s="29"/>
      <c r="I119" s="94"/>
      <c r="J119" s="94"/>
      <c r="K119" s="29"/>
      <c r="L119" s="29"/>
      <c r="M119" s="30"/>
      <c r="N119" s="177"/>
      <c r="O119" s="178"/>
      <c r="P119" s="49"/>
      <c r="Q119" s="49"/>
      <c r="R119" s="49"/>
      <c r="S119" s="49"/>
      <c r="T119" s="49"/>
      <c r="U119" s="49"/>
      <c r="V119" s="49"/>
      <c r="W119" s="49"/>
      <c r="X119" s="50"/>
      <c r="Y119" s="29"/>
      <c r="Z119" s="29"/>
      <c r="AA119" s="29"/>
      <c r="AB119" s="29"/>
      <c r="AC119" s="29"/>
      <c r="AD119" s="29"/>
      <c r="AE119" s="29"/>
      <c r="AT119" s="15" t="s">
        <v>137</v>
      </c>
      <c r="AU119" s="15" t="s">
        <v>78</v>
      </c>
    </row>
    <row r="120" spans="1:65" s="2" customFormat="1" ht="16.5" customHeight="1">
      <c r="A120" s="29"/>
      <c r="B120" s="160"/>
      <c r="C120" s="161" t="s">
        <v>451</v>
      </c>
      <c r="D120" s="161" t="s">
        <v>130</v>
      </c>
      <c r="E120" s="162" t="s">
        <v>628</v>
      </c>
      <c r="F120" s="163" t="s">
        <v>629</v>
      </c>
      <c r="G120" s="164" t="s">
        <v>630</v>
      </c>
      <c r="H120" s="194"/>
      <c r="I120" s="166"/>
      <c r="J120" s="166"/>
      <c r="K120" s="167">
        <f>ROUND(P120*H120,2)</f>
        <v>0</v>
      </c>
      <c r="L120" s="163" t="s">
        <v>3</v>
      </c>
      <c r="M120" s="30"/>
      <c r="N120" s="168" t="s">
        <v>3</v>
      </c>
      <c r="O120" s="169" t="s">
        <v>38</v>
      </c>
      <c r="P120" s="170">
        <f>I120+J120</f>
        <v>0</v>
      </c>
      <c r="Q120" s="170">
        <f>ROUND(I120*H120,2)</f>
        <v>0</v>
      </c>
      <c r="R120" s="170">
        <f>ROUND(J120*H120,2)</f>
        <v>0</v>
      </c>
      <c r="S120" s="49"/>
      <c r="T120" s="171">
        <f>S120*H120</f>
        <v>0</v>
      </c>
      <c r="U120" s="171">
        <v>0</v>
      </c>
      <c r="V120" s="171">
        <f>U120*H120</f>
        <v>0</v>
      </c>
      <c r="W120" s="171">
        <v>0</v>
      </c>
      <c r="X120" s="172">
        <f>W120*H120</f>
        <v>0</v>
      </c>
      <c r="Y120" s="29"/>
      <c r="Z120" s="29"/>
      <c r="AA120" s="29"/>
      <c r="AB120" s="29"/>
      <c r="AC120" s="29"/>
      <c r="AD120" s="29"/>
      <c r="AE120" s="29"/>
      <c r="AR120" s="173" t="s">
        <v>626</v>
      </c>
      <c r="AT120" s="173" t="s">
        <v>130</v>
      </c>
      <c r="AU120" s="173" t="s">
        <v>78</v>
      </c>
      <c r="AY120" s="15" t="s">
        <v>128</v>
      </c>
      <c r="BE120" s="174">
        <f>IF(O120="základní",K120,0)</f>
        <v>0</v>
      </c>
      <c r="BF120" s="174">
        <f>IF(O120="snížená",K120,0)</f>
        <v>0</v>
      </c>
      <c r="BG120" s="174">
        <f>IF(O120="zákl. přenesená",K120,0)</f>
        <v>0</v>
      </c>
      <c r="BH120" s="174">
        <f>IF(O120="sníž. přenesená",K120,0)</f>
        <v>0</v>
      </c>
      <c r="BI120" s="174">
        <f>IF(O120="nulová",K120,0)</f>
        <v>0</v>
      </c>
      <c r="BJ120" s="15" t="s">
        <v>76</v>
      </c>
      <c r="BK120" s="174">
        <f>ROUND(P120*H120,2)</f>
        <v>0</v>
      </c>
      <c r="BL120" s="15" t="s">
        <v>626</v>
      </c>
      <c r="BM120" s="173" t="s">
        <v>631</v>
      </c>
    </row>
    <row r="121" spans="1:65" s="2" customFormat="1">
      <c r="A121" s="29"/>
      <c r="B121" s="30"/>
      <c r="C121" s="29"/>
      <c r="D121" s="175" t="s">
        <v>137</v>
      </c>
      <c r="E121" s="29"/>
      <c r="F121" s="176" t="s">
        <v>629</v>
      </c>
      <c r="G121" s="29"/>
      <c r="H121" s="29"/>
      <c r="I121" s="94"/>
      <c r="J121" s="94"/>
      <c r="K121" s="29"/>
      <c r="L121" s="29"/>
      <c r="M121" s="30"/>
      <c r="N121" s="177"/>
      <c r="O121" s="178"/>
      <c r="P121" s="49"/>
      <c r="Q121" s="49"/>
      <c r="R121" s="49"/>
      <c r="S121" s="49"/>
      <c r="T121" s="49"/>
      <c r="U121" s="49"/>
      <c r="V121" s="49"/>
      <c r="W121" s="49"/>
      <c r="X121" s="50"/>
      <c r="Y121" s="29"/>
      <c r="Z121" s="29"/>
      <c r="AA121" s="29"/>
      <c r="AB121" s="29"/>
      <c r="AC121" s="29"/>
      <c r="AD121" s="29"/>
      <c r="AE121" s="29"/>
      <c r="AT121" s="15" t="s">
        <v>137</v>
      </c>
      <c r="AU121" s="15" t="s">
        <v>78</v>
      </c>
    </row>
    <row r="122" spans="1:65" s="12" customFormat="1" ht="22.9" customHeight="1">
      <c r="B122" s="146"/>
      <c r="D122" s="147" t="s">
        <v>68</v>
      </c>
      <c r="E122" s="158" t="s">
        <v>632</v>
      </c>
      <c r="F122" s="158" t="s">
        <v>633</v>
      </c>
      <c r="I122" s="149"/>
      <c r="J122" s="149"/>
      <c r="K122" s="159">
        <f>BK122</f>
        <v>0</v>
      </c>
      <c r="M122" s="146"/>
      <c r="N122" s="151"/>
      <c r="O122" s="152"/>
      <c r="P122" s="152"/>
      <c r="Q122" s="153">
        <f>SUM(Q123:Q124)</f>
        <v>0</v>
      </c>
      <c r="R122" s="153">
        <f>SUM(R123:R124)</f>
        <v>0</v>
      </c>
      <c r="S122" s="152"/>
      <c r="T122" s="154">
        <f>SUM(T123:T124)</f>
        <v>0</v>
      </c>
      <c r="U122" s="152"/>
      <c r="V122" s="154">
        <f>SUM(V123:V124)</f>
        <v>0</v>
      </c>
      <c r="W122" s="152"/>
      <c r="X122" s="155">
        <f>SUM(X123:X124)</f>
        <v>0</v>
      </c>
      <c r="AR122" s="147" t="s">
        <v>158</v>
      </c>
      <c r="AT122" s="156" t="s">
        <v>68</v>
      </c>
      <c r="AU122" s="156" t="s">
        <v>76</v>
      </c>
      <c r="AY122" s="147" t="s">
        <v>128</v>
      </c>
      <c r="BK122" s="157">
        <f>SUM(BK123:BK124)</f>
        <v>0</v>
      </c>
    </row>
    <row r="123" spans="1:65" s="2" customFormat="1" ht="16.5" customHeight="1">
      <c r="A123" s="29"/>
      <c r="B123" s="160"/>
      <c r="C123" s="161" t="s">
        <v>457</v>
      </c>
      <c r="D123" s="161" t="s">
        <v>130</v>
      </c>
      <c r="E123" s="162" t="s">
        <v>634</v>
      </c>
      <c r="F123" s="163" t="s">
        <v>633</v>
      </c>
      <c r="G123" s="164" t="s">
        <v>630</v>
      </c>
      <c r="H123" s="194"/>
      <c r="I123" s="166"/>
      <c r="J123" s="166"/>
      <c r="K123" s="167">
        <f>ROUND(P123*H123,2)</f>
        <v>0</v>
      </c>
      <c r="L123" s="163" t="s">
        <v>3</v>
      </c>
      <c r="M123" s="30"/>
      <c r="N123" s="168" t="s">
        <v>3</v>
      </c>
      <c r="O123" s="169" t="s">
        <v>38</v>
      </c>
      <c r="P123" s="170">
        <f>I123+J123</f>
        <v>0</v>
      </c>
      <c r="Q123" s="170">
        <f>ROUND(I123*H123,2)</f>
        <v>0</v>
      </c>
      <c r="R123" s="170">
        <f>ROUND(J123*H123,2)</f>
        <v>0</v>
      </c>
      <c r="S123" s="49"/>
      <c r="T123" s="171">
        <f>S123*H123</f>
        <v>0</v>
      </c>
      <c r="U123" s="171">
        <v>0</v>
      </c>
      <c r="V123" s="171">
        <f>U123*H123</f>
        <v>0</v>
      </c>
      <c r="W123" s="171">
        <v>0</v>
      </c>
      <c r="X123" s="172">
        <f>W123*H123</f>
        <v>0</v>
      </c>
      <c r="Y123" s="29"/>
      <c r="Z123" s="29"/>
      <c r="AA123" s="29"/>
      <c r="AB123" s="29"/>
      <c r="AC123" s="29"/>
      <c r="AD123" s="29"/>
      <c r="AE123" s="29"/>
      <c r="AR123" s="173" t="s">
        <v>626</v>
      </c>
      <c r="AT123" s="173" t="s">
        <v>130</v>
      </c>
      <c r="AU123" s="173" t="s">
        <v>78</v>
      </c>
      <c r="AY123" s="15" t="s">
        <v>128</v>
      </c>
      <c r="BE123" s="174">
        <f>IF(O123="základní",K123,0)</f>
        <v>0</v>
      </c>
      <c r="BF123" s="174">
        <f>IF(O123="snížená",K123,0)</f>
        <v>0</v>
      </c>
      <c r="BG123" s="174">
        <f>IF(O123="zákl. přenesená",K123,0)</f>
        <v>0</v>
      </c>
      <c r="BH123" s="174">
        <f>IF(O123="sníž. přenesená",K123,0)</f>
        <v>0</v>
      </c>
      <c r="BI123" s="174">
        <f>IF(O123="nulová",K123,0)</f>
        <v>0</v>
      </c>
      <c r="BJ123" s="15" t="s">
        <v>76</v>
      </c>
      <c r="BK123" s="174">
        <f>ROUND(P123*H123,2)</f>
        <v>0</v>
      </c>
      <c r="BL123" s="15" t="s">
        <v>626</v>
      </c>
      <c r="BM123" s="173" t="s">
        <v>635</v>
      </c>
    </row>
    <row r="124" spans="1:65" s="2" customFormat="1">
      <c r="A124" s="29"/>
      <c r="B124" s="30"/>
      <c r="C124" s="29"/>
      <c r="D124" s="175" t="s">
        <v>137</v>
      </c>
      <c r="E124" s="29"/>
      <c r="F124" s="176" t="s">
        <v>633</v>
      </c>
      <c r="G124" s="29"/>
      <c r="H124" s="29"/>
      <c r="I124" s="94"/>
      <c r="J124" s="94"/>
      <c r="K124" s="29"/>
      <c r="L124" s="29"/>
      <c r="M124" s="30"/>
      <c r="N124" s="177"/>
      <c r="O124" s="178"/>
      <c r="P124" s="49"/>
      <c r="Q124" s="49"/>
      <c r="R124" s="49"/>
      <c r="S124" s="49"/>
      <c r="T124" s="49"/>
      <c r="U124" s="49"/>
      <c r="V124" s="49"/>
      <c r="W124" s="49"/>
      <c r="X124" s="50"/>
      <c r="Y124" s="29"/>
      <c r="Z124" s="29"/>
      <c r="AA124" s="29"/>
      <c r="AB124" s="29"/>
      <c r="AC124" s="29"/>
      <c r="AD124" s="29"/>
      <c r="AE124" s="29"/>
      <c r="AT124" s="15" t="s">
        <v>137</v>
      </c>
      <c r="AU124" s="15" t="s">
        <v>78</v>
      </c>
    </row>
    <row r="125" spans="1:65" s="12" customFormat="1" ht="22.9" customHeight="1">
      <c r="B125" s="146"/>
      <c r="D125" s="147" t="s">
        <v>68</v>
      </c>
      <c r="E125" s="158" t="s">
        <v>636</v>
      </c>
      <c r="F125" s="158" t="s">
        <v>637</v>
      </c>
      <c r="I125" s="149"/>
      <c r="J125" s="149"/>
      <c r="K125" s="159">
        <f>BK125</f>
        <v>0</v>
      </c>
      <c r="M125" s="146"/>
      <c r="N125" s="151"/>
      <c r="O125" s="152"/>
      <c r="P125" s="152"/>
      <c r="Q125" s="153">
        <f>SUM(Q126:Q127)</f>
        <v>0</v>
      </c>
      <c r="R125" s="153">
        <f>SUM(R126:R127)</f>
        <v>0</v>
      </c>
      <c r="S125" s="152"/>
      <c r="T125" s="154">
        <f>SUM(T126:T127)</f>
        <v>0</v>
      </c>
      <c r="U125" s="152"/>
      <c r="V125" s="154">
        <f>SUM(V126:V127)</f>
        <v>0</v>
      </c>
      <c r="W125" s="152"/>
      <c r="X125" s="155">
        <f>SUM(X126:X127)</f>
        <v>0</v>
      </c>
      <c r="AR125" s="147" t="s">
        <v>158</v>
      </c>
      <c r="AT125" s="156" t="s">
        <v>68</v>
      </c>
      <c r="AU125" s="156" t="s">
        <v>76</v>
      </c>
      <c r="AY125" s="147" t="s">
        <v>128</v>
      </c>
      <c r="BK125" s="157">
        <f>SUM(BK126:BK127)</f>
        <v>0</v>
      </c>
    </row>
    <row r="126" spans="1:65" s="2" customFormat="1" ht="16.5" customHeight="1">
      <c r="A126" s="29"/>
      <c r="B126" s="160"/>
      <c r="C126" s="161" t="s">
        <v>167</v>
      </c>
      <c r="D126" s="161" t="s">
        <v>130</v>
      </c>
      <c r="E126" s="162" t="s">
        <v>638</v>
      </c>
      <c r="F126" s="163" t="s">
        <v>637</v>
      </c>
      <c r="G126" s="164" t="s">
        <v>630</v>
      </c>
      <c r="H126" s="194"/>
      <c r="I126" s="166"/>
      <c r="J126" s="166"/>
      <c r="K126" s="167">
        <f>ROUND(P126*H126,2)</f>
        <v>0</v>
      </c>
      <c r="L126" s="163" t="s">
        <v>3</v>
      </c>
      <c r="M126" s="30"/>
      <c r="N126" s="168" t="s">
        <v>3</v>
      </c>
      <c r="O126" s="169" t="s">
        <v>38</v>
      </c>
      <c r="P126" s="170">
        <f>I126+J126</f>
        <v>0</v>
      </c>
      <c r="Q126" s="170">
        <f>ROUND(I126*H126,2)</f>
        <v>0</v>
      </c>
      <c r="R126" s="170">
        <f>ROUND(J126*H126,2)</f>
        <v>0</v>
      </c>
      <c r="S126" s="49"/>
      <c r="T126" s="171">
        <f>S126*H126</f>
        <v>0</v>
      </c>
      <c r="U126" s="171">
        <v>0</v>
      </c>
      <c r="V126" s="171">
        <f>U126*H126</f>
        <v>0</v>
      </c>
      <c r="W126" s="171">
        <v>0</v>
      </c>
      <c r="X126" s="172">
        <f>W126*H126</f>
        <v>0</v>
      </c>
      <c r="Y126" s="29"/>
      <c r="Z126" s="29"/>
      <c r="AA126" s="29"/>
      <c r="AB126" s="29"/>
      <c r="AC126" s="29"/>
      <c r="AD126" s="29"/>
      <c r="AE126" s="29"/>
      <c r="AR126" s="173" t="s">
        <v>626</v>
      </c>
      <c r="AT126" s="173" t="s">
        <v>130</v>
      </c>
      <c r="AU126" s="173" t="s">
        <v>78</v>
      </c>
      <c r="AY126" s="15" t="s">
        <v>128</v>
      </c>
      <c r="BE126" s="174">
        <f>IF(O126="základní",K126,0)</f>
        <v>0</v>
      </c>
      <c r="BF126" s="174">
        <f>IF(O126="snížená",K126,0)</f>
        <v>0</v>
      </c>
      <c r="BG126" s="174">
        <f>IF(O126="zákl. přenesená",K126,0)</f>
        <v>0</v>
      </c>
      <c r="BH126" s="174">
        <f>IF(O126="sníž. přenesená",K126,0)</f>
        <v>0</v>
      </c>
      <c r="BI126" s="174">
        <f>IF(O126="nulová",K126,0)</f>
        <v>0</v>
      </c>
      <c r="BJ126" s="15" t="s">
        <v>76</v>
      </c>
      <c r="BK126" s="174">
        <f>ROUND(P126*H126,2)</f>
        <v>0</v>
      </c>
      <c r="BL126" s="15" t="s">
        <v>626</v>
      </c>
      <c r="BM126" s="173" t="s">
        <v>639</v>
      </c>
    </row>
    <row r="127" spans="1:65" s="2" customFormat="1">
      <c r="A127" s="29"/>
      <c r="B127" s="30"/>
      <c r="C127" s="29"/>
      <c r="D127" s="175" t="s">
        <v>137</v>
      </c>
      <c r="E127" s="29"/>
      <c r="F127" s="176" t="s">
        <v>637</v>
      </c>
      <c r="G127" s="29"/>
      <c r="H127" s="29"/>
      <c r="I127" s="94"/>
      <c r="J127" s="94"/>
      <c r="K127" s="29"/>
      <c r="L127" s="29"/>
      <c r="M127" s="30"/>
      <c r="N127" s="177"/>
      <c r="O127" s="178"/>
      <c r="P127" s="49"/>
      <c r="Q127" s="49"/>
      <c r="R127" s="49"/>
      <c r="S127" s="49"/>
      <c r="T127" s="49"/>
      <c r="U127" s="49"/>
      <c r="V127" s="49"/>
      <c r="W127" s="49"/>
      <c r="X127" s="50"/>
      <c r="Y127" s="29"/>
      <c r="Z127" s="29"/>
      <c r="AA127" s="29"/>
      <c r="AB127" s="29"/>
      <c r="AC127" s="29"/>
      <c r="AD127" s="29"/>
      <c r="AE127" s="29"/>
      <c r="AT127" s="15" t="s">
        <v>137</v>
      </c>
      <c r="AU127" s="15" t="s">
        <v>78</v>
      </c>
    </row>
    <row r="128" spans="1:65" s="12" customFormat="1" ht="22.9" customHeight="1">
      <c r="B128" s="146"/>
      <c r="D128" s="147" t="s">
        <v>68</v>
      </c>
      <c r="E128" s="158" t="s">
        <v>640</v>
      </c>
      <c r="F128" s="158" t="s">
        <v>641</v>
      </c>
      <c r="I128" s="149"/>
      <c r="J128" s="149"/>
      <c r="K128" s="159">
        <f>BK128</f>
        <v>0</v>
      </c>
      <c r="M128" s="146"/>
      <c r="N128" s="151"/>
      <c r="O128" s="152"/>
      <c r="P128" s="152"/>
      <c r="Q128" s="153">
        <f>SUM(Q129:Q130)</f>
        <v>0</v>
      </c>
      <c r="R128" s="153">
        <f>SUM(R129:R130)</f>
        <v>0</v>
      </c>
      <c r="S128" s="152"/>
      <c r="T128" s="154">
        <f>SUM(T129:T130)</f>
        <v>0</v>
      </c>
      <c r="U128" s="152"/>
      <c r="V128" s="154">
        <f>SUM(V129:V130)</f>
        <v>0</v>
      </c>
      <c r="W128" s="152"/>
      <c r="X128" s="155">
        <f>SUM(X129:X130)</f>
        <v>0</v>
      </c>
      <c r="AR128" s="147" t="s">
        <v>158</v>
      </c>
      <c r="AT128" s="156" t="s">
        <v>68</v>
      </c>
      <c r="AU128" s="156" t="s">
        <v>76</v>
      </c>
      <c r="AY128" s="147" t="s">
        <v>128</v>
      </c>
      <c r="BK128" s="157">
        <f>SUM(BK129:BK130)</f>
        <v>0</v>
      </c>
    </row>
    <row r="129" spans="1:65" s="2" customFormat="1" ht="16.5" customHeight="1">
      <c r="A129" s="29"/>
      <c r="B129" s="160"/>
      <c r="C129" s="161" t="s">
        <v>171</v>
      </c>
      <c r="D129" s="161" t="s">
        <v>130</v>
      </c>
      <c r="E129" s="162" t="s">
        <v>642</v>
      </c>
      <c r="F129" s="163" t="s">
        <v>643</v>
      </c>
      <c r="G129" s="164" t="s">
        <v>625</v>
      </c>
      <c r="H129" s="165">
        <v>1</v>
      </c>
      <c r="I129" s="166"/>
      <c r="J129" s="166"/>
      <c r="K129" s="167">
        <f>ROUND(P129*H129,2)</f>
        <v>0</v>
      </c>
      <c r="L129" s="163" t="s">
        <v>3</v>
      </c>
      <c r="M129" s="30"/>
      <c r="N129" s="168" t="s">
        <v>3</v>
      </c>
      <c r="O129" s="169" t="s">
        <v>38</v>
      </c>
      <c r="P129" s="170">
        <f>I129+J129</f>
        <v>0</v>
      </c>
      <c r="Q129" s="170">
        <f>ROUND(I129*H129,2)</f>
        <v>0</v>
      </c>
      <c r="R129" s="170">
        <f>ROUND(J129*H129,2)</f>
        <v>0</v>
      </c>
      <c r="S129" s="49"/>
      <c r="T129" s="171">
        <f>S129*H129</f>
        <v>0</v>
      </c>
      <c r="U129" s="171">
        <v>0</v>
      </c>
      <c r="V129" s="171">
        <f>U129*H129</f>
        <v>0</v>
      </c>
      <c r="W129" s="171">
        <v>0</v>
      </c>
      <c r="X129" s="172">
        <f>W129*H129</f>
        <v>0</v>
      </c>
      <c r="Y129" s="29"/>
      <c r="Z129" s="29"/>
      <c r="AA129" s="29"/>
      <c r="AB129" s="29"/>
      <c r="AC129" s="29"/>
      <c r="AD129" s="29"/>
      <c r="AE129" s="29"/>
      <c r="AR129" s="173" t="s">
        <v>626</v>
      </c>
      <c r="AT129" s="173" t="s">
        <v>130</v>
      </c>
      <c r="AU129" s="173" t="s">
        <v>78</v>
      </c>
      <c r="AY129" s="15" t="s">
        <v>128</v>
      </c>
      <c r="BE129" s="174">
        <f>IF(O129="základní",K129,0)</f>
        <v>0</v>
      </c>
      <c r="BF129" s="174">
        <f>IF(O129="snížená",K129,0)</f>
        <v>0</v>
      </c>
      <c r="BG129" s="174">
        <f>IF(O129="zákl. přenesená",K129,0)</f>
        <v>0</v>
      </c>
      <c r="BH129" s="174">
        <f>IF(O129="sníž. přenesená",K129,0)</f>
        <v>0</v>
      </c>
      <c r="BI129" s="174">
        <f>IF(O129="nulová",K129,0)</f>
        <v>0</v>
      </c>
      <c r="BJ129" s="15" t="s">
        <v>76</v>
      </c>
      <c r="BK129" s="174">
        <f>ROUND(P129*H129,2)</f>
        <v>0</v>
      </c>
      <c r="BL129" s="15" t="s">
        <v>626</v>
      </c>
      <c r="BM129" s="173" t="s">
        <v>644</v>
      </c>
    </row>
    <row r="130" spans="1:65" s="2" customFormat="1">
      <c r="A130" s="29"/>
      <c r="B130" s="30"/>
      <c r="C130" s="29"/>
      <c r="D130" s="175" t="s">
        <v>137</v>
      </c>
      <c r="E130" s="29"/>
      <c r="F130" s="176" t="s">
        <v>643</v>
      </c>
      <c r="G130" s="29"/>
      <c r="H130" s="29"/>
      <c r="I130" s="94"/>
      <c r="J130" s="94"/>
      <c r="K130" s="29"/>
      <c r="L130" s="29"/>
      <c r="M130" s="30"/>
      <c r="N130" s="190"/>
      <c r="O130" s="191"/>
      <c r="P130" s="192"/>
      <c r="Q130" s="192"/>
      <c r="R130" s="192"/>
      <c r="S130" s="192"/>
      <c r="T130" s="192"/>
      <c r="U130" s="192"/>
      <c r="V130" s="192"/>
      <c r="W130" s="192"/>
      <c r="X130" s="193"/>
      <c r="Y130" s="29"/>
      <c r="Z130" s="29"/>
      <c r="AA130" s="29"/>
      <c r="AB130" s="29"/>
      <c r="AC130" s="29"/>
      <c r="AD130" s="29"/>
      <c r="AE130" s="29"/>
      <c r="AT130" s="15" t="s">
        <v>137</v>
      </c>
      <c r="AU130" s="15" t="s">
        <v>78</v>
      </c>
    </row>
    <row r="131" spans="1:65" s="2" customFormat="1" ht="6.95" customHeight="1">
      <c r="A131" s="29"/>
      <c r="B131" s="39"/>
      <c r="C131" s="40"/>
      <c r="D131" s="40"/>
      <c r="E131" s="40"/>
      <c r="F131" s="40"/>
      <c r="G131" s="40"/>
      <c r="H131" s="40"/>
      <c r="I131" s="116"/>
      <c r="J131" s="116"/>
      <c r="K131" s="40"/>
      <c r="L131" s="40"/>
      <c r="M131" s="30"/>
      <c r="N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</sheetData>
  <autoFilter ref="C95:L130"/>
  <mergeCells count="12">
    <mergeCell ref="E88:H88"/>
    <mergeCell ref="M2:Z2"/>
    <mergeCell ref="E52:H52"/>
    <mergeCell ref="E54:H54"/>
    <mergeCell ref="E56:H56"/>
    <mergeCell ref="E84:H84"/>
    <mergeCell ref="E86:H8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195" customWidth="1"/>
    <col min="2" max="2" width="1.6640625" style="195" customWidth="1"/>
    <col min="3" max="4" width="5" style="195" customWidth="1"/>
    <col min="5" max="5" width="11.6640625" style="195" customWidth="1"/>
    <col min="6" max="6" width="9.1640625" style="195" customWidth="1"/>
    <col min="7" max="7" width="5" style="195" customWidth="1"/>
    <col min="8" max="8" width="77.83203125" style="195" customWidth="1"/>
    <col min="9" max="10" width="20" style="195" customWidth="1"/>
    <col min="11" max="11" width="1.6640625" style="195" customWidth="1"/>
  </cols>
  <sheetData>
    <row r="1" spans="2:11" s="1" customFormat="1" ht="37.5" customHeight="1"/>
    <row r="2" spans="2:11" s="1" customFormat="1" ht="7.5" customHeight="1">
      <c r="B2" s="196"/>
      <c r="C2" s="197"/>
      <c r="D2" s="197"/>
      <c r="E2" s="197"/>
      <c r="F2" s="197"/>
      <c r="G2" s="197"/>
      <c r="H2" s="197"/>
      <c r="I2" s="197"/>
      <c r="J2" s="197"/>
      <c r="K2" s="198"/>
    </row>
    <row r="3" spans="2:11" s="13" customFormat="1" ht="45" customHeight="1">
      <c r="B3" s="199"/>
      <c r="C3" s="320" t="s">
        <v>645</v>
      </c>
      <c r="D3" s="320"/>
      <c r="E3" s="320"/>
      <c r="F3" s="320"/>
      <c r="G3" s="320"/>
      <c r="H3" s="320"/>
      <c r="I3" s="320"/>
      <c r="J3" s="320"/>
      <c r="K3" s="200"/>
    </row>
    <row r="4" spans="2:11" s="1" customFormat="1" ht="25.5" customHeight="1">
      <c r="B4" s="201"/>
      <c r="C4" s="322" t="s">
        <v>646</v>
      </c>
      <c r="D4" s="322"/>
      <c r="E4" s="322"/>
      <c r="F4" s="322"/>
      <c r="G4" s="322"/>
      <c r="H4" s="322"/>
      <c r="I4" s="322"/>
      <c r="J4" s="322"/>
      <c r="K4" s="202"/>
    </row>
    <row r="5" spans="2:11" s="1" customFormat="1" ht="5.25" customHeight="1">
      <c r="B5" s="201"/>
      <c r="C5" s="203"/>
      <c r="D5" s="203"/>
      <c r="E5" s="203"/>
      <c r="F5" s="203"/>
      <c r="G5" s="203"/>
      <c r="H5" s="203"/>
      <c r="I5" s="203"/>
      <c r="J5" s="203"/>
      <c r="K5" s="202"/>
    </row>
    <row r="6" spans="2:11" s="1" customFormat="1" ht="15" customHeight="1">
      <c r="B6" s="201"/>
      <c r="C6" s="321" t="s">
        <v>647</v>
      </c>
      <c r="D6" s="321"/>
      <c r="E6" s="321"/>
      <c r="F6" s="321"/>
      <c r="G6" s="321"/>
      <c r="H6" s="321"/>
      <c r="I6" s="321"/>
      <c r="J6" s="321"/>
      <c r="K6" s="202"/>
    </row>
    <row r="7" spans="2:11" s="1" customFormat="1" ht="15" customHeight="1">
      <c r="B7" s="205"/>
      <c r="C7" s="321" t="s">
        <v>648</v>
      </c>
      <c r="D7" s="321"/>
      <c r="E7" s="321"/>
      <c r="F7" s="321"/>
      <c r="G7" s="321"/>
      <c r="H7" s="321"/>
      <c r="I7" s="321"/>
      <c r="J7" s="321"/>
      <c r="K7" s="202"/>
    </row>
    <row r="8" spans="2:11" s="1" customFormat="1" ht="12.75" customHeight="1">
      <c r="B8" s="205"/>
      <c r="C8" s="204"/>
      <c r="D8" s="204"/>
      <c r="E8" s="204"/>
      <c r="F8" s="204"/>
      <c r="G8" s="204"/>
      <c r="H8" s="204"/>
      <c r="I8" s="204"/>
      <c r="J8" s="204"/>
      <c r="K8" s="202"/>
    </row>
    <row r="9" spans="2:11" s="1" customFormat="1" ht="15" customHeight="1">
      <c r="B9" s="205"/>
      <c r="C9" s="321" t="s">
        <v>649</v>
      </c>
      <c r="D9" s="321"/>
      <c r="E9" s="321"/>
      <c r="F9" s="321"/>
      <c r="G9" s="321"/>
      <c r="H9" s="321"/>
      <c r="I9" s="321"/>
      <c r="J9" s="321"/>
      <c r="K9" s="202"/>
    </row>
    <row r="10" spans="2:11" s="1" customFormat="1" ht="15" customHeight="1">
      <c r="B10" s="205"/>
      <c r="C10" s="204"/>
      <c r="D10" s="321" t="s">
        <v>650</v>
      </c>
      <c r="E10" s="321"/>
      <c r="F10" s="321"/>
      <c r="G10" s="321"/>
      <c r="H10" s="321"/>
      <c r="I10" s="321"/>
      <c r="J10" s="321"/>
      <c r="K10" s="202"/>
    </row>
    <row r="11" spans="2:11" s="1" customFormat="1" ht="15" customHeight="1">
      <c r="B11" s="205"/>
      <c r="C11" s="206"/>
      <c r="D11" s="321" t="s">
        <v>651</v>
      </c>
      <c r="E11" s="321"/>
      <c r="F11" s="321"/>
      <c r="G11" s="321"/>
      <c r="H11" s="321"/>
      <c r="I11" s="321"/>
      <c r="J11" s="321"/>
      <c r="K11" s="202"/>
    </row>
    <row r="12" spans="2:11" s="1" customFormat="1" ht="15" customHeight="1">
      <c r="B12" s="205"/>
      <c r="C12" s="206"/>
      <c r="D12" s="204"/>
      <c r="E12" s="204"/>
      <c r="F12" s="204"/>
      <c r="G12" s="204"/>
      <c r="H12" s="204"/>
      <c r="I12" s="204"/>
      <c r="J12" s="204"/>
      <c r="K12" s="202"/>
    </row>
    <row r="13" spans="2:11" s="1" customFormat="1" ht="15" customHeight="1">
      <c r="B13" s="205"/>
      <c r="C13" s="206"/>
      <c r="D13" s="207" t="s">
        <v>652</v>
      </c>
      <c r="E13" s="204"/>
      <c r="F13" s="204"/>
      <c r="G13" s="204"/>
      <c r="H13" s="204"/>
      <c r="I13" s="204"/>
      <c r="J13" s="204"/>
      <c r="K13" s="202"/>
    </row>
    <row r="14" spans="2:11" s="1" customFormat="1" ht="12.75" customHeight="1">
      <c r="B14" s="205"/>
      <c r="C14" s="206"/>
      <c r="D14" s="206"/>
      <c r="E14" s="206"/>
      <c r="F14" s="206"/>
      <c r="G14" s="206"/>
      <c r="H14" s="206"/>
      <c r="I14" s="206"/>
      <c r="J14" s="206"/>
      <c r="K14" s="202"/>
    </row>
    <row r="15" spans="2:11" s="1" customFormat="1" ht="15" customHeight="1">
      <c r="B15" s="205"/>
      <c r="C15" s="206"/>
      <c r="D15" s="321" t="s">
        <v>653</v>
      </c>
      <c r="E15" s="321"/>
      <c r="F15" s="321"/>
      <c r="G15" s="321"/>
      <c r="H15" s="321"/>
      <c r="I15" s="321"/>
      <c r="J15" s="321"/>
      <c r="K15" s="202"/>
    </row>
    <row r="16" spans="2:11" s="1" customFormat="1" ht="15" customHeight="1">
      <c r="B16" s="205"/>
      <c r="C16" s="206"/>
      <c r="D16" s="321" t="s">
        <v>654</v>
      </c>
      <c r="E16" s="321"/>
      <c r="F16" s="321"/>
      <c r="G16" s="321"/>
      <c r="H16" s="321"/>
      <c r="I16" s="321"/>
      <c r="J16" s="321"/>
      <c r="K16" s="202"/>
    </row>
    <row r="17" spans="2:11" s="1" customFormat="1" ht="15" customHeight="1">
      <c r="B17" s="205"/>
      <c r="C17" s="206"/>
      <c r="D17" s="321" t="s">
        <v>655</v>
      </c>
      <c r="E17" s="321"/>
      <c r="F17" s="321"/>
      <c r="G17" s="321"/>
      <c r="H17" s="321"/>
      <c r="I17" s="321"/>
      <c r="J17" s="321"/>
      <c r="K17" s="202"/>
    </row>
    <row r="18" spans="2:11" s="1" customFormat="1" ht="15" customHeight="1">
      <c r="B18" s="205"/>
      <c r="C18" s="206"/>
      <c r="D18" s="206"/>
      <c r="E18" s="208" t="s">
        <v>75</v>
      </c>
      <c r="F18" s="321" t="s">
        <v>656</v>
      </c>
      <c r="G18" s="321"/>
      <c r="H18" s="321"/>
      <c r="I18" s="321"/>
      <c r="J18" s="321"/>
      <c r="K18" s="202"/>
    </row>
    <row r="19" spans="2:11" s="1" customFormat="1" ht="15" customHeight="1">
      <c r="B19" s="205"/>
      <c r="C19" s="206"/>
      <c r="D19" s="206"/>
      <c r="E19" s="208" t="s">
        <v>657</v>
      </c>
      <c r="F19" s="321" t="s">
        <v>658</v>
      </c>
      <c r="G19" s="321"/>
      <c r="H19" s="321"/>
      <c r="I19" s="321"/>
      <c r="J19" s="321"/>
      <c r="K19" s="202"/>
    </row>
    <row r="20" spans="2:11" s="1" customFormat="1" ht="15" customHeight="1">
      <c r="B20" s="205"/>
      <c r="C20" s="206"/>
      <c r="D20" s="206"/>
      <c r="E20" s="208" t="s">
        <v>659</v>
      </c>
      <c r="F20" s="321" t="s">
        <v>660</v>
      </c>
      <c r="G20" s="321"/>
      <c r="H20" s="321"/>
      <c r="I20" s="321"/>
      <c r="J20" s="321"/>
      <c r="K20" s="202"/>
    </row>
    <row r="21" spans="2:11" s="1" customFormat="1" ht="15" customHeight="1">
      <c r="B21" s="205"/>
      <c r="C21" s="206"/>
      <c r="D21" s="206"/>
      <c r="E21" s="208" t="s">
        <v>661</v>
      </c>
      <c r="F21" s="321" t="s">
        <v>662</v>
      </c>
      <c r="G21" s="321"/>
      <c r="H21" s="321"/>
      <c r="I21" s="321"/>
      <c r="J21" s="321"/>
      <c r="K21" s="202"/>
    </row>
    <row r="22" spans="2:11" s="1" customFormat="1" ht="15" customHeight="1">
      <c r="B22" s="205"/>
      <c r="C22" s="206"/>
      <c r="D22" s="206"/>
      <c r="E22" s="208" t="s">
        <v>299</v>
      </c>
      <c r="F22" s="321" t="s">
        <v>300</v>
      </c>
      <c r="G22" s="321"/>
      <c r="H22" s="321"/>
      <c r="I22" s="321"/>
      <c r="J22" s="321"/>
      <c r="K22" s="202"/>
    </row>
    <row r="23" spans="2:11" s="1" customFormat="1" ht="15" customHeight="1">
      <c r="B23" s="205"/>
      <c r="C23" s="206"/>
      <c r="D23" s="206"/>
      <c r="E23" s="208" t="s">
        <v>82</v>
      </c>
      <c r="F23" s="321" t="s">
        <v>663</v>
      </c>
      <c r="G23" s="321"/>
      <c r="H23" s="321"/>
      <c r="I23" s="321"/>
      <c r="J23" s="321"/>
      <c r="K23" s="202"/>
    </row>
    <row r="24" spans="2:11" s="1" customFormat="1" ht="12.75" customHeight="1">
      <c r="B24" s="205"/>
      <c r="C24" s="206"/>
      <c r="D24" s="206"/>
      <c r="E24" s="206"/>
      <c r="F24" s="206"/>
      <c r="G24" s="206"/>
      <c r="H24" s="206"/>
      <c r="I24" s="206"/>
      <c r="J24" s="206"/>
      <c r="K24" s="202"/>
    </row>
    <row r="25" spans="2:11" s="1" customFormat="1" ht="15" customHeight="1">
      <c r="B25" s="205"/>
      <c r="C25" s="321" t="s">
        <v>664</v>
      </c>
      <c r="D25" s="321"/>
      <c r="E25" s="321"/>
      <c r="F25" s="321"/>
      <c r="G25" s="321"/>
      <c r="H25" s="321"/>
      <c r="I25" s="321"/>
      <c r="J25" s="321"/>
      <c r="K25" s="202"/>
    </row>
    <row r="26" spans="2:11" s="1" customFormat="1" ht="15" customHeight="1">
      <c r="B26" s="205"/>
      <c r="C26" s="321" t="s">
        <v>665</v>
      </c>
      <c r="D26" s="321"/>
      <c r="E26" s="321"/>
      <c r="F26" s="321"/>
      <c r="G26" s="321"/>
      <c r="H26" s="321"/>
      <c r="I26" s="321"/>
      <c r="J26" s="321"/>
      <c r="K26" s="202"/>
    </row>
    <row r="27" spans="2:11" s="1" customFormat="1" ht="15" customHeight="1">
      <c r="B27" s="205"/>
      <c r="C27" s="204"/>
      <c r="D27" s="321" t="s">
        <v>666</v>
      </c>
      <c r="E27" s="321"/>
      <c r="F27" s="321"/>
      <c r="G27" s="321"/>
      <c r="H27" s="321"/>
      <c r="I27" s="321"/>
      <c r="J27" s="321"/>
      <c r="K27" s="202"/>
    </row>
    <row r="28" spans="2:11" s="1" customFormat="1" ht="15" customHeight="1">
      <c r="B28" s="205"/>
      <c r="C28" s="206"/>
      <c r="D28" s="321" t="s">
        <v>667</v>
      </c>
      <c r="E28" s="321"/>
      <c r="F28" s="321"/>
      <c r="G28" s="321"/>
      <c r="H28" s="321"/>
      <c r="I28" s="321"/>
      <c r="J28" s="321"/>
      <c r="K28" s="202"/>
    </row>
    <row r="29" spans="2:11" s="1" customFormat="1" ht="12.75" customHeight="1">
      <c r="B29" s="205"/>
      <c r="C29" s="206"/>
      <c r="D29" s="206"/>
      <c r="E29" s="206"/>
      <c r="F29" s="206"/>
      <c r="G29" s="206"/>
      <c r="H29" s="206"/>
      <c r="I29" s="206"/>
      <c r="J29" s="206"/>
      <c r="K29" s="202"/>
    </row>
    <row r="30" spans="2:11" s="1" customFormat="1" ht="15" customHeight="1">
      <c r="B30" s="205"/>
      <c r="C30" s="206"/>
      <c r="D30" s="321" t="s">
        <v>668</v>
      </c>
      <c r="E30" s="321"/>
      <c r="F30" s="321"/>
      <c r="G30" s="321"/>
      <c r="H30" s="321"/>
      <c r="I30" s="321"/>
      <c r="J30" s="321"/>
      <c r="K30" s="202"/>
    </row>
    <row r="31" spans="2:11" s="1" customFormat="1" ht="15" customHeight="1">
      <c r="B31" s="205"/>
      <c r="C31" s="206"/>
      <c r="D31" s="321" t="s">
        <v>669</v>
      </c>
      <c r="E31" s="321"/>
      <c r="F31" s="321"/>
      <c r="G31" s="321"/>
      <c r="H31" s="321"/>
      <c r="I31" s="321"/>
      <c r="J31" s="321"/>
      <c r="K31" s="202"/>
    </row>
    <row r="32" spans="2:11" s="1" customFormat="1" ht="12.75" customHeight="1">
      <c r="B32" s="205"/>
      <c r="C32" s="206"/>
      <c r="D32" s="206"/>
      <c r="E32" s="206"/>
      <c r="F32" s="206"/>
      <c r="G32" s="206"/>
      <c r="H32" s="206"/>
      <c r="I32" s="206"/>
      <c r="J32" s="206"/>
      <c r="K32" s="202"/>
    </row>
    <row r="33" spans="2:11" s="1" customFormat="1" ht="15" customHeight="1">
      <c r="B33" s="205"/>
      <c r="C33" s="206"/>
      <c r="D33" s="321" t="s">
        <v>670</v>
      </c>
      <c r="E33" s="321"/>
      <c r="F33" s="321"/>
      <c r="G33" s="321"/>
      <c r="H33" s="321"/>
      <c r="I33" s="321"/>
      <c r="J33" s="321"/>
      <c r="K33" s="202"/>
    </row>
    <row r="34" spans="2:11" s="1" customFormat="1" ht="15" customHeight="1">
      <c r="B34" s="205"/>
      <c r="C34" s="206"/>
      <c r="D34" s="321" t="s">
        <v>671</v>
      </c>
      <c r="E34" s="321"/>
      <c r="F34" s="321"/>
      <c r="G34" s="321"/>
      <c r="H34" s="321"/>
      <c r="I34" s="321"/>
      <c r="J34" s="321"/>
      <c r="K34" s="202"/>
    </row>
    <row r="35" spans="2:11" s="1" customFormat="1" ht="15" customHeight="1">
      <c r="B35" s="205"/>
      <c r="C35" s="206"/>
      <c r="D35" s="321" t="s">
        <v>672</v>
      </c>
      <c r="E35" s="321"/>
      <c r="F35" s="321"/>
      <c r="G35" s="321"/>
      <c r="H35" s="321"/>
      <c r="I35" s="321"/>
      <c r="J35" s="321"/>
      <c r="K35" s="202"/>
    </row>
    <row r="36" spans="2:11" s="1" customFormat="1" ht="15" customHeight="1">
      <c r="B36" s="205"/>
      <c r="C36" s="206"/>
      <c r="D36" s="204"/>
      <c r="E36" s="207" t="s">
        <v>109</v>
      </c>
      <c r="F36" s="204"/>
      <c r="G36" s="321" t="s">
        <v>673</v>
      </c>
      <c r="H36" s="321"/>
      <c r="I36" s="321"/>
      <c r="J36" s="321"/>
      <c r="K36" s="202"/>
    </row>
    <row r="37" spans="2:11" s="1" customFormat="1" ht="30.75" customHeight="1">
      <c r="B37" s="205"/>
      <c r="C37" s="206"/>
      <c r="D37" s="204"/>
      <c r="E37" s="207" t="s">
        <v>674</v>
      </c>
      <c r="F37" s="204"/>
      <c r="G37" s="321" t="s">
        <v>675</v>
      </c>
      <c r="H37" s="321"/>
      <c r="I37" s="321"/>
      <c r="J37" s="321"/>
      <c r="K37" s="202"/>
    </row>
    <row r="38" spans="2:11" s="1" customFormat="1" ht="15" customHeight="1">
      <c r="B38" s="205"/>
      <c r="C38" s="206"/>
      <c r="D38" s="204"/>
      <c r="E38" s="207" t="s">
        <v>48</v>
      </c>
      <c r="F38" s="204"/>
      <c r="G38" s="321" t="s">
        <v>676</v>
      </c>
      <c r="H38" s="321"/>
      <c r="I38" s="321"/>
      <c r="J38" s="321"/>
      <c r="K38" s="202"/>
    </row>
    <row r="39" spans="2:11" s="1" customFormat="1" ht="15" customHeight="1">
      <c r="B39" s="205"/>
      <c r="C39" s="206"/>
      <c r="D39" s="204"/>
      <c r="E39" s="207" t="s">
        <v>49</v>
      </c>
      <c r="F39" s="204"/>
      <c r="G39" s="321" t="s">
        <v>677</v>
      </c>
      <c r="H39" s="321"/>
      <c r="I39" s="321"/>
      <c r="J39" s="321"/>
      <c r="K39" s="202"/>
    </row>
    <row r="40" spans="2:11" s="1" customFormat="1" ht="15" customHeight="1">
      <c r="B40" s="205"/>
      <c r="C40" s="206"/>
      <c r="D40" s="204"/>
      <c r="E40" s="207" t="s">
        <v>110</v>
      </c>
      <c r="F40" s="204"/>
      <c r="G40" s="321" t="s">
        <v>678</v>
      </c>
      <c r="H40" s="321"/>
      <c r="I40" s="321"/>
      <c r="J40" s="321"/>
      <c r="K40" s="202"/>
    </row>
    <row r="41" spans="2:11" s="1" customFormat="1" ht="15" customHeight="1">
      <c r="B41" s="205"/>
      <c r="C41" s="206"/>
      <c r="D41" s="204"/>
      <c r="E41" s="207" t="s">
        <v>111</v>
      </c>
      <c r="F41" s="204"/>
      <c r="G41" s="321" t="s">
        <v>679</v>
      </c>
      <c r="H41" s="321"/>
      <c r="I41" s="321"/>
      <c r="J41" s="321"/>
      <c r="K41" s="202"/>
    </row>
    <row r="42" spans="2:11" s="1" customFormat="1" ht="15" customHeight="1">
      <c r="B42" s="205"/>
      <c r="C42" s="206"/>
      <c r="D42" s="204"/>
      <c r="E42" s="207" t="s">
        <v>680</v>
      </c>
      <c r="F42" s="204"/>
      <c r="G42" s="321" t="s">
        <v>681</v>
      </c>
      <c r="H42" s="321"/>
      <c r="I42" s="321"/>
      <c r="J42" s="321"/>
      <c r="K42" s="202"/>
    </row>
    <row r="43" spans="2:11" s="1" customFormat="1" ht="15" customHeight="1">
      <c r="B43" s="205"/>
      <c r="C43" s="206"/>
      <c r="D43" s="204"/>
      <c r="E43" s="207"/>
      <c r="F43" s="204"/>
      <c r="G43" s="321" t="s">
        <v>682</v>
      </c>
      <c r="H43" s="321"/>
      <c r="I43" s="321"/>
      <c r="J43" s="321"/>
      <c r="K43" s="202"/>
    </row>
    <row r="44" spans="2:11" s="1" customFormat="1" ht="15" customHeight="1">
      <c r="B44" s="205"/>
      <c r="C44" s="206"/>
      <c r="D44" s="204"/>
      <c r="E44" s="207" t="s">
        <v>683</v>
      </c>
      <c r="F44" s="204"/>
      <c r="G44" s="321" t="s">
        <v>684</v>
      </c>
      <c r="H44" s="321"/>
      <c r="I44" s="321"/>
      <c r="J44" s="321"/>
      <c r="K44" s="202"/>
    </row>
    <row r="45" spans="2:11" s="1" customFormat="1" ht="15" customHeight="1">
      <c r="B45" s="205"/>
      <c r="C45" s="206"/>
      <c r="D45" s="204"/>
      <c r="E45" s="207" t="s">
        <v>114</v>
      </c>
      <c r="F45" s="204"/>
      <c r="G45" s="321" t="s">
        <v>685</v>
      </c>
      <c r="H45" s="321"/>
      <c r="I45" s="321"/>
      <c r="J45" s="321"/>
      <c r="K45" s="202"/>
    </row>
    <row r="46" spans="2:11" s="1" customFormat="1" ht="12.75" customHeight="1">
      <c r="B46" s="205"/>
      <c r="C46" s="206"/>
      <c r="D46" s="204"/>
      <c r="E46" s="204"/>
      <c r="F46" s="204"/>
      <c r="G46" s="204"/>
      <c r="H46" s="204"/>
      <c r="I46" s="204"/>
      <c r="J46" s="204"/>
      <c r="K46" s="202"/>
    </row>
    <row r="47" spans="2:11" s="1" customFormat="1" ht="15" customHeight="1">
      <c r="B47" s="205"/>
      <c r="C47" s="206"/>
      <c r="D47" s="321" t="s">
        <v>686</v>
      </c>
      <c r="E47" s="321"/>
      <c r="F47" s="321"/>
      <c r="G47" s="321"/>
      <c r="H47" s="321"/>
      <c r="I47" s="321"/>
      <c r="J47" s="321"/>
      <c r="K47" s="202"/>
    </row>
    <row r="48" spans="2:11" s="1" customFormat="1" ht="15" customHeight="1">
      <c r="B48" s="205"/>
      <c r="C48" s="206"/>
      <c r="D48" s="206"/>
      <c r="E48" s="321" t="s">
        <v>687</v>
      </c>
      <c r="F48" s="321"/>
      <c r="G48" s="321"/>
      <c r="H48" s="321"/>
      <c r="I48" s="321"/>
      <c r="J48" s="321"/>
      <c r="K48" s="202"/>
    </row>
    <row r="49" spans="2:11" s="1" customFormat="1" ht="15" customHeight="1">
      <c r="B49" s="205"/>
      <c r="C49" s="206"/>
      <c r="D49" s="206"/>
      <c r="E49" s="321" t="s">
        <v>688</v>
      </c>
      <c r="F49" s="321"/>
      <c r="G49" s="321"/>
      <c r="H49" s="321"/>
      <c r="I49" s="321"/>
      <c r="J49" s="321"/>
      <c r="K49" s="202"/>
    </row>
    <row r="50" spans="2:11" s="1" customFormat="1" ht="15" customHeight="1">
      <c r="B50" s="205"/>
      <c r="C50" s="206"/>
      <c r="D50" s="206"/>
      <c r="E50" s="321" t="s">
        <v>689</v>
      </c>
      <c r="F50" s="321"/>
      <c r="G50" s="321"/>
      <c r="H50" s="321"/>
      <c r="I50" s="321"/>
      <c r="J50" s="321"/>
      <c r="K50" s="202"/>
    </row>
    <row r="51" spans="2:11" s="1" customFormat="1" ht="15" customHeight="1">
      <c r="B51" s="205"/>
      <c r="C51" s="206"/>
      <c r="D51" s="321" t="s">
        <v>690</v>
      </c>
      <c r="E51" s="321"/>
      <c r="F51" s="321"/>
      <c r="G51" s="321"/>
      <c r="H51" s="321"/>
      <c r="I51" s="321"/>
      <c r="J51" s="321"/>
      <c r="K51" s="202"/>
    </row>
    <row r="52" spans="2:11" s="1" customFormat="1" ht="25.5" customHeight="1">
      <c r="B52" s="201"/>
      <c r="C52" s="322" t="s">
        <v>691</v>
      </c>
      <c r="D52" s="322"/>
      <c r="E52" s="322"/>
      <c r="F52" s="322"/>
      <c r="G52" s="322"/>
      <c r="H52" s="322"/>
      <c r="I52" s="322"/>
      <c r="J52" s="322"/>
      <c r="K52" s="202"/>
    </row>
    <row r="53" spans="2:11" s="1" customFormat="1" ht="5.25" customHeight="1">
      <c r="B53" s="201"/>
      <c r="C53" s="203"/>
      <c r="D53" s="203"/>
      <c r="E53" s="203"/>
      <c r="F53" s="203"/>
      <c r="G53" s="203"/>
      <c r="H53" s="203"/>
      <c r="I53" s="203"/>
      <c r="J53" s="203"/>
      <c r="K53" s="202"/>
    </row>
    <row r="54" spans="2:11" s="1" customFormat="1" ht="15" customHeight="1">
      <c r="B54" s="201"/>
      <c r="C54" s="321" t="s">
        <v>692</v>
      </c>
      <c r="D54" s="321"/>
      <c r="E54" s="321"/>
      <c r="F54" s="321"/>
      <c r="G54" s="321"/>
      <c r="H54" s="321"/>
      <c r="I54" s="321"/>
      <c r="J54" s="321"/>
      <c r="K54" s="202"/>
    </row>
    <row r="55" spans="2:11" s="1" customFormat="1" ht="15" customHeight="1">
      <c r="B55" s="201"/>
      <c r="C55" s="321" t="s">
        <v>693</v>
      </c>
      <c r="D55" s="321"/>
      <c r="E55" s="321"/>
      <c r="F55" s="321"/>
      <c r="G55" s="321"/>
      <c r="H55" s="321"/>
      <c r="I55" s="321"/>
      <c r="J55" s="321"/>
      <c r="K55" s="202"/>
    </row>
    <row r="56" spans="2:11" s="1" customFormat="1" ht="12.75" customHeight="1">
      <c r="B56" s="201"/>
      <c r="C56" s="204"/>
      <c r="D56" s="204"/>
      <c r="E56" s="204"/>
      <c r="F56" s="204"/>
      <c r="G56" s="204"/>
      <c r="H56" s="204"/>
      <c r="I56" s="204"/>
      <c r="J56" s="204"/>
      <c r="K56" s="202"/>
    </row>
    <row r="57" spans="2:11" s="1" customFormat="1" ht="15" customHeight="1">
      <c r="B57" s="201"/>
      <c r="C57" s="321" t="s">
        <v>694</v>
      </c>
      <c r="D57" s="321"/>
      <c r="E57" s="321"/>
      <c r="F57" s="321"/>
      <c r="G57" s="321"/>
      <c r="H57" s="321"/>
      <c r="I57" s="321"/>
      <c r="J57" s="321"/>
      <c r="K57" s="202"/>
    </row>
    <row r="58" spans="2:11" s="1" customFormat="1" ht="15" customHeight="1">
      <c r="B58" s="201"/>
      <c r="C58" s="206"/>
      <c r="D58" s="321" t="s">
        <v>695</v>
      </c>
      <c r="E58" s="321"/>
      <c r="F58" s="321"/>
      <c r="G58" s="321"/>
      <c r="H58" s="321"/>
      <c r="I58" s="321"/>
      <c r="J58" s="321"/>
      <c r="K58" s="202"/>
    </row>
    <row r="59" spans="2:11" s="1" customFormat="1" ht="15" customHeight="1">
      <c r="B59" s="201"/>
      <c r="C59" s="206"/>
      <c r="D59" s="321" t="s">
        <v>696</v>
      </c>
      <c r="E59" s="321"/>
      <c r="F59" s="321"/>
      <c r="G59" s="321"/>
      <c r="H59" s="321"/>
      <c r="I59" s="321"/>
      <c r="J59" s="321"/>
      <c r="K59" s="202"/>
    </row>
    <row r="60" spans="2:11" s="1" customFormat="1" ht="15" customHeight="1">
      <c r="B60" s="201"/>
      <c r="C60" s="206"/>
      <c r="D60" s="321" t="s">
        <v>697</v>
      </c>
      <c r="E60" s="321"/>
      <c r="F60" s="321"/>
      <c r="G60" s="321"/>
      <c r="H60" s="321"/>
      <c r="I60" s="321"/>
      <c r="J60" s="321"/>
      <c r="K60" s="202"/>
    </row>
    <row r="61" spans="2:11" s="1" customFormat="1" ht="15" customHeight="1">
      <c r="B61" s="201"/>
      <c r="C61" s="206"/>
      <c r="D61" s="321" t="s">
        <v>698</v>
      </c>
      <c r="E61" s="321"/>
      <c r="F61" s="321"/>
      <c r="G61" s="321"/>
      <c r="H61" s="321"/>
      <c r="I61" s="321"/>
      <c r="J61" s="321"/>
      <c r="K61" s="202"/>
    </row>
    <row r="62" spans="2:11" s="1" customFormat="1" ht="15" customHeight="1">
      <c r="B62" s="201"/>
      <c r="C62" s="206"/>
      <c r="D62" s="323" t="s">
        <v>699</v>
      </c>
      <c r="E62" s="323"/>
      <c r="F62" s="323"/>
      <c r="G62" s="323"/>
      <c r="H62" s="323"/>
      <c r="I62" s="323"/>
      <c r="J62" s="323"/>
      <c r="K62" s="202"/>
    </row>
    <row r="63" spans="2:11" s="1" customFormat="1" ht="15" customHeight="1">
      <c r="B63" s="201"/>
      <c r="C63" s="206"/>
      <c r="D63" s="321" t="s">
        <v>700</v>
      </c>
      <c r="E63" s="321"/>
      <c r="F63" s="321"/>
      <c r="G63" s="321"/>
      <c r="H63" s="321"/>
      <c r="I63" s="321"/>
      <c r="J63" s="321"/>
      <c r="K63" s="202"/>
    </row>
    <row r="64" spans="2:11" s="1" customFormat="1" ht="12.75" customHeight="1">
      <c r="B64" s="201"/>
      <c r="C64" s="206"/>
      <c r="D64" s="206"/>
      <c r="E64" s="209"/>
      <c r="F64" s="206"/>
      <c r="G64" s="206"/>
      <c r="H64" s="206"/>
      <c r="I64" s="206"/>
      <c r="J64" s="206"/>
      <c r="K64" s="202"/>
    </row>
    <row r="65" spans="2:11" s="1" customFormat="1" ht="15" customHeight="1">
      <c r="B65" s="201"/>
      <c r="C65" s="206"/>
      <c r="D65" s="321" t="s">
        <v>701</v>
      </c>
      <c r="E65" s="321"/>
      <c r="F65" s="321"/>
      <c r="G65" s="321"/>
      <c r="H65" s="321"/>
      <c r="I65" s="321"/>
      <c r="J65" s="321"/>
      <c r="K65" s="202"/>
    </row>
    <row r="66" spans="2:11" s="1" customFormat="1" ht="15" customHeight="1">
      <c r="B66" s="201"/>
      <c r="C66" s="206"/>
      <c r="D66" s="323" t="s">
        <v>702</v>
      </c>
      <c r="E66" s="323"/>
      <c r="F66" s="323"/>
      <c r="G66" s="323"/>
      <c r="H66" s="323"/>
      <c r="I66" s="323"/>
      <c r="J66" s="323"/>
      <c r="K66" s="202"/>
    </row>
    <row r="67" spans="2:11" s="1" customFormat="1" ht="15" customHeight="1">
      <c r="B67" s="201"/>
      <c r="C67" s="206"/>
      <c r="D67" s="321" t="s">
        <v>703</v>
      </c>
      <c r="E67" s="321"/>
      <c r="F67" s="321"/>
      <c r="G67" s="321"/>
      <c r="H67" s="321"/>
      <c r="I67" s="321"/>
      <c r="J67" s="321"/>
      <c r="K67" s="202"/>
    </row>
    <row r="68" spans="2:11" s="1" customFormat="1" ht="15" customHeight="1">
      <c r="B68" s="201"/>
      <c r="C68" s="206"/>
      <c r="D68" s="321" t="s">
        <v>704</v>
      </c>
      <c r="E68" s="321"/>
      <c r="F68" s="321"/>
      <c r="G68" s="321"/>
      <c r="H68" s="321"/>
      <c r="I68" s="321"/>
      <c r="J68" s="321"/>
      <c r="K68" s="202"/>
    </row>
    <row r="69" spans="2:11" s="1" customFormat="1" ht="15" customHeight="1">
      <c r="B69" s="201"/>
      <c r="C69" s="206"/>
      <c r="D69" s="321" t="s">
        <v>705</v>
      </c>
      <c r="E69" s="321"/>
      <c r="F69" s="321"/>
      <c r="G69" s="321"/>
      <c r="H69" s="321"/>
      <c r="I69" s="321"/>
      <c r="J69" s="321"/>
      <c r="K69" s="202"/>
    </row>
    <row r="70" spans="2:11" s="1" customFormat="1" ht="15" customHeight="1">
      <c r="B70" s="201"/>
      <c r="C70" s="206"/>
      <c r="D70" s="321" t="s">
        <v>706</v>
      </c>
      <c r="E70" s="321"/>
      <c r="F70" s="321"/>
      <c r="G70" s="321"/>
      <c r="H70" s="321"/>
      <c r="I70" s="321"/>
      <c r="J70" s="321"/>
      <c r="K70" s="202"/>
    </row>
    <row r="71" spans="2:11" s="1" customFormat="1" ht="12.75" customHeight="1">
      <c r="B71" s="210"/>
      <c r="C71" s="211"/>
      <c r="D71" s="211"/>
      <c r="E71" s="211"/>
      <c r="F71" s="211"/>
      <c r="G71" s="211"/>
      <c r="H71" s="211"/>
      <c r="I71" s="211"/>
      <c r="J71" s="211"/>
      <c r="K71" s="212"/>
    </row>
    <row r="72" spans="2:11" s="1" customFormat="1" ht="18.75" customHeight="1">
      <c r="B72" s="213"/>
      <c r="C72" s="213"/>
      <c r="D72" s="213"/>
      <c r="E72" s="213"/>
      <c r="F72" s="213"/>
      <c r="G72" s="213"/>
      <c r="H72" s="213"/>
      <c r="I72" s="213"/>
      <c r="J72" s="213"/>
      <c r="K72" s="214"/>
    </row>
    <row r="73" spans="2:11" s="1" customFormat="1" ht="18.75" customHeight="1">
      <c r="B73" s="214"/>
      <c r="C73" s="214"/>
      <c r="D73" s="214"/>
      <c r="E73" s="214"/>
      <c r="F73" s="214"/>
      <c r="G73" s="214"/>
      <c r="H73" s="214"/>
      <c r="I73" s="214"/>
      <c r="J73" s="214"/>
      <c r="K73" s="214"/>
    </row>
    <row r="74" spans="2:11" s="1" customFormat="1" ht="7.5" customHeight="1">
      <c r="B74" s="215"/>
      <c r="C74" s="216"/>
      <c r="D74" s="216"/>
      <c r="E74" s="216"/>
      <c r="F74" s="216"/>
      <c r="G74" s="216"/>
      <c r="H74" s="216"/>
      <c r="I74" s="216"/>
      <c r="J74" s="216"/>
      <c r="K74" s="217"/>
    </row>
    <row r="75" spans="2:11" s="1" customFormat="1" ht="45" customHeight="1">
      <c r="B75" s="218"/>
      <c r="C75" s="324" t="s">
        <v>707</v>
      </c>
      <c r="D75" s="324"/>
      <c r="E75" s="324"/>
      <c r="F75" s="324"/>
      <c r="G75" s="324"/>
      <c r="H75" s="324"/>
      <c r="I75" s="324"/>
      <c r="J75" s="324"/>
      <c r="K75" s="219"/>
    </row>
    <row r="76" spans="2:11" s="1" customFormat="1" ht="17.25" customHeight="1">
      <c r="B76" s="218"/>
      <c r="C76" s="220" t="s">
        <v>708</v>
      </c>
      <c r="D76" s="220"/>
      <c r="E76" s="220"/>
      <c r="F76" s="220" t="s">
        <v>709</v>
      </c>
      <c r="G76" s="221"/>
      <c r="H76" s="220" t="s">
        <v>49</v>
      </c>
      <c r="I76" s="220" t="s">
        <v>52</v>
      </c>
      <c r="J76" s="220" t="s">
        <v>710</v>
      </c>
      <c r="K76" s="219"/>
    </row>
    <row r="77" spans="2:11" s="1" customFormat="1" ht="17.25" customHeight="1">
      <c r="B77" s="218"/>
      <c r="C77" s="222" t="s">
        <v>711</v>
      </c>
      <c r="D77" s="222"/>
      <c r="E77" s="222"/>
      <c r="F77" s="223" t="s">
        <v>712</v>
      </c>
      <c r="G77" s="224"/>
      <c r="H77" s="222"/>
      <c r="I77" s="222"/>
      <c r="J77" s="222" t="s">
        <v>713</v>
      </c>
      <c r="K77" s="219"/>
    </row>
    <row r="78" spans="2:11" s="1" customFormat="1" ht="5.25" customHeight="1">
      <c r="B78" s="218"/>
      <c r="C78" s="225"/>
      <c r="D78" s="225"/>
      <c r="E78" s="225"/>
      <c r="F78" s="225"/>
      <c r="G78" s="226"/>
      <c r="H78" s="225"/>
      <c r="I78" s="225"/>
      <c r="J78" s="225"/>
      <c r="K78" s="219"/>
    </row>
    <row r="79" spans="2:11" s="1" customFormat="1" ht="15" customHeight="1">
      <c r="B79" s="218"/>
      <c r="C79" s="207" t="s">
        <v>48</v>
      </c>
      <c r="D79" s="225"/>
      <c r="E79" s="225"/>
      <c r="F79" s="227" t="s">
        <v>714</v>
      </c>
      <c r="G79" s="226"/>
      <c r="H79" s="207" t="s">
        <v>715</v>
      </c>
      <c r="I79" s="207" t="s">
        <v>716</v>
      </c>
      <c r="J79" s="207">
        <v>20</v>
      </c>
      <c r="K79" s="219"/>
    </row>
    <row r="80" spans="2:11" s="1" customFormat="1" ht="15" customHeight="1">
      <c r="B80" s="218"/>
      <c r="C80" s="207" t="s">
        <v>717</v>
      </c>
      <c r="D80" s="207"/>
      <c r="E80" s="207"/>
      <c r="F80" s="227" t="s">
        <v>714</v>
      </c>
      <c r="G80" s="226"/>
      <c r="H80" s="207" t="s">
        <v>718</v>
      </c>
      <c r="I80" s="207" t="s">
        <v>716</v>
      </c>
      <c r="J80" s="207">
        <v>120</v>
      </c>
      <c r="K80" s="219"/>
    </row>
    <row r="81" spans="2:11" s="1" customFormat="1" ht="15" customHeight="1">
      <c r="B81" s="228"/>
      <c r="C81" s="207" t="s">
        <v>719</v>
      </c>
      <c r="D81" s="207"/>
      <c r="E81" s="207"/>
      <c r="F81" s="227" t="s">
        <v>720</v>
      </c>
      <c r="G81" s="226"/>
      <c r="H81" s="207" t="s">
        <v>721</v>
      </c>
      <c r="I81" s="207" t="s">
        <v>716</v>
      </c>
      <c r="J81" s="207">
        <v>50</v>
      </c>
      <c r="K81" s="219"/>
    </row>
    <row r="82" spans="2:11" s="1" customFormat="1" ht="15" customHeight="1">
      <c r="B82" s="228"/>
      <c r="C82" s="207" t="s">
        <v>722</v>
      </c>
      <c r="D82" s="207"/>
      <c r="E82" s="207"/>
      <c r="F82" s="227" t="s">
        <v>714</v>
      </c>
      <c r="G82" s="226"/>
      <c r="H82" s="207" t="s">
        <v>723</v>
      </c>
      <c r="I82" s="207" t="s">
        <v>724</v>
      </c>
      <c r="J82" s="207"/>
      <c r="K82" s="219"/>
    </row>
    <row r="83" spans="2:11" s="1" customFormat="1" ht="15" customHeight="1">
      <c r="B83" s="228"/>
      <c r="C83" s="229" t="s">
        <v>725</v>
      </c>
      <c r="D83" s="229"/>
      <c r="E83" s="229"/>
      <c r="F83" s="230" t="s">
        <v>720</v>
      </c>
      <c r="G83" s="229"/>
      <c r="H83" s="229" t="s">
        <v>726</v>
      </c>
      <c r="I83" s="229" t="s">
        <v>716</v>
      </c>
      <c r="J83" s="229">
        <v>15</v>
      </c>
      <c r="K83" s="219"/>
    </row>
    <row r="84" spans="2:11" s="1" customFormat="1" ht="15" customHeight="1">
      <c r="B84" s="228"/>
      <c r="C84" s="229" t="s">
        <v>727</v>
      </c>
      <c r="D84" s="229"/>
      <c r="E84" s="229"/>
      <c r="F84" s="230" t="s">
        <v>720</v>
      </c>
      <c r="G84" s="229"/>
      <c r="H84" s="229" t="s">
        <v>728</v>
      </c>
      <c r="I84" s="229" t="s">
        <v>716</v>
      </c>
      <c r="J84" s="229">
        <v>15</v>
      </c>
      <c r="K84" s="219"/>
    </row>
    <row r="85" spans="2:11" s="1" customFormat="1" ht="15" customHeight="1">
      <c r="B85" s="228"/>
      <c r="C85" s="229" t="s">
        <v>729</v>
      </c>
      <c r="D85" s="229"/>
      <c r="E85" s="229"/>
      <c r="F85" s="230" t="s">
        <v>720</v>
      </c>
      <c r="G85" s="229"/>
      <c r="H85" s="229" t="s">
        <v>730</v>
      </c>
      <c r="I85" s="229" t="s">
        <v>716</v>
      </c>
      <c r="J85" s="229">
        <v>20</v>
      </c>
      <c r="K85" s="219"/>
    </row>
    <row r="86" spans="2:11" s="1" customFormat="1" ht="15" customHeight="1">
      <c r="B86" s="228"/>
      <c r="C86" s="229" t="s">
        <v>731</v>
      </c>
      <c r="D86" s="229"/>
      <c r="E86" s="229"/>
      <c r="F86" s="230" t="s">
        <v>720</v>
      </c>
      <c r="G86" s="229"/>
      <c r="H86" s="229" t="s">
        <v>732</v>
      </c>
      <c r="I86" s="229" t="s">
        <v>716</v>
      </c>
      <c r="J86" s="229">
        <v>20</v>
      </c>
      <c r="K86" s="219"/>
    </row>
    <row r="87" spans="2:11" s="1" customFormat="1" ht="15" customHeight="1">
      <c r="B87" s="228"/>
      <c r="C87" s="207" t="s">
        <v>733</v>
      </c>
      <c r="D87" s="207"/>
      <c r="E87" s="207"/>
      <c r="F87" s="227" t="s">
        <v>720</v>
      </c>
      <c r="G87" s="226"/>
      <c r="H87" s="207" t="s">
        <v>734</v>
      </c>
      <c r="I87" s="207" t="s">
        <v>716</v>
      </c>
      <c r="J87" s="207">
        <v>50</v>
      </c>
      <c r="K87" s="219"/>
    </row>
    <row r="88" spans="2:11" s="1" customFormat="1" ht="15" customHeight="1">
      <c r="B88" s="228"/>
      <c r="C88" s="207" t="s">
        <v>735</v>
      </c>
      <c r="D88" s="207"/>
      <c r="E88" s="207"/>
      <c r="F88" s="227" t="s">
        <v>720</v>
      </c>
      <c r="G88" s="226"/>
      <c r="H88" s="207" t="s">
        <v>736</v>
      </c>
      <c r="I88" s="207" t="s">
        <v>716</v>
      </c>
      <c r="J88" s="207">
        <v>20</v>
      </c>
      <c r="K88" s="219"/>
    </row>
    <row r="89" spans="2:11" s="1" customFormat="1" ht="15" customHeight="1">
      <c r="B89" s="228"/>
      <c r="C89" s="207" t="s">
        <v>737</v>
      </c>
      <c r="D89" s="207"/>
      <c r="E89" s="207"/>
      <c r="F89" s="227" t="s">
        <v>720</v>
      </c>
      <c r="G89" s="226"/>
      <c r="H89" s="207" t="s">
        <v>738</v>
      </c>
      <c r="I89" s="207" t="s">
        <v>716</v>
      </c>
      <c r="J89" s="207">
        <v>20</v>
      </c>
      <c r="K89" s="219"/>
    </row>
    <row r="90" spans="2:11" s="1" customFormat="1" ht="15" customHeight="1">
      <c r="B90" s="228"/>
      <c r="C90" s="207" t="s">
        <v>739</v>
      </c>
      <c r="D90" s="207"/>
      <c r="E90" s="207"/>
      <c r="F90" s="227" t="s">
        <v>720</v>
      </c>
      <c r="G90" s="226"/>
      <c r="H90" s="207" t="s">
        <v>740</v>
      </c>
      <c r="I90" s="207" t="s">
        <v>716</v>
      </c>
      <c r="J90" s="207">
        <v>50</v>
      </c>
      <c r="K90" s="219"/>
    </row>
    <row r="91" spans="2:11" s="1" customFormat="1" ht="15" customHeight="1">
      <c r="B91" s="228"/>
      <c r="C91" s="207" t="s">
        <v>741</v>
      </c>
      <c r="D91" s="207"/>
      <c r="E91" s="207"/>
      <c r="F91" s="227" t="s">
        <v>720</v>
      </c>
      <c r="G91" s="226"/>
      <c r="H91" s="207" t="s">
        <v>741</v>
      </c>
      <c r="I91" s="207" t="s">
        <v>716</v>
      </c>
      <c r="J91" s="207">
        <v>50</v>
      </c>
      <c r="K91" s="219"/>
    </row>
    <row r="92" spans="2:11" s="1" customFormat="1" ht="15" customHeight="1">
      <c r="B92" s="228"/>
      <c r="C92" s="207" t="s">
        <v>742</v>
      </c>
      <c r="D92" s="207"/>
      <c r="E92" s="207"/>
      <c r="F92" s="227" t="s">
        <v>720</v>
      </c>
      <c r="G92" s="226"/>
      <c r="H92" s="207" t="s">
        <v>743</v>
      </c>
      <c r="I92" s="207" t="s">
        <v>716</v>
      </c>
      <c r="J92" s="207">
        <v>255</v>
      </c>
      <c r="K92" s="219"/>
    </row>
    <row r="93" spans="2:11" s="1" customFormat="1" ht="15" customHeight="1">
      <c r="B93" s="228"/>
      <c r="C93" s="207" t="s">
        <v>744</v>
      </c>
      <c r="D93" s="207"/>
      <c r="E93" s="207"/>
      <c r="F93" s="227" t="s">
        <v>714</v>
      </c>
      <c r="G93" s="226"/>
      <c r="H93" s="207" t="s">
        <v>745</v>
      </c>
      <c r="I93" s="207" t="s">
        <v>746</v>
      </c>
      <c r="J93" s="207"/>
      <c r="K93" s="219"/>
    </row>
    <row r="94" spans="2:11" s="1" customFormat="1" ht="15" customHeight="1">
      <c r="B94" s="228"/>
      <c r="C94" s="207" t="s">
        <v>747</v>
      </c>
      <c r="D94" s="207"/>
      <c r="E94" s="207"/>
      <c r="F94" s="227" t="s">
        <v>714</v>
      </c>
      <c r="G94" s="226"/>
      <c r="H94" s="207" t="s">
        <v>748</v>
      </c>
      <c r="I94" s="207" t="s">
        <v>749</v>
      </c>
      <c r="J94" s="207"/>
      <c r="K94" s="219"/>
    </row>
    <row r="95" spans="2:11" s="1" customFormat="1" ht="15" customHeight="1">
      <c r="B95" s="228"/>
      <c r="C95" s="207" t="s">
        <v>750</v>
      </c>
      <c r="D95" s="207"/>
      <c r="E95" s="207"/>
      <c r="F95" s="227" t="s">
        <v>714</v>
      </c>
      <c r="G95" s="226"/>
      <c r="H95" s="207" t="s">
        <v>750</v>
      </c>
      <c r="I95" s="207" t="s">
        <v>749</v>
      </c>
      <c r="J95" s="207"/>
      <c r="K95" s="219"/>
    </row>
    <row r="96" spans="2:11" s="1" customFormat="1" ht="15" customHeight="1">
      <c r="B96" s="228"/>
      <c r="C96" s="207" t="s">
        <v>33</v>
      </c>
      <c r="D96" s="207"/>
      <c r="E96" s="207"/>
      <c r="F96" s="227" t="s">
        <v>714</v>
      </c>
      <c r="G96" s="226"/>
      <c r="H96" s="207" t="s">
        <v>751</v>
      </c>
      <c r="I96" s="207" t="s">
        <v>749</v>
      </c>
      <c r="J96" s="207"/>
      <c r="K96" s="219"/>
    </row>
    <row r="97" spans="2:11" s="1" customFormat="1" ht="15" customHeight="1">
      <c r="B97" s="228"/>
      <c r="C97" s="207" t="s">
        <v>43</v>
      </c>
      <c r="D97" s="207"/>
      <c r="E97" s="207"/>
      <c r="F97" s="227" t="s">
        <v>714</v>
      </c>
      <c r="G97" s="226"/>
      <c r="H97" s="207" t="s">
        <v>752</v>
      </c>
      <c r="I97" s="207" t="s">
        <v>749</v>
      </c>
      <c r="J97" s="207"/>
      <c r="K97" s="219"/>
    </row>
    <row r="98" spans="2:11" s="1" customFormat="1" ht="15" customHeight="1">
      <c r="B98" s="231"/>
      <c r="C98" s="232"/>
      <c r="D98" s="232"/>
      <c r="E98" s="232"/>
      <c r="F98" s="232"/>
      <c r="G98" s="232"/>
      <c r="H98" s="232"/>
      <c r="I98" s="232"/>
      <c r="J98" s="232"/>
      <c r="K98" s="233"/>
    </row>
    <row r="99" spans="2:11" s="1" customFormat="1" ht="18.75" customHeight="1">
      <c r="B99" s="234"/>
      <c r="C99" s="235"/>
      <c r="D99" s="235"/>
      <c r="E99" s="235"/>
      <c r="F99" s="235"/>
      <c r="G99" s="235"/>
      <c r="H99" s="235"/>
      <c r="I99" s="235"/>
      <c r="J99" s="235"/>
      <c r="K99" s="234"/>
    </row>
    <row r="100" spans="2:11" s="1" customFormat="1" ht="18.75" customHeight="1">
      <c r="B100" s="214"/>
      <c r="C100" s="214"/>
      <c r="D100" s="214"/>
      <c r="E100" s="214"/>
      <c r="F100" s="214"/>
      <c r="G100" s="214"/>
      <c r="H100" s="214"/>
      <c r="I100" s="214"/>
      <c r="J100" s="214"/>
      <c r="K100" s="214"/>
    </row>
    <row r="101" spans="2:11" s="1" customFormat="1" ht="7.5" customHeight="1">
      <c r="B101" s="215"/>
      <c r="C101" s="216"/>
      <c r="D101" s="216"/>
      <c r="E101" s="216"/>
      <c r="F101" s="216"/>
      <c r="G101" s="216"/>
      <c r="H101" s="216"/>
      <c r="I101" s="216"/>
      <c r="J101" s="216"/>
      <c r="K101" s="217"/>
    </row>
    <row r="102" spans="2:11" s="1" customFormat="1" ht="45" customHeight="1">
      <c r="B102" s="218"/>
      <c r="C102" s="324" t="s">
        <v>753</v>
      </c>
      <c r="D102" s="324"/>
      <c r="E102" s="324"/>
      <c r="F102" s="324"/>
      <c r="G102" s="324"/>
      <c r="H102" s="324"/>
      <c r="I102" s="324"/>
      <c r="J102" s="324"/>
      <c r="K102" s="219"/>
    </row>
    <row r="103" spans="2:11" s="1" customFormat="1" ht="17.25" customHeight="1">
      <c r="B103" s="218"/>
      <c r="C103" s="220" t="s">
        <v>708</v>
      </c>
      <c r="D103" s="220"/>
      <c r="E103" s="220"/>
      <c r="F103" s="220" t="s">
        <v>709</v>
      </c>
      <c r="G103" s="221"/>
      <c r="H103" s="220" t="s">
        <v>49</v>
      </c>
      <c r="I103" s="220" t="s">
        <v>52</v>
      </c>
      <c r="J103" s="220" t="s">
        <v>710</v>
      </c>
      <c r="K103" s="219"/>
    </row>
    <row r="104" spans="2:11" s="1" customFormat="1" ht="17.25" customHeight="1">
      <c r="B104" s="218"/>
      <c r="C104" s="222" t="s">
        <v>711</v>
      </c>
      <c r="D104" s="222"/>
      <c r="E104" s="222"/>
      <c r="F104" s="223" t="s">
        <v>712</v>
      </c>
      <c r="G104" s="224"/>
      <c r="H104" s="222"/>
      <c r="I104" s="222"/>
      <c r="J104" s="222" t="s">
        <v>713</v>
      </c>
      <c r="K104" s="219"/>
    </row>
    <row r="105" spans="2:11" s="1" customFormat="1" ht="5.25" customHeight="1">
      <c r="B105" s="218"/>
      <c r="C105" s="220"/>
      <c r="D105" s="220"/>
      <c r="E105" s="220"/>
      <c r="F105" s="220"/>
      <c r="G105" s="236"/>
      <c r="H105" s="220"/>
      <c r="I105" s="220"/>
      <c r="J105" s="220"/>
      <c r="K105" s="219"/>
    </row>
    <row r="106" spans="2:11" s="1" customFormat="1" ht="15" customHeight="1">
      <c r="B106" s="218"/>
      <c r="C106" s="207" t="s">
        <v>48</v>
      </c>
      <c r="D106" s="225"/>
      <c r="E106" s="225"/>
      <c r="F106" s="227" t="s">
        <v>714</v>
      </c>
      <c r="G106" s="236"/>
      <c r="H106" s="207" t="s">
        <v>754</v>
      </c>
      <c r="I106" s="207" t="s">
        <v>716</v>
      </c>
      <c r="J106" s="207">
        <v>20</v>
      </c>
      <c r="K106" s="219"/>
    </row>
    <row r="107" spans="2:11" s="1" customFormat="1" ht="15" customHeight="1">
      <c r="B107" s="218"/>
      <c r="C107" s="207" t="s">
        <v>717</v>
      </c>
      <c r="D107" s="207"/>
      <c r="E107" s="207"/>
      <c r="F107" s="227" t="s">
        <v>714</v>
      </c>
      <c r="G107" s="207"/>
      <c r="H107" s="207" t="s">
        <v>754</v>
      </c>
      <c r="I107" s="207" t="s">
        <v>716</v>
      </c>
      <c r="J107" s="207">
        <v>120</v>
      </c>
      <c r="K107" s="219"/>
    </row>
    <row r="108" spans="2:11" s="1" customFormat="1" ht="15" customHeight="1">
      <c r="B108" s="228"/>
      <c r="C108" s="207" t="s">
        <v>719</v>
      </c>
      <c r="D108" s="207"/>
      <c r="E108" s="207"/>
      <c r="F108" s="227" t="s">
        <v>720</v>
      </c>
      <c r="G108" s="207"/>
      <c r="H108" s="207" t="s">
        <v>754</v>
      </c>
      <c r="I108" s="207" t="s">
        <v>716</v>
      </c>
      <c r="J108" s="207">
        <v>50</v>
      </c>
      <c r="K108" s="219"/>
    </row>
    <row r="109" spans="2:11" s="1" customFormat="1" ht="15" customHeight="1">
      <c r="B109" s="228"/>
      <c r="C109" s="207" t="s">
        <v>722</v>
      </c>
      <c r="D109" s="207"/>
      <c r="E109" s="207"/>
      <c r="F109" s="227" t="s">
        <v>714</v>
      </c>
      <c r="G109" s="207"/>
      <c r="H109" s="207" t="s">
        <v>754</v>
      </c>
      <c r="I109" s="207" t="s">
        <v>724</v>
      </c>
      <c r="J109" s="207"/>
      <c r="K109" s="219"/>
    </row>
    <row r="110" spans="2:11" s="1" customFormat="1" ht="15" customHeight="1">
      <c r="B110" s="228"/>
      <c r="C110" s="207" t="s">
        <v>733</v>
      </c>
      <c r="D110" s="207"/>
      <c r="E110" s="207"/>
      <c r="F110" s="227" t="s">
        <v>720</v>
      </c>
      <c r="G110" s="207"/>
      <c r="H110" s="207" t="s">
        <v>754</v>
      </c>
      <c r="I110" s="207" t="s">
        <v>716</v>
      </c>
      <c r="J110" s="207">
        <v>50</v>
      </c>
      <c r="K110" s="219"/>
    </row>
    <row r="111" spans="2:11" s="1" customFormat="1" ht="15" customHeight="1">
      <c r="B111" s="228"/>
      <c r="C111" s="207" t="s">
        <v>741</v>
      </c>
      <c r="D111" s="207"/>
      <c r="E111" s="207"/>
      <c r="F111" s="227" t="s">
        <v>720</v>
      </c>
      <c r="G111" s="207"/>
      <c r="H111" s="207" t="s">
        <v>754</v>
      </c>
      <c r="I111" s="207" t="s">
        <v>716</v>
      </c>
      <c r="J111" s="207">
        <v>50</v>
      </c>
      <c r="K111" s="219"/>
    </row>
    <row r="112" spans="2:11" s="1" customFormat="1" ht="15" customHeight="1">
      <c r="B112" s="228"/>
      <c r="C112" s="207" t="s">
        <v>739</v>
      </c>
      <c r="D112" s="207"/>
      <c r="E112" s="207"/>
      <c r="F112" s="227" t="s">
        <v>720</v>
      </c>
      <c r="G112" s="207"/>
      <c r="H112" s="207" t="s">
        <v>754</v>
      </c>
      <c r="I112" s="207" t="s">
        <v>716</v>
      </c>
      <c r="J112" s="207">
        <v>50</v>
      </c>
      <c r="K112" s="219"/>
    </row>
    <row r="113" spans="2:11" s="1" customFormat="1" ht="15" customHeight="1">
      <c r="B113" s="228"/>
      <c r="C113" s="207" t="s">
        <v>48</v>
      </c>
      <c r="D113" s="207"/>
      <c r="E113" s="207"/>
      <c r="F113" s="227" t="s">
        <v>714</v>
      </c>
      <c r="G113" s="207"/>
      <c r="H113" s="207" t="s">
        <v>755</v>
      </c>
      <c r="I113" s="207" t="s">
        <v>716</v>
      </c>
      <c r="J113" s="207">
        <v>20</v>
      </c>
      <c r="K113" s="219"/>
    </row>
    <row r="114" spans="2:11" s="1" customFormat="1" ht="15" customHeight="1">
      <c r="B114" s="228"/>
      <c r="C114" s="207" t="s">
        <v>756</v>
      </c>
      <c r="D114" s="207"/>
      <c r="E114" s="207"/>
      <c r="F114" s="227" t="s">
        <v>714</v>
      </c>
      <c r="G114" s="207"/>
      <c r="H114" s="207" t="s">
        <v>757</v>
      </c>
      <c r="I114" s="207" t="s">
        <v>716</v>
      </c>
      <c r="J114" s="207">
        <v>120</v>
      </c>
      <c r="K114" s="219"/>
    </row>
    <row r="115" spans="2:11" s="1" customFormat="1" ht="15" customHeight="1">
      <c r="B115" s="228"/>
      <c r="C115" s="207" t="s">
        <v>33</v>
      </c>
      <c r="D115" s="207"/>
      <c r="E115" s="207"/>
      <c r="F115" s="227" t="s">
        <v>714</v>
      </c>
      <c r="G115" s="207"/>
      <c r="H115" s="207" t="s">
        <v>758</v>
      </c>
      <c r="I115" s="207" t="s">
        <v>749</v>
      </c>
      <c r="J115" s="207"/>
      <c r="K115" s="219"/>
    </row>
    <row r="116" spans="2:11" s="1" customFormat="1" ht="15" customHeight="1">
      <c r="B116" s="228"/>
      <c r="C116" s="207" t="s">
        <v>43</v>
      </c>
      <c r="D116" s="207"/>
      <c r="E116" s="207"/>
      <c r="F116" s="227" t="s">
        <v>714</v>
      </c>
      <c r="G116" s="207"/>
      <c r="H116" s="207" t="s">
        <v>759</v>
      </c>
      <c r="I116" s="207" t="s">
        <v>749</v>
      </c>
      <c r="J116" s="207"/>
      <c r="K116" s="219"/>
    </row>
    <row r="117" spans="2:11" s="1" customFormat="1" ht="15" customHeight="1">
      <c r="B117" s="228"/>
      <c r="C117" s="207" t="s">
        <v>52</v>
      </c>
      <c r="D117" s="207"/>
      <c r="E117" s="207"/>
      <c r="F117" s="227" t="s">
        <v>714</v>
      </c>
      <c r="G117" s="207"/>
      <c r="H117" s="207" t="s">
        <v>760</v>
      </c>
      <c r="I117" s="207" t="s">
        <v>761</v>
      </c>
      <c r="J117" s="207"/>
      <c r="K117" s="219"/>
    </row>
    <row r="118" spans="2:11" s="1" customFormat="1" ht="15" customHeight="1">
      <c r="B118" s="231"/>
      <c r="C118" s="237"/>
      <c r="D118" s="237"/>
      <c r="E118" s="237"/>
      <c r="F118" s="237"/>
      <c r="G118" s="237"/>
      <c r="H118" s="237"/>
      <c r="I118" s="237"/>
      <c r="J118" s="237"/>
      <c r="K118" s="233"/>
    </row>
    <row r="119" spans="2:11" s="1" customFormat="1" ht="18.75" customHeight="1">
      <c r="B119" s="238"/>
      <c r="C119" s="204"/>
      <c r="D119" s="204"/>
      <c r="E119" s="204"/>
      <c r="F119" s="239"/>
      <c r="G119" s="204"/>
      <c r="H119" s="204"/>
      <c r="I119" s="204"/>
      <c r="J119" s="204"/>
      <c r="K119" s="238"/>
    </row>
    <row r="120" spans="2:11" s="1" customFormat="1" ht="18.75" customHeight="1">
      <c r="B120" s="214"/>
      <c r="C120" s="214"/>
      <c r="D120" s="214"/>
      <c r="E120" s="214"/>
      <c r="F120" s="214"/>
      <c r="G120" s="214"/>
      <c r="H120" s="214"/>
      <c r="I120" s="214"/>
      <c r="J120" s="214"/>
      <c r="K120" s="214"/>
    </row>
    <row r="121" spans="2:11" s="1" customFormat="1" ht="7.5" customHeight="1">
      <c r="B121" s="240"/>
      <c r="C121" s="241"/>
      <c r="D121" s="241"/>
      <c r="E121" s="241"/>
      <c r="F121" s="241"/>
      <c r="G121" s="241"/>
      <c r="H121" s="241"/>
      <c r="I121" s="241"/>
      <c r="J121" s="241"/>
      <c r="K121" s="242"/>
    </row>
    <row r="122" spans="2:11" s="1" customFormat="1" ht="45" customHeight="1">
      <c r="B122" s="243"/>
      <c r="C122" s="320" t="s">
        <v>762</v>
      </c>
      <c r="D122" s="320"/>
      <c r="E122" s="320"/>
      <c r="F122" s="320"/>
      <c r="G122" s="320"/>
      <c r="H122" s="320"/>
      <c r="I122" s="320"/>
      <c r="J122" s="320"/>
      <c r="K122" s="244"/>
    </row>
    <row r="123" spans="2:11" s="1" customFormat="1" ht="17.25" customHeight="1">
      <c r="B123" s="245"/>
      <c r="C123" s="220" t="s">
        <v>708</v>
      </c>
      <c r="D123" s="220"/>
      <c r="E123" s="220"/>
      <c r="F123" s="220" t="s">
        <v>709</v>
      </c>
      <c r="G123" s="221"/>
      <c r="H123" s="220" t="s">
        <v>49</v>
      </c>
      <c r="I123" s="220" t="s">
        <v>52</v>
      </c>
      <c r="J123" s="220" t="s">
        <v>710</v>
      </c>
      <c r="K123" s="246"/>
    </row>
    <row r="124" spans="2:11" s="1" customFormat="1" ht="17.25" customHeight="1">
      <c r="B124" s="245"/>
      <c r="C124" s="222" t="s">
        <v>711</v>
      </c>
      <c r="D124" s="222"/>
      <c r="E124" s="222"/>
      <c r="F124" s="223" t="s">
        <v>712</v>
      </c>
      <c r="G124" s="224"/>
      <c r="H124" s="222"/>
      <c r="I124" s="222"/>
      <c r="J124" s="222" t="s">
        <v>713</v>
      </c>
      <c r="K124" s="246"/>
    </row>
    <row r="125" spans="2:11" s="1" customFormat="1" ht="5.25" customHeight="1">
      <c r="B125" s="247"/>
      <c r="C125" s="225"/>
      <c r="D125" s="225"/>
      <c r="E125" s="225"/>
      <c r="F125" s="225"/>
      <c r="G125" s="207"/>
      <c r="H125" s="225"/>
      <c r="I125" s="225"/>
      <c r="J125" s="225"/>
      <c r="K125" s="248"/>
    </row>
    <row r="126" spans="2:11" s="1" customFormat="1" ht="15" customHeight="1">
      <c r="B126" s="247"/>
      <c r="C126" s="207" t="s">
        <v>717</v>
      </c>
      <c r="D126" s="225"/>
      <c r="E126" s="225"/>
      <c r="F126" s="227" t="s">
        <v>714</v>
      </c>
      <c r="G126" s="207"/>
      <c r="H126" s="207" t="s">
        <v>754</v>
      </c>
      <c r="I126" s="207" t="s">
        <v>716</v>
      </c>
      <c r="J126" s="207">
        <v>120</v>
      </c>
      <c r="K126" s="249"/>
    </row>
    <row r="127" spans="2:11" s="1" customFormat="1" ht="15" customHeight="1">
      <c r="B127" s="247"/>
      <c r="C127" s="207" t="s">
        <v>763</v>
      </c>
      <c r="D127" s="207"/>
      <c r="E127" s="207"/>
      <c r="F127" s="227" t="s">
        <v>714</v>
      </c>
      <c r="G127" s="207"/>
      <c r="H127" s="207" t="s">
        <v>764</v>
      </c>
      <c r="I127" s="207" t="s">
        <v>716</v>
      </c>
      <c r="J127" s="207" t="s">
        <v>765</v>
      </c>
      <c r="K127" s="249"/>
    </row>
    <row r="128" spans="2:11" s="1" customFormat="1" ht="15" customHeight="1">
      <c r="B128" s="247"/>
      <c r="C128" s="207" t="s">
        <v>82</v>
      </c>
      <c r="D128" s="207"/>
      <c r="E128" s="207"/>
      <c r="F128" s="227" t="s">
        <v>714</v>
      </c>
      <c r="G128" s="207"/>
      <c r="H128" s="207" t="s">
        <v>766</v>
      </c>
      <c r="I128" s="207" t="s">
        <v>716</v>
      </c>
      <c r="J128" s="207" t="s">
        <v>765</v>
      </c>
      <c r="K128" s="249"/>
    </row>
    <row r="129" spans="2:11" s="1" customFormat="1" ht="15" customHeight="1">
      <c r="B129" s="247"/>
      <c r="C129" s="207" t="s">
        <v>725</v>
      </c>
      <c r="D129" s="207"/>
      <c r="E129" s="207"/>
      <c r="F129" s="227" t="s">
        <v>720</v>
      </c>
      <c r="G129" s="207"/>
      <c r="H129" s="207" t="s">
        <v>726</v>
      </c>
      <c r="I129" s="207" t="s">
        <v>716</v>
      </c>
      <c r="J129" s="207">
        <v>15</v>
      </c>
      <c r="K129" s="249"/>
    </row>
    <row r="130" spans="2:11" s="1" customFormat="1" ht="15" customHeight="1">
      <c r="B130" s="247"/>
      <c r="C130" s="229" t="s">
        <v>727</v>
      </c>
      <c r="D130" s="229"/>
      <c r="E130" s="229"/>
      <c r="F130" s="230" t="s">
        <v>720</v>
      </c>
      <c r="G130" s="229"/>
      <c r="H130" s="229" t="s">
        <v>728</v>
      </c>
      <c r="I130" s="229" t="s">
        <v>716</v>
      </c>
      <c r="J130" s="229">
        <v>15</v>
      </c>
      <c r="K130" s="249"/>
    </row>
    <row r="131" spans="2:11" s="1" customFormat="1" ht="15" customHeight="1">
      <c r="B131" s="247"/>
      <c r="C131" s="229" t="s">
        <v>729</v>
      </c>
      <c r="D131" s="229"/>
      <c r="E131" s="229"/>
      <c r="F131" s="230" t="s">
        <v>720</v>
      </c>
      <c r="G131" s="229"/>
      <c r="H131" s="229" t="s">
        <v>730</v>
      </c>
      <c r="I131" s="229" t="s">
        <v>716</v>
      </c>
      <c r="J131" s="229">
        <v>20</v>
      </c>
      <c r="K131" s="249"/>
    </row>
    <row r="132" spans="2:11" s="1" customFormat="1" ht="15" customHeight="1">
      <c r="B132" s="247"/>
      <c r="C132" s="229" t="s">
        <v>731</v>
      </c>
      <c r="D132" s="229"/>
      <c r="E132" s="229"/>
      <c r="F132" s="230" t="s">
        <v>720</v>
      </c>
      <c r="G132" s="229"/>
      <c r="H132" s="229" t="s">
        <v>732</v>
      </c>
      <c r="I132" s="229" t="s">
        <v>716</v>
      </c>
      <c r="J132" s="229">
        <v>20</v>
      </c>
      <c r="K132" s="249"/>
    </row>
    <row r="133" spans="2:11" s="1" customFormat="1" ht="15" customHeight="1">
      <c r="B133" s="247"/>
      <c r="C133" s="207" t="s">
        <v>719</v>
      </c>
      <c r="D133" s="207"/>
      <c r="E133" s="207"/>
      <c r="F133" s="227" t="s">
        <v>720</v>
      </c>
      <c r="G133" s="207"/>
      <c r="H133" s="207" t="s">
        <v>754</v>
      </c>
      <c r="I133" s="207" t="s">
        <v>716</v>
      </c>
      <c r="J133" s="207">
        <v>50</v>
      </c>
      <c r="K133" s="249"/>
    </row>
    <row r="134" spans="2:11" s="1" customFormat="1" ht="15" customHeight="1">
      <c r="B134" s="247"/>
      <c r="C134" s="207" t="s">
        <v>733</v>
      </c>
      <c r="D134" s="207"/>
      <c r="E134" s="207"/>
      <c r="F134" s="227" t="s">
        <v>720</v>
      </c>
      <c r="G134" s="207"/>
      <c r="H134" s="207" t="s">
        <v>754</v>
      </c>
      <c r="I134" s="207" t="s">
        <v>716</v>
      </c>
      <c r="J134" s="207">
        <v>50</v>
      </c>
      <c r="K134" s="249"/>
    </row>
    <row r="135" spans="2:11" s="1" customFormat="1" ht="15" customHeight="1">
      <c r="B135" s="247"/>
      <c r="C135" s="207" t="s">
        <v>739</v>
      </c>
      <c r="D135" s="207"/>
      <c r="E135" s="207"/>
      <c r="F135" s="227" t="s">
        <v>720</v>
      </c>
      <c r="G135" s="207"/>
      <c r="H135" s="207" t="s">
        <v>754</v>
      </c>
      <c r="I135" s="207" t="s">
        <v>716</v>
      </c>
      <c r="J135" s="207">
        <v>50</v>
      </c>
      <c r="K135" s="249"/>
    </row>
    <row r="136" spans="2:11" s="1" customFormat="1" ht="15" customHeight="1">
      <c r="B136" s="247"/>
      <c r="C136" s="207" t="s">
        <v>741</v>
      </c>
      <c r="D136" s="207"/>
      <c r="E136" s="207"/>
      <c r="F136" s="227" t="s">
        <v>720</v>
      </c>
      <c r="G136" s="207"/>
      <c r="H136" s="207" t="s">
        <v>754</v>
      </c>
      <c r="I136" s="207" t="s">
        <v>716</v>
      </c>
      <c r="J136" s="207">
        <v>50</v>
      </c>
      <c r="K136" s="249"/>
    </row>
    <row r="137" spans="2:11" s="1" customFormat="1" ht="15" customHeight="1">
      <c r="B137" s="247"/>
      <c r="C137" s="207" t="s">
        <v>742</v>
      </c>
      <c r="D137" s="207"/>
      <c r="E137" s="207"/>
      <c r="F137" s="227" t="s">
        <v>720</v>
      </c>
      <c r="G137" s="207"/>
      <c r="H137" s="207" t="s">
        <v>767</v>
      </c>
      <c r="I137" s="207" t="s">
        <v>716</v>
      </c>
      <c r="J137" s="207">
        <v>255</v>
      </c>
      <c r="K137" s="249"/>
    </row>
    <row r="138" spans="2:11" s="1" customFormat="1" ht="15" customHeight="1">
      <c r="B138" s="247"/>
      <c r="C138" s="207" t="s">
        <v>744</v>
      </c>
      <c r="D138" s="207"/>
      <c r="E138" s="207"/>
      <c r="F138" s="227" t="s">
        <v>714</v>
      </c>
      <c r="G138" s="207"/>
      <c r="H138" s="207" t="s">
        <v>768</v>
      </c>
      <c r="I138" s="207" t="s">
        <v>746</v>
      </c>
      <c r="J138" s="207"/>
      <c r="K138" s="249"/>
    </row>
    <row r="139" spans="2:11" s="1" customFormat="1" ht="15" customHeight="1">
      <c r="B139" s="247"/>
      <c r="C139" s="207" t="s">
        <v>747</v>
      </c>
      <c r="D139" s="207"/>
      <c r="E139" s="207"/>
      <c r="F139" s="227" t="s">
        <v>714</v>
      </c>
      <c r="G139" s="207"/>
      <c r="H139" s="207" t="s">
        <v>769</v>
      </c>
      <c r="I139" s="207" t="s">
        <v>749</v>
      </c>
      <c r="J139" s="207"/>
      <c r="K139" s="249"/>
    </row>
    <row r="140" spans="2:11" s="1" customFormat="1" ht="15" customHeight="1">
      <c r="B140" s="247"/>
      <c r="C140" s="207" t="s">
        <v>750</v>
      </c>
      <c r="D140" s="207"/>
      <c r="E140" s="207"/>
      <c r="F140" s="227" t="s">
        <v>714</v>
      </c>
      <c r="G140" s="207"/>
      <c r="H140" s="207" t="s">
        <v>750</v>
      </c>
      <c r="I140" s="207" t="s">
        <v>749</v>
      </c>
      <c r="J140" s="207"/>
      <c r="K140" s="249"/>
    </row>
    <row r="141" spans="2:11" s="1" customFormat="1" ht="15" customHeight="1">
      <c r="B141" s="247"/>
      <c r="C141" s="207" t="s">
        <v>33</v>
      </c>
      <c r="D141" s="207"/>
      <c r="E141" s="207"/>
      <c r="F141" s="227" t="s">
        <v>714</v>
      </c>
      <c r="G141" s="207"/>
      <c r="H141" s="207" t="s">
        <v>770</v>
      </c>
      <c r="I141" s="207" t="s">
        <v>749</v>
      </c>
      <c r="J141" s="207"/>
      <c r="K141" s="249"/>
    </row>
    <row r="142" spans="2:11" s="1" customFormat="1" ht="15" customHeight="1">
      <c r="B142" s="247"/>
      <c r="C142" s="207" t="s">
        <v>771</v>
      </c>
      <c r="D142" s="207"/>
      <c r="E142" s="207"/>
      <c r="F142" s="227" t="s">
        <v>714</v>
      </c>
      <c r="G142" s="207"/>
      <c r="H142" s="207" t="s">
        <v>772</v>
      </c>
      <c r="I142" s="207" t="s">
        <v>749</v>
      </c>
      <c r="J142" s="207"/>
      <c r="K142" s="249"/>
    </row>
    <row r="143" spans="2:11" s="1" customFormat="1" ht="15" customHeight="1">
      <c r="B143" s="250"/>
      <c r="C143" s="251"/>
      <c r="D143" s="251"/>
      <c r="E143" s="251"/>
      <c r="F143" s="251"/>
      <c r="G143" s="251"/>
      <c r="H143" s="251"/>
      <c r="I143" s="251"/>
      <c r="J143" s="251"/>
      <c r="K143" s="252"/>
    </row>
    <row r="144" spans="2:11" s="1" customFormat="1" ht="18.75" customHeight="1">
      <c r="B144" s="204"/>
      <c r="C144" s="204"/>
      <c r="D144" s="204"/>
      <c r="E144" s="204"/>
      <c r="F144" s="239"/>
      <c r="G144" s="204"/>
      <c r="H144" s="204"/>
      <c r="I144" s="204"/>
      <c r="J144" s="204"/>
      <c r="K144" s="204"/>
    </row>
    <row r="145" spans="2:11" s="1" customFormat="1" ht="18.75" customHeight="1">
      <c r="B145" s="214"/>
      <c r="C145" s="214"/>
      <c r="D145" s="214"/>
      <c r="E145" s="214"/>
      <c r="F145" s="214"/>
      <c r="G145" s="214"/>
      <c r="H145" s="214"/>
      <c r="I145" s="214"/>
      <c r="J145" s="214"/>
      <c r="K145" s="214"/>
    </row>
    <row r="146" spans="2:11" s="1" customFormat="1" ht="7.5" customHeight="1">
      <c r="B146" s="215"/>
      <c r="C146" s="216"/>
      <c r="D146" s="216"/>
      <c r="E146" s="216"/>
      <c r="F146" s="216"/>
      <c r="G146" s="216"/>
      <c r="H146" s="216"/>
      <c r="I146" s="216"/>
      <c r="J146" s="216"/>
      <c r="K146" s="217"/>
    </row>
    <row r="147" spans="2:11" s="1" customFormat="1" ht="45" customHeight="1">
      <c r="B147" s="218"/>
      <c r="C147" s="324" t="s">
        <v>773</v>
      </c>
      <c r="D147" s="324"/>
      <c r="E147" s="324"/>
      <c r="F147" s="324"/>
      <c r="G147" s="324"/>
      <c r="H147" s="324"/>
      <c r="I147" s="324"/>
      <c r="J147" s="324"/>
      <c r="K147" s="219"/>
    </row>
    <row r="148" spans="2:11" s="1" customFormat="1" ht="17.25" customHeight="1">
      <c r="B148" s="218"/>
      <c r="C148" s="220" t="s">
        <v>708</v>
      </c>
      <c r="D148" s="220"/>
      <c r="E148" s="220"/>
      <c r="F148" s="220" t="s">
        <v>709</v>
      </c>
      <c r="G148" s="221"/>
      <c r="H148" s="220" t="s">
        <v>49</v>
      </c>
      <c r="I148" s="220" t="s">
        <v>52</v>
      </c>
      <c r="J148" s="220" t="s">
        <v>710</v>
      </c>
      <c r="K148" s="219"/>
    </row>
    <row r="149" spans="2:11" s="1" customFormat="1" ht="17.25" customHeight="1">
      <c r="B149" s="218"/>
      <c r="C149" s="222" t="s">
        <v>711</v>
      </c>
      <c r="D149" s="222"/>
      <c r="E149" s="222"/>
      <c r="F149" s="223" t="s">
        <v>712</v>
      </c>
      <c r="G149" s="224"/>
      <c r="H149" s="222"/>
      <c r="I149" s="222"/>
      <c r="J149" s="222" t="s">
        <v>713</v>
      </c>
      <c r="K149" s="219"/>
    </row>
    <row r="150" spans="2:11" s="1" customFormat="1" ht="5.25" customHeight="1">
      <c r="B150" s="228"/>
      <c r="C150" s="225"/>
      <c r="D150" s="225"/>
      <c r="E150" s="225"/>
      <c r="F150" s="225"/>
      <c r="G150" s="226"/>
      <c r="H150" s="225"/>
      <c r="I150" s="225"/>
      <c r="J150" s="225"/>
      <c r="K150" s="249"/>
    </row>
    <row r="151" spans="2:11" s="1" customFormat="1" ht="15" customHeight="1">
      <c r="B151" s="228"/>
      <c r="C151" s="253" t="s">
        <v>717</v>
      </c>
      <c r="D151" s="207"/>
      <c r="E151" s="207"/>
      <c r="F151" s="254" t="s">
        <v>714</v>
      </c>
      <c r="G151" s="207"/>
      <c r="H151" s="253" t="s">
        <v>754</v>
      </c>
      <c r="I151" s="253" t="s">
        <v>716</v>
      </c>
      <c r="J151" s="253">
        <v>120</v>
      </c>
      <c r="K151" s="249"/>
    </row>
    <row r="152" spans="2:11" s="1" customFormat="1" ht="15" customHeight="1">
      <c r="B152" s="228"/>
      <c r="C152" s="253" t="s">
        <v>763</v>
      </c>
      <c r="D152" s="207"/>
      <c r="E152" s="207"/>
      <c r="F152" s="254" t="s">
        <v>714</v>
      </c>
      <c r="G152" s="207"/>
      <c r="H152" s="253" t="s">
        <v>774</v>
      </c>
      <c r="I152" s="253" t="s">
        <v>716</v>
      </c>
      <c r="J152" s="253" t="s">
        <v>765</v>
      </c>
      <c r="K152" s="249"/>
    </row>
    <row r="153" spans="2:11" s="1" customFormat="1" ht="15" customHeight="1">
      <c r="B153" s="228"/>
      <c r="C153" s="253" t="s">
        <v>82</v>
      </c>
      <c r="D153" s="207"/>
      <c r="E153" s="207"/>
      <c r="F153" s="254" t="s">
        <v>714</v>
      </c>
      <c r="G153" s="207"/>
      <c r="H153" s="253" t="s">
        <v>775</v>
      </c>
      <c r="I153" s="253" t="s">
        <v>716</v>
      </c>
      <c r="J153" s="253" t="s">
        <v>765</v>
      </c>
      <c r="K153" s="249"/>
    </row>
    <row r="154" spans="2:11" s="1" customFormat="1" ht="15" customHeight="1">
      <c r="B154" s="228"/>
      <c r="C154" s="253" t="s">
        <v>719</v>
      </c>
      <c r="D154" s="207"/>
      <c r="E154" s="207"/>
      <c r="F154" s="254" t="s">
        <v>720</v>
      </c>
      <c r="G154" s="207"/>
      <c r="H154" s="253" t="s">
        <v>754</v>
      </c>
      <c r="I154" s="253" t="s">
        <v>716</v>
      </c>
      <c r="J154" s="253">
        <v>50</v>
      </c>
      <c r="K154" s="249"/>
    </row>
    <row r="155" spans="2:11" s="1" customFormat="1" ht="15" customHeight="1">
      <c r="B155" s="228"/>
      <c r="C155" s="253" t="s">
        <v>722</v>
      </c>
      <c r="D155" s="207"/>
      <c r="E155" s="207"/>
      <c r="F155" s="254" t="s">
        <v>714</v>
      </c>
      <c r="G155" s="207"/>
      <c r="H155" s="253" t="s">
        <v>754</v>
      </c>
      <c r="I155" s="253" t="s">
        <v>724</v>
      </c>
      <c r="J155" s="253"/>
      <c r="K155" s="249"/>
    </row>
    <row r="156" spans="2:11" s="1" customFormat="1" ht="15" customHeight="1">
      <c r="B156" s="228"/>
      <c r="C156" s="253" t="s">
        <v>733</v>
      </c>
      <c r="D156" s="207"/>
      <c r="E156" s="207"/>
      <c r="F156" s="254" t="s">
        <v>720</v>
      </c>
      <c r="G156" s="207"/>
      <c r="H156" s="253" t="s">
        <v>754</v>
      </c>
      <c r="I156" s="253" t="s">
        <v>716</v>
      </c>
      <c r="J156" s="253">
        <v>50</v>
      </c>
      <c r="K156" s="249"/>
    </row>
    <row r="157" spans="2:11" s="1" customFormat="1" ht="15" customHeight="1">
      <c r="B157" s="228"/>
      <c r="C157" s="253" t="s">
        <v>741</v>
      </c>
      <c r="D157" s="207"/>
      <c r="E157" s="207"/>
      <c r="F157" s="254" t="s">
        <v>720</v>
      </c>
      <c r="G157" s="207"/>
      <c r="H157" s="253" t="s">
        <v>754</v>
      </c>
      <c r="I157" s="253" t="s">
        <v>716</v>
      </c>
      <c r="J157" s="253">
        <v>50</v>
      </c>
      <c r="K157" s="249"/>
    </row>
    <row r="158" spans="2:11" s="1" customFormat="1" ht="15" customHeight="1">
      <c r="B158" s="228"/>
      <c r="C158" s="253" t="s">
        <v>739</v>
      </c>
      <c r="D158" s="207"/>
      <c r="E158" s="207"/>
      <c r="F158" s="254" t="s">
        <v>720</v>
      </c>
      <c r="G158" s="207"/>
      <c r="H158" s="253" t="s">
        <v>754</v>
      </c>
      <c r="I158" s="253" t="s">
        <v>716</v>
      </c>
      <c r="J158" s="253">
        <v>50</v>
      </c>
      <c r="K158" s="249"/>
    </row>
    <row r="159" spans="2:11" s="1" customFormat="1" ht="15" customHeight="1">
      <c r="B159" s="228"/>
      <c r="C159" s="253" t="s">
        <v>98</v>
      </c>
      <c r="D159" s="207"/>
      <c r="E159" s="207"/>
      <c r="F159" s="254" t="s">
        <v>714</v>
      </c>
      <c r="G159" s="207"/>
      <c r="H159" s="253" t="s">
        <v>776</v>
      </c>
      <c r="I159" s="253" t="s">
        <v>716</v>
      </c>
      <c r="J159" s="253" t="s">
        <v>777</v>
      </c>
      <c r="K159" s="249"/>
    </row>
    <row r="160" spans="2:11" s="1" customFormat="1" ht="15" customHeight="1">
      <c r="B160" s="228"/>
      <c r="C160" s="253" t="s">
        <v>778</v>
      </c>
      <c r="D160" s="207"/>
      <c r="E160" s="207"/>
      <c r="F160" s="254" t="s">
        <v>714</v>
      </c>
      <c r="G160" s="207"/>
      <c r="H160" s="253" t="s">
        <v>779</v>
      </c>
      <c r="I160" s="253" t="s">
        <v>749</v>
      </c>
      <c r="J160" s="253"/>
      <c r="K160" s="249"/>
    </row>
    <row r="161" spans="2:11" s="1" customFormat="1" ht="15" customHeight="1">
      <c r="B161" s="255"/>
      <c r="C161" s="237"/>
      <c r="D161" s="237"/>
      <c r="E161" s="237"/>
      <c r="F161" s="237"/>
      <c r="G161" s="237"/>
      <c r="H161" s="237"/>
      <c r="I161" s="237"/>
      <c r="J161" s="237"/>
      <c r="K161" s="256"/>
    </row>
    <row r="162" spans="2:11" s="1" customFormat="1" ht="18.75" customHeight="1">
      <c r="B162" s="204"/>
      <c r="C162" s="207"/>
      <c r="D162" s="207"/>
      <c r="E162" s="207"/>
      <c r="F162" s="227"/>
      <c r="G162" s="207"/>
      <c r="H162" s="207"/>
      <c r="I162" s="207"/>
      <c r="J162" s="207"/>
      <c r="K162" s="204"/>
    </row>
    <row r="163" spans="2:11" s="1" customFormat="1" ht="18.75" customHeight="1">
      <c r="B163" s="214"/>
      <c r="C163" s="214"/>
      <c r="D163" s="214"/>
      <c r="E163" s="214"/>
      <c r="F163" s="214"/>
      <c r="G163" s="214"/>
      <c r="H163" s="214"/>
      <c r="I163" s="214"/>
      <c r="J163" s="214"/>
      <c r="K163" s="214"/>
    </row>
    <row r="164" spans="2:11" s="1" customFormat="1" ht="7.5" customHeight="1">
      <c r="B164" s="196"/>
      <c r="C164" s="197"/>
      <c r="D164" s="197"/>
      <c r="E164" s="197"/>
      <c r="F164" s="197"/>
      <c r="G164" s="197"/>
      <c r="H164" s="197"/>
      <c r="I164" s="197"/>
      <c r="J164" s="197"/>
      <c r="K164" s="198"/>
    </row>
    <row r="165" spans="2:11" s="1" customFormat="1" ht="45" customHeight="1">
      <c r="B165" s="199"/>
      <c r="C165" s="320" t="s">
        <v>780</v>
      </c>
      <c r="D165" s="320"/>
      <c r="E165" s="320"/>
      <c r="F165" s="320"/>
      <c r="G165" s="320"/>
      <c r="H165" s="320"/>
      <c r="I165" s="320"/>
      <c r="J165" s="320"/>
      <c r="K165" s="200"/>
    </row>
    <row r="166" spans="2:11" s="1" customFormat="1" ht="17.25" customHeight="1">
      <c r="B166" s="199"/>
      <c r="C166" s="220" t="s">
        <v>708</v>
      </c>
      <c r="D166" s="220"/>
      <c r="E166" s="220"/>
      <c r="F166" s="220" t="s">
        <v>709</v>
      </c>
      <c r="G166" s="257"/>
      <c r="H166" s="258" t="s">
        <v>49</v>
      </c>
      <c r="I166" s="258" t="s">
        <v>52</v>
      </c>
      <c r="J166" s="220" t="s">
        <v>710</v>
      </c>
      <c r="K166" s="200"/>
    </row>
    <row r="167" spans="2:11" s="1" customFormat="1" ht="17.25" customHeight="1">
      <c r="B167" s="201"/>
      <c r="C167" s="222" t="s">
        <v>711</v>
      </c>
      <c r="D167" s="222"/>
      <c r="E167" s="222"/>
      <c r="F167" s="223" t="s">
        <v>712</v>
      </c>
      <c r="G167" s="259"/>
      <c r="H167" s="260"/>
      <c r="I167" s="260"/>
      <c r="J167" s="222" t="s">
        <v>713</v>
      </c>
      <c r="K167" s="202"/>
    </row>
    <row r="168" spans="2:11" s="1" customFormat="1" ht="5.25" customHeight="1">
      <c r="B168" s="228"/>
      <c r="C168" s="225"/>
      <c r="D168" s="225"/>
      <c r="E168" s="225"/>
      <c r="F168" s="225"/>
      <c r="G168" s="226"/>
      <c r="H168" s="225"/>
      <c r="I168" s="225"/>
      <c r="J168" s="225"/>
      <c r="K168" s="249"/>
    </row>
    <row r="169" spans="2:11" s="1" customFormat="1" ht="15" customHeight="1">
      <c r="B169" s="228"/>
      <c r="C169" s="207" t="s">
        <v>717</v>
      </c>
      <c r="D169" s="207"/>
      <c r="E169" s="207"/>
      <c r="F169" s="227" t="s">
        <v>714</v>
      </c>
      <c r="G169" s="207"/>
      <c r="H169" s="207" t="s">
        <v>754</v>
      </c>
      <c r="I169" s="207" t="s">
        <v>716</v>
      </c>
      <c r="J169" s="207">
        <v>120</v>
      </c>
      <c r="K169" s="249"/>
    </row>
    <row r="170" spans="2:11" s="1" customFormat="1" ht="15" customHeight="1">
      <c r="B170" s="228"/>
      <c r="C170" s="207" t="s">
        <v>763</v>
      </c>
      <c r="D170" s="207"/>
      <c r="E170" s="207"/>
      <c r="F170" s="227" t="s">
        <v>714</v>
      </c>
      <c r="G170" s="207"/>
      <c r="H170" s="207" t="s">
        <v>764</v>
      </c>
      <c r="I170" s="207" t="s">
        <v>716</v>
      </c>
      <c r="J170" s="207" t="s">
        <v>765</v>
      </c>
      <c r="K170" s="249"/>
    </row>
    <row r="171" spans="2:11" s="1" customFormat="1" ht="15" customHeight="1">
      <c r="B171" s="228"/>
      <c r="C171" s="207" t="s">
        <v>82</v>
      </c>
      <c r="D171" s="207"/>
      <c r="E171" s="207"/>
      <c r="F171" s="227" t="s">
        <v>714</v>
      </c>
      <c r="G171" s="207"/>
      <c r="H171" s="207" t="s">
        <v>781</v>
      </c>
      <c r="I171" s="207" t="s">
        <v>716</v>
      </c>
      <c r="J171" s="207" t="s">
        <v>765</v>
      </c>
      <c r="K171" s="249"/>
    </row>
    <row r="172" spans="2:11" s="1" customFormat="1" ht="15" customHeight="1">
      <c r="B172" s="228"/>
      <c r="C172" s="207" t="s">
        <v>719</v>
      </c>
      <c r="D172" s="207"/>
      <c r="E172" s="207"/>
      <c r="F172" s="227" t="s">
        <v>720</v>
      </c>
      <c r="G172" s="207"/>
      <c r="H172" s="207" t="s">
        <v>781</v>
      </c>
      <c r="I172" s="207" t="s">
        <v>716</v>
      </c>
      <c r="J172" s="207">
        <v>50</v>
      </c>
      <c r="K172" s="249"/>
    </row>
    <row r="173" spans="2:11" s="1" customFormat="1" ht="15" customHeight="1">
      <c r="B173" s="228"/>
      <c r="C173" s="207" t="s">
        <v>722</v>
      </c>
      <c r="D173" s="207"/>
      <c r="E173" s="207"/>
      <c r="F173" s="227" t="s">
        <v>714</v>
      </c>
      <c r="G173" s="207"/>
      <c r="H173" s="207" t="s">
        <v>781</v>
      </c>
      <c r="I173" s="207" t="s">
        <v>724</v>
      </c>
      <c r="J173" s="207"/>
      <c r="K173" s="249"/>
    </row>
    <row r="174" spans="2:11" s="1" customFormat="1" ht="15" customHeight="1">
      <c r="B174" s="228"/>
      <c r="C174" s="207" t="s">
        <v>733</v>
      </c>
      <c r="D174" s="207"/>
      <c r="E174" s="207"/>
      <c r="F174" s="227" t="s">
        <v>720</v>
      </c>
      <c r="G174" s="207"/>
      <c r="H174" s="207" t="s">
        <v>781</v>
      </c>
      <c r="I174" s="207" t="s">
        <v>716</v>
      </c>
      <c r="J174" s="207">
        <v>50</v>
      </c>
      <c r="K174" s="249"/>
    </row>
    <row r="175" spans="2:11" s="1" customFormat="1" ht="15" customHeight="1">
      <c r="B175" s="228"/>
      <c r="C175" s="207" t="s">
        <v>741</v>
      </c>
      <c r="D175" s="207"/>
      <c r="E175" s="207"/>
      <c r="F175" s="227" t="s">
        <v>720</v>
      </c>
      <c r="G175" s="207"/>
      <c r="H175" s="207" t="s">
        <v>781</v>
      </c>
      <c r="I175" s="207" t="s">
        <v>716</v>
      </c>
      <c r="J175" s="207">
        <v>50</v>
      </c>
      <c r="K175" s="249"/>
    </row>
    <row r="176" spans="2:11" s="1" customFormat="1" ht="15" customHeight="1">
      <c r="B176" s="228"/>
      <c r="C176" s="207" t="s">
        <v>739</v>
      </c>
      <c r="D176" s="207"/>
      <c r="E176" s="207"/>
      <c r="F176" s="227" t="s">
        <v>720</v>
      </c>
      <c r="G176" s="207"/>
      <c r="H176" s="207" t="s">
        <v>781</v>
      </c>
      <c r="I176" s="207" t="s">
        <v>716</v>
      </c>
      <c r="J176" s="207">
        <v>50</v>
      </c>
      <c r="K176" s="249"/>
    </row>
    <row r="177" spans="2:11" s="1" customFormat="1" ht="15" customHeight="1">
      <c r="B177" s="228"/>
      <c r="C177" s="207" t="s">
        <v>109</v>
      </c>
      <c r="D177" s="207"/>
      <c r="E177" s="207"/>
      <c r="F177" s="227" t="s">
        <v>714</v>
      </c>
      <c r="G177" s="207"/>
      <c r="H177" s="207" t="s">
        <v>782</v>
      </c>
      <c r="I177" s="207" t="s">
        <v>783</v>
      </c>
      <c r="J177" s="207"/>
      <c r="K177" s="249"/>
    </row>
    <row r="178" spans="2:11" s="1" customFormat="1" ht="15" customHeight="1">
      <c r="B178" s="228"/>
      <c r="C178" s="207" t="s">
        <v>52</v>
      </c>
      <c r="D178" s="207"/>
      <c r="E178" s="207"/>
      <c r="F178" s="227" t="s">
        <v>714</v>
      </c>
      <c r="G178" s="207"/>
      <c r="H178" s="207" t="s">
        <v>784</v>
      </c>
      <c r="I178" s="207" t="s">
        <v>785</v>
      </c>
      <c r="J178" s="207">
        <v>1</v>
      </c>
      <c r="K178" s="249"/>
    </row>
    <row r="179" spans="2:11" s="1" customFormat="1" ht="15" customHeight="1">
      <c r="B179" s="228"/>
      <c r="C179" s="207" t="s">
        <v>48</v>
      </c>
      <c r="D179" s="207"/>
      <c r="E179" s="207"/>
      <c r="F179" s="227" t="s">
        <v>714</v>
      </c>
      <c r="G179" s="207"/>
      <c r="H179" s="207" t="s">
        <v>786</v>
      </c>
      <c r="I179" s="207" t="s">
        <v>716</v>
      </c>
      <c r="J179" s="207">
        <v>20</v>
      </c>
      <c r="K179" s="249"/>
    </row>
    <row r="180" spans="2:11" s="1" customFormat="1" ht="15" customHeight="1">
      <c r="B180" s="228"/>
      <c r="C180" s="207" t="s">
        <v>49</v>
      </c>
      <c r="D180" s="207"/>
      <c r="E180" s="207"/>
      <c r="F180" s="227" t="s">
        <v>714</v>
      </c>
      <c r="G180" s="207"/>
      <c r="H180" s="207" t="s">
        <v>787</v>
      </c>
      <c r="I180" s="207" t="s">
        <v>716</v>
      </c>
      <c r="J180" s="207">
        <v>255</v>
      </c>
      <c r="K180" s="249"/>
    </row>
    <row r="181" spans="2:11" s="1" customFormat="1" ht="15" customHeight="1">
      <c r="B181" s="228"/>
      <c r="C181" s="207" t="s">
        <v>110</v>
      </c>
      <c r="D181" s="207"/>
      <c r="E181" s="207"/>
      <c r="F181" s="227" t="s">
        <v>714</v>
      </c>
      <c r="G181" s="207"/>
      <c r="H181" s="207" t="s">
        <v>678</v>
      </c>
      <c r="I181" s="207" t="s">
        <v>716</v>
      </c>
      <c r="J181" s="207">
        <v>10</v>
      </c>
      <c r="K181" s="249"/>
    </row>
    <row r="182" spans="2:11" s="1" customFormat="1" ht="15" customHeight="1">
      <c r="B182" s="228"/>
      <c r="C182" s="207" t="s">
        <v>111</v>
      </c>
      <c r="D182" s="207"/>
      <c r="E182" s="207"/>
      <c r="F182" s="227" t="s">
        <v>714</v>
      </c>
      <c r="G182" s="207"/>
      <c r="H182" s="207" t="s">
        <v>788</v>
      </c>
      <c r="I182" s="207" t="s">
        <v>749</v>
      </c>
      <c r="J182" s="207"/>
      <c r="K182" s="249"/>
    </row>
    <row r="183" spans="2:11" s="1" customFormat="1" ht="15" customHeight="1">
      <c r="B183" s="228"/>
      <c r="C183" s="207" t="s">
        <v>789</v>
      </c>
      <c r="D183" s="207"/>
      <c r="E183" s="207"/>
      <c r="F183" s="227" t="s">
        <v>714</v>
      </c>
      <c r="G183" s="207"/>
      <c r="H183" s="207" t="s">
        <v>790</v>
      </c>
      <c r="I183" s="207" t="s">
        <v>749</v>
      </c>
      <c r="J183" s="207"/>
      <c r="K183" s="249"/>
    </row>
    <row r="184" spans="2:11" s="1" customFormat="1" ht="15" customHeight="1">
      <c r="B184" s="228"/>
      <c r="C184" s="207" t="s">
        <v>778</v>
      </c>
      <c r="D184" s="207"/>
      <c r="E184" s="207"/>
      <c r="F184" s="227" t="s">
        <v>714</v>
      </c>
      <c r="G184" s="207"/>
      <c r="H184" s="207" t="s">
        <v>791</v>
      </c>
      <c r="I184" s="207" t="s">
        <v>749</v>
      </c>
      <c r="J184" s="207"/>
      <c r="K184" s="249"/>
    </row>
    <row r="185" spans="2:11" s="1" customFormat="1" ht="15" customHeight="1">
      <c r="B185" s="228"/>
      <c r="C185" s="207" t="s">
        <v>114</v>
      </c>
      <c r="D185" s="207"/>
      <c r="E185" s="207"/>
      <c r="F185" s="227" t="s">
        <v>720</v>
      </c>
      <c r="G185" s="207"/>
      <c r="H185" s="207" t="s">
        <v>792</v>
      </c>
      <c r="I185" s="207" t="s">
        <v>716</v>
      </c>
      <c r="J185" s="207">
        <v>50</v>
      </c>
      <c r="K185" s="249"/>
    </row>
    <row r="186" spans="2:11" s="1" customFormat="1" ht="15" customHeight="1">
      <c r="B186" s="228"/>
      <c r="C186" s="207" t="s">
        <v>793</v>
      </c>
      <c r="D186" s="207"/>
      <c r="E186" s="207"/>
      <c r="F186" s="227" t="s">
        <v>720</v>
      </c>
      <c r="G186" s="207"/>
      <c r="H186" s="207" t="s">
        <v>794</v>
      </c>
      <c r="I186" s="207" t="s">
        <v>795</v>
      </c>
      <c r="J186" s="207"/>
      <c r="K186" s="249"/>
    </row>
    <row r="187" spans="2:11" s="1" customFormat="1" ht="15" customHeight="1">
      <c r="B187" s="228"/>
      <c r="C187" s="207" t="s">
        <v>796</v>
      </c>
      <c r="D187" s="207"/>
      <c r="E187" s="207"/>
      <c r="F187" s="227" t="s">
        <v>720</v>
      </c>
      <c r="G187" s="207"/>
      <c r="H187" s="207" t="s">
        <v>797</v>
      </c>
      <c r="I187" s="207" t="s">
        <v>795</v>
      </c>
      <c r="J187" s="207"/>
      <c r="K187" s="249"/>
    </row>
    <row r="188" spans="2:11" s="1" customFormat="1" ht="15" customHeight="1">
      <c r="B188" s="228"/>
      <c r="C188" s="207" t="s">
        <v>798</v>
      </c>
      <c r="D188" s="207"/>
      <c r="E188" s="207"/>
      <c r="F188" s="227" t="s">
        <v>720</v>
      </c>
      <c r="G188" s="207"/>
      <c r="H188" s="207" t="s">
        <v>799</v>
      </c>
      <c r="I188" s="207" t="s">
        <v>795</v>
      </c>
      <c r="J188" s="207"/>
      <c r="K188" s="249"/>
    </row>
    <row r="189" spans="2:11" s="1" customFormat="1" ht="15" customHeight="1">
      <c r="B189" s="228"/>
      <c r="C189" s="261" t="s">
        <v>800</v>
      </c>
      <c r="D189" s="207"/>
      <c r="E189" s="207"/>
      <c r="F189" s="227" t="s">
        <v>720</v>
      </c>
      <c r="G189" s="207"/>
      <c r="H189" s="207" t="s">
        <v>801</v>
      </c>
      <c r="I189" s="207" t="s">
        <v>802</v>
      </c>
      <c r="J189" s="262" t="s">
        <v>803</v>
      </c>
      <c r="K189" s="249"/>
    </row>
    <row r="190" spans="2:11" s="1" customFormat="1" ht="15" customHeight="1">
      <c r="B190" s="228"/>
      <c r="C190" s="213" t="s">
        <v>37</v>
      </c>
      <c r="D190" s="207"/>
      <c r="E190" s="207"/>
      <c r="F190" s="227" t="s">
        <v>714</v>
      </c>
      <c r="G190" s="207"/>
      <c r="H190" s="204" t="s">
        <v>804</v>
      </c>
      <c r="I190" s="207" t="s">
        <v>805</v>
      </c>
      <c r="J190" s="207"/>
      <c r="K190" s="249"/>
    </row>
    <row r="191" spans="2:11" s="1" customFormat="1" ht="15" customHeight="1">
      <c r="B191" s="228"/>
      <c r="C191" s="213" t="s">
        <v>806</v>
      </c>
      <c r="D191" s="207"/>
      <c r="E191" s="207"/>
      <c r="F191" s="227" t="s">
        <v>714</v>
      </c>
      <c r="G191" s="207"/>
      <c r="H191" s="207" t="s">
        <v>807</v>
      </c>
      <c r="I191" s="207" t="s">
        <v>749</v>
      </c>
      <c r="J191" s="207"/>
      <c r="K191" s="249"/>
    </row>
    <row r="192" spans="2:11" s="1" customFormat="1" ht="15" customHeight="1">
      <c r="B192" s="228"/>
      <c r="C192" s="213" t="s">
        <v>808</v>
      </c>
      <c r="D192" s="207"/>
      <c r="E192" s="207"/>
      <c r="F192" s="227" t="s">
        <v>714</v>
      </c>
      <c r="G192" s="207"/>
      <c r="H192" s="207" t="s">
        <v>809</v>
      </c>
      <c r="I192" s="207" t="s">
        <v>749</v>
      </c>
      <c r="J192" s="207"/>
      <c r="K192" s="249"/>
    </row>
    <row r="193" spans="2:11" s="1" customFormat="1" ht="15" customHeight="1">
      <c r="B193" s="228"/>
      <c r="C193" s="213" t="s">
        <v>810</v>
      </c>
      <c r="D193" s="207"/>
      <c r="E193" s="207"/>
      <c r="F193" s="227" t="s">
        <v>720</v>
      </c>
      <c r="G193" s="207"/>
      <c r="H193" s="207" t="s">
        <v>811</v>
      </c>
      <c r="I193" s="207" t="s">
        <v>749</v>
      </c>
      <c r="J193" s="207"/>
      <c r="K193" s="249"/>
    </row>
    <row r="194" spans="2:11" s="1" customFormat="1" ht="15" customHeight="1">
      <c r="B194" s="255"/>
      <c r="C194" s="263"/>
      <c r="D194" s="237"/>
      <c r="E194" s="237"/>
      <c r="F194" s="237"/>
      <c r="G194" s="237"/>
      <c r="H194" s="237"/>
      <c r="I194" s="237"/>
      <c r="J194" s="237"/>
      <c r="K194" s="256"/>
    </row>
    <row r="195" spans="2:11" s="1" customFormat="1" ht="18.75" customHeight="1">
      <c r="B195" s="204"/>
      <c r="C195" s="207"/>
      <c r="D195" s="207"/>
      <c r="E195" s="207"/>
      <c r="F195" s="227"/>
      <c r="G195" s="207"/>
      <c r="H195" s="207"/>
      <c r="I195" s="207"/>
      <c r="J195" s="207"/>
      <c r="K195" s="204"/>
    </row>
    <row r="196" spans="2:11" s="1" customFormat="1" ht="18.75" customHeight="1">
      <c r="B196" s="204"/>
      <c r="C196" s="207"/>
      <c r="D196" s="207"/>
      <c r="E196" s="207"/>
      <c r="F196" s="227"/>
      <c r="G196" s="207"/>
      <c r="H196" s="207"/>
      <c r="I196" s="207"/>
      <c r="J196" s="207"/>
      <c r="K196" s="204"/>
    </row>
    <row r="197" spans="2:11" s="1" customFormat="1" ht="18.75" customHeight="1">
      <c r="B197" s="214"/>
      <c r="C197" s="214"/>
      <c r="D197" s="214"/>
      <c r="E197" s="214"/>
      <c r="F197" s="214"/>
      <c r="G197" s="214"/>
      <c r="H197" s="214"/>
      <c r="I197" s="214"/>
      <c r="J197" s="214"/>
      <c r="K197" s="214"/>
    </row>
    <row r="198" spans="2:11" s="1" customFormat="1" ht="13.5">
      <c r="B198" s="196"/>
      <c r="C198" s="197"/>
      <c r="D198" s="197"/>
      <c r="E198" s="197"/>
      <c r="F198" s="197"/>
      <c r="G198" s="197"/>
      <c r="H198" s="197"/>
      <c r="I198" s="197"/>
      <c r="J198" s="197"/>
      <c r="K198" s="198"/>
    </row>
    <row r="199" spans="2:11" s="1" customFormat="1" ht="21">
      <c r="B199" s="199"/>
      <c r="C199" s="320" t="s">
        <v>812</v>
      </c>
      <c r="D199" s="320"/>
      <c r="E199" s="320"/>
      <c r="F199" s="320"/>
      <c r="G199" s="320"/>
      <c r="H199" s="320"/>
      <c r="I199" s="320"/>
      <c r="J199" s="320"/>
      <c r="K199" s="200"/>
    </row>
    <row r="200" spans="2:11" s="1" customFormat="1" ht="25.5" customHeight="1">
      <c r="B200" s="199"/>
      <c r="C200" s="264" t="s">
        <v>813</v>
      </c>
      <c r="D200" s="264"/>
      <c r="E200" s="264"/>
      <c r="F200" s="264" t="s">
        <v>814</v>
      </c>
      <c r="G200" s="265"/>
      <c r="H200" s="325" t="s">
        <v>815</v>
      </c>
      <c r="I200" s="325"/>
      <c r="J200" s="325"/>
      <c r="K200" s="200"/>
    </row>
    <row r="201" spans="2:11" s="1" customFormat="1" ht="5.25" customHeight="1">
      <c r="B201" s="228"/>
      <c r="C201" s="225"/>
      <c r="D201" s="225"/>
      <c r="E201" s="225"/>
      <c r="F201" s="225"/>
      <c r="G201" s="207"/>
      <c r="H201" s="225"/>
      <c r="I201" s="225"/>
      <c r="J201" s="225"/>
      <c r="K201" s="249"/>
    </row>
    <row r="202" spans="2:11" s="1" customFormat="1" ht="15" customHeight="1">
      <c r="B202" s="228"/>
      <c r="C202" s="207" t="s">
        <v>805</v>
      </c>
      <c r="D202" s="207"/>
      <c r="E202" s="207"/>
      <c r="F202" s="227" t="s">
        <v>38</v>
      </c>
      <c r="G202" s="207"/>
      <c r="H202" s="326" t="s">
        <v>816</v>
      </c>
      <c r="I202" s="326"/>
      <c r="J202" s="326"/>
      <c r="K202" s="249"/>
    </row>
    <row r="203" spans="2:11" s="1" customFormat="1" ht="15" customHeight="1">
      <c r="B203" s="228"/>
      <c r="C203" s="234"/>
      <c r="D203" s="207"/>
      <c r="E203" s="207"/>
      <c r="F203" s="227" t="s">
        <v>39</v>
      </c>
      <c r="G203" s="207"/>
      <c r="H203" s="326" t="s">
        <v>817</v>
      </c>
      <c r="I203" s="326"/>
      <c r="J203" s="326"/>
      <c r="K203" s="249"/>
    </row>
    <row r="204" spans="2:11" s="1" customFormat="1" ht="15" customHeight="1">
      <c r="B204" s="228"/>
      <c r="C204" s="234"/>
      <c r="D204" s="207"/>
      <c r="E204" s="207"/>
      <c r="F204" s="227" t="s">
        <v>42</v>
      </c>
      <c r="G204" s="207"/>
      <c r="H204" s="326" t="s">
        <v>818</v>
      </c>
      <c r="I204" s="326"/>
      <c r="J204" s="326"/>
      <c r="K204" s="249"/>
    </row>
    <row r="205" spans="2:11" s="1" customFormat="1" ht="15" customHeight="1">
      <c r="B205" s="228"/>
      <c r="C205" s="207"/>
      <c r="D205" s="207"/>
      <c r="E205" s="207"/>
      <c r="F205" s="227" t="s">
        <v>40</v>
      </c>
      <c r="G205" s="207"/>
      <c r="H205" s="326" t="s">
        <v>819</v>
      </c>
      <c r="I205" s="326"/>
      <c r="J205" s="326"/>
      <c r="K205" s="249"/>
    </row>
    <row r="206" spans="2:11" s="1" customFormat="1" ht="15" customHeight="1">
      <c r="B206" s="228"/>
      <c r="C206" s="207"/>
      <c r="D206" s="207"/>
      <c r="E206" s="207"/>
      <c r="F206" s="227" t="s">
        <v>41</v>
      </c>
      <c r="G206" s="207"/>
      <c r="H206" s="326" t="s">
        <v>820</v>
      </c>
      <c r="I206" s="326"/>
      <c r="J206" s="326"/>
      <c r="K206" s="249"/>
    </row>
    <row r="207" spans="2:11" s="1" customFormat="1" ht="15" customHeight="1">
      <c r="B207" s="228"/>
      <c r="C207" s="207"/>
      <c r="D207" s="207"/>
      <c r="E207" s="207"/>
      <c r="F207" s="227"/>
      <c r="G207" s="207"/>
      <c r="H207" s="207"/>
      <c r="I207" s="207"/>
      <c r="J207" s="207"/>
      <c r="K207" s="249"/>
    </row>
    <row r="208" spans="2:11" s="1" customFormat="1" ht="15" customHeight="1">
      <c r="B208" s="228"/>
      <c r="C208" s="207" t="s">
        <v>761</v>
      </c>
      <c r="D208" s="207"/>
      <c r="E208" s="207"/>
      <c r="F208" s="227" t="s">
        <v>75</v>
      </c>
      <c r="G208" s="207"/>
      <c r="H208" s="326" t="s">
        <v>821</v>
      </c>
      <c r="I208" s="326"/>
      <c r="J208" s="326"/>
      <c r="K208" s="249"/>
    </row>
    <row r="209" spans="2:11" s="1" customFormat="1" ht="15" customHeight="1">
      <c r="B209" s="228"/>
      <c r="C209" s="234"/>
      <c r="D209" s="207"/>
      <c r="E209" s="207"/>
      <c r="F209" s="227" t="s">
        <v>659</v>
      </c>
      <c r="G209" s="207"/>
      <c r="H209" s="326" t="s">
        <v>660</v>
      </c>
      <c r="I209" s="326"/>
      <c r="J209" s="326"/>
      <c r="K209" s="249"/>
    </row>
    <row r="210" spans="2:11" s="1" customFormat="1" ht="15" customHeight="1">
      <c r="B210" s="228"/>
      <c r="C210" s="207"/>
      <c r="D210" s="207"/>
      <c r="E210" s="207"/>
      <c r="F210" s="227" t="s">
        <v>657</v>
      </c>
      <c r="G210" s="207"/>
      <c r="H210" s="326" t="s">
        <v>822</v>
      </c>
      <c r="I210" s="326"/>
      <c r="J210" s="326"/>
      <c r="K210" s="249"/>
    </row>
    <row r="211" spans="2:11" s="1" customFormat="1" ht="15" customHeight="1">
      <c r="B211" s="266"/>
      <c r="C211" s="234"/>
      <c r="D211" s="234"/>
      <c r="E211" s="234"/>
      <c r="F211" s="227" t="s">
        <v>661</v>
      </c>
      <c r="G211" s="213"/>
      <c r="H211" s="327" t="s">
        <v>662</v>
      </c>
      <c r="I211" s="327"/>
      <c r="J211" s="327"/>
      <c r="K211" s="267"/>
    </row>
    <row r="212" spans="2:11" s="1" customFormat="1" ht="15" customHeight="1">
      <c r="B212" s="266"/>
      <c r="C212" s="234"/>
      <c r="D212" s="234"/>
      <c r="E212" s="234"/>
      <c r="F212" s="227" t="s">
        <v>299</v>
      </c>
      <c r="G212" s="213"/>
      <c r="H212" s="327" t="s">
        <v>823</v>
      </c>
      <c r="I212" s="327"/>
      <c r="J212" s="327"/>
      <c r="K212" s="267"/>
    </row>
    <row r="213" spans="2:11" s="1" customFormat="1" ht="15" customHeight="1">
      <c r="B213" s="266"/>
      <c r="C213" s="234"/>
      <c r="D213" s="234"/>
      <c r="E213" s="234"/>
      <c r="F213" s="268"/>
      <c r="G213" s="213"/>
      <c r="H213" s="269"/>
      <c r="I213" s="269"/>
      <c r="J213" s="269"/>
      <c r="K213" s="267"/>
    </row>
    <row r="214" spans="2:11" s="1" customFormat="1" ht="15" customHeight="1">
      <c r="B214" s="266"/>
      <c r="C214" s="207" t="s">
        <v>785</v>
      </c>
      <c r="D214" s="234"/>
      <c r="E214" s="234"/>
      <c r="F214" s="227">
        <v>1</v>
      </c>
      <c r="G214" s="213"/>
      <c r="H214" s="327" t="s">
        <v>824</v>
      </c>
      <c r="I214" s="327"/>
      <c r="J214" s="327"/>
      <c r="K214" s="267"/>
    </row>
    <row r="215" spans="2:11" s="1" customFormat="1" ht="15" customHeight="1">
      <c r="B215" s="266"/>
      <c r="C215" s="234"/>
      <c r="D215" s="234"/>
      <c r="E215" s="234"/>
      <c r="F215" s="227">
        <v>2</v>
      </c>
      <c r="G215" s="213"/>
      <c r="H215" s="327" t="s">
        <v>825</v>
      </c>
      <c r="I215" s="327"/>
      <c r="J215" s="327"/>
      <c r="K215" s="267"/>
    </row>
    <row r="216" spans="2:11" s="1" customFormat="1" ht="15" customHeight="1">
      <c r="B216" s="266"/>
      <c r="C216" s="234"/>
      <c r="D216" s="234"/>
      <c r="E216" s="234"/>
      <c r="F216" s="227">
        <v>3</v>
      </c>
      <c r="G216" s="213"/>
      <c r="H216" s="327" t="s">
        <v>826</v>
      </c>
      <c r="I216" s="327"/>
      <c r="J216" s="327"/>
      <c r="K216" s="267"/>
    </row>
    <row r="217" spans="2:11" s="1" customFormat="1" ht="15" customHeight="1">
      <c r="B217" s="266"/>
      <c r="C217" s="234"/>
      <c r="D217" s="234"/>
      <c r="E217" s="234"/>
      <c r="F217" s="227">
        <v>4</v>
      </c>
      <c r="G217" s="213"/>
      <c r="H217" s="327" t="s">
        <v>827</v>
      </c>
      <c r="I217" s="327"/>
      <c r="J217" s="327"/>
      <c r="K217" s="267"/>
    </row>
    <row r="218" spans="2:11" s="1" customFormat="1" ht="12.75" customHeight="1">
      <c r="B218" s="270"/>
      <c r="C218" s="271"/>
      <c r="D218" s="271"/>
      <c r="E218" s="271"/>
      <c r="F218" s="271"/>
      <c r="G218" s="271"/>
      <c r="H218" s="271"/>
      <c r="I218" s="271"/>
      <c r="J218" s="271"/>
      <c r="K218" s="272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01 SZDC - Sborník</vt:lpstr>
      <vt:lpstr>02 - Zemní práce</vt:lpstr>
      <vt:lpstr>03 - VRN</vt:lpstr>
      <vt:lpstr>Pokyny pro vyplnění</vt:lpstr>
      <vt:lpstr>'01 SZDC - Sborník'!Názvy_tisku</vt:lpstr>
      <vt:lpstr>'02 - Zemní práce'!Názvy_tisku</vt:lpstr>
      <vt:lpstr>'03 - VRN'!Názvy_tisku</vt:lpstr>
      <vt:lpstr>'Rekapitulace stavby'!Názvy_tisku</vt:lpstr>
      <vt:lpstr>'01 SZDC - Sborník'!Oblast_tisku</vt:lpstr>
      <vt:lpstr>'02 - Zemní práce'!Oblast_tisku</vt:lpstr>
      <vt:lpstr>'03 -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Vidra Martin</dc:creator>
  <cp:lastModifiedBy>Freisleben Miroslav, Ing.</cp:lastModifiedBy>
  <dcterms:created xsi:type="dcterms:W3CDTF">2020-02-04T11:43:59Z</dcterms:created>
  <dcterms:modified xsi:type="dcterms:W3CDTF">2020-03-04T11:48:57Z</dcterms:modified>
</cp:coreProperties>
</file>