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20\65420113\01_VÝZVA\na E-ZAK\"/>
    </mc:Choice>
  </mc:AlternateContent>
  <bookViews>
    <workbookView xWindow="0" yWindow="0" windowWidth="28800" windowHeight="12300"/>
  </bookViews>
  <sheets>
    <sheet name="Rekapitulace stavby" sheetId="1" r:id="rId1"/>
    <sheet name="01 - elektromontáže" sheetId="2" r:id="rId2"/>
    <sheet name="02 - zemní práce" sheetId="3" r:id="rId3"/>
    <sheet name="03 - VON" sheetId="4" r:id="rId4"/>
  </sheets>
  <definedNames>
    <definedName name="_xlnm._FilterDatabase" localSheetId="1" hidden="1">'01 - elektromontáže'!$C$117:$K$177</definedName>
    <definedName name="_xlnm._FilterDatabase" localSheetId="2" hidden="1">'02 - zemní práce'!$C$119:$K$152</definedName>
    <definedName name="_xlnm._FilterDatabase" localSheetId="3" hidden="1">'03 - VON'!$C$115:$K$126</definedName>
    <definedName name="_xlnm.Print_Titles" localSheetId="1">'01 - elektromontáže'!$117:$117</definedName>
    <definedName name="_xlnm.Print_Titles" localSheetId="2">'02 - zemní práce'!$119:$119</definedName>
    <definedName name="_xlnm.Print_Titles" localSheetId="3">'03 - VON'!$115:$115</definedName>
    <definedName name="_xlnm.Print_Titles" localSheetId="0">'Rekapitulace stavby'!$92:$92</definedName>
    <definedName name="_xlnm.Print_Area" localSheetId="1">'01 - elektromontáže'!$C$4:$J$76,'01 - elektromontáže'!$C$82:$J$99,'01 - elektromontáže'!$C$105:$K$177</definedName>
    <definedName name="_xlnm.Print_Area" localSheetId="2">'02 - zemní práce'!$C$4:$J$76,'02 - zemní práce'!$C$82:$J$101,'02 - zemní práce'!$C$107:$K$152</definedName>
    <definedName name="_xlnm.Print_Area" localSheetId="3">'03 - VON'!$C$4:$J$76,'03 - VON'!$C$82:$J$97,'03 - VON'!$C$103:$K$126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25" i="4"/>
  <c r="BH125" i="4"/>
  <c r="BG125" i="4"/>
  <c r="BF125" i="4"/>
  <c r="T125" i="4"/>
  <c r="R125" i="4"/>
  <c r="P125" i="4"/>
  <c r="BK125" i="4"/>
  <c r="J125" i="4"/>
  <c r="BE125" i="4" s="1"/>
  <c r="BI123" i="4"/>
  <c r="BH123" i="4"/>
  <c r="BG123" i="4"/>
  <c r="BF123" i="4"/>
  <c r="T123" i="4"/>
  <c r="R123" i="4"/>
  <c r="P123" i="4"/>
  <c r="BK123" i="4"/>
  <c r="J123" i="4"/>
  <c r="BE123" i="4" s="1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F37" i="4" s="1"/>
  <c r="BD97" i="1" s="1"/>
  <c r="BH117" i="4"/>
  <c r="F36" i="4"/>
  <c r="BC97" i="1" s="1"/>
  <c r="BG117" i="4"/>
  <c r="F35" i="4" s="1"/>
  <c r="BB97" i="1" s="1"/>
  <c r="BF117" i="4"/>
  <c r="J34" i="4"/>
  <c r="AW97" i="1" s="1"/>
  <c r="F34" i="4"/>
  <c r="BA97" i="1" s="1"/>
  <c r="T117" i="4"/>
  <c r="T116" i="4" s="1"/>
  <c r="R117" i="4"/>
  <c r="R116" i="4" s="1"/>
  <c r="P117" i="4"/>
  <c r="P116" i="4" s="1"/>
  <c r="AU97" i="1" s="1"/>
  <c r="BK117" i="4"/>
  <c r="BK116" i="4"/>
  <c r="J116" i="4" s="1"/>
  <c r="J117" i="4"/>
  <c r="BE117" i="4"/>
  <c r="F110" i="4"/>
  <c r="E108" i="4"/>
  <c r="F89" i="4"/>
  <c r="E87" i="4"/>
  <c r="J24" i="4"/>
  <c r="E24" i="4"/>
  <c r="J92" i="4" s="1"/>
  <c r="J113" i="4"/>
  <c r="J23" i="4"/>
  <c r="J21" i="4"/>
  <c r="E21" i="4"/>
  <c r="J112" i="4" s="1"/>
  <c r="J20" i="4"/>
  <c r="J18" i="4"/>
  <c r="E18" i="4"/>
  <c r="F113" i="4"/>
  <c r="F92" i="4"/>
  <c r="J17" i="4"/>
  <c r="J15" i="4"/>
  <c r="E15" i="4"/>
  <c r="F112" i="4"/>
  <c r="F91" i="4"/>
  <c r="J14" i="4"/>
  <c r="J12" i="4"/>
  <c r="J110" i="4"/>
  <c r="J89" i="4"/>
  <c r="E7" i="4"/>
  <c r="E106" i="4"/>
  <c r="E85" i="4"/>
  <c r="J37" i="3"/>
  <c r="J36" i="3"/>
  <c r="AY96" i="1"/>
  <c r="J35" i="3"/>
  <c r="AX96" i="1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T127" i="3"/>
  <c r="T126" i="3" s="1"/>
  <c r="R128" i="3"/>
  <c r="R127" i="3" s="1"/>
  <c r="R126" i="3" s="1"/>
  <c r="P128" i="3"/>
  <c r="P127" i="3"/>
  <c r="P126" i="3" s="1"/>
  <c r="BK128" i="3"/>
  <c r="BK127" i="3" s="1"/>
  <c r="J128" i="3"/>
  <c r="BE128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F37" i="3"/>
  <c r="BD96" i="1" s="1"/>
  <c r="BH123" i="3"/>
  <c r="F36" i="3" s="1"/>
  <c r="BC96" i="1" s="1"/>
  <c r="BG123" i="3"/>
  <c r="F35" i="3"/>
  <c r="BB96" i="1" s="1"/>
  <c r="BF123" i="3"/>
  <c r="F34" i="3" s="1"/>
  <c r="BA96" i="1" s="1"/>
  <c r="T123" i="3"/>
  <c r="T122" i="3"/>
  <c r="T121" i="3" s="1"/>
  <c r="T120" i="3" s="1"/>
  <c r="R123" i="3"/>
  <c r="R122" i="3"/>
  <c r="R121" i="3" s="1"/>
  <c r="P123" i="3"/>
  <c r="P122" i="3"/>
  <c r="P121" i="3" s="1"/>
  <c r="P120" i="3" s="1"/>
  <c r="AU96" i="1" s="1"/>
  <c r="BK123" i="3"/>
  <c r="BK122" i="3" s="1"/>
  <c r="J123" i="3"/>
  <c r="BE123" i="3" s="1"/>
  <c r="F114" i="3"/>
  <c r="E112" i="3"/>
  <c r="F89" i="3"/>
  <c r="E87" i="3"/>
  <c r="J24" i="3"/>
  <c r="E24" i="3"/>
  <c r="J117" i="3" s="1"/>
  <c r="J23" i="3"/>
  <c r="J21" i="3"/>
  <c r="E21" i="3"/>
  <c r="J91" i="3" s="1"/>
  <c r="J116" i="3"/>
  <c r="J20" i="3"/>
  <c r="J18" i="3"/>
  <c r="E18" i="3"/>
  <c r="F117" i="3" s="1"/>
  <c r="F92" i="3"/>
  <c r="J17" i="3"/>
  <c r="J15" i="3"/>
  <c r="E15" i="3"/>
  <c r="F116" i="3"/>
  <c r="F91" i="3"/>
  <c r="J14" i="3"/>
  <c r="J12" i="3"/>
  <c r="J114" i="3"/>
  <c r="J89" i="3"/>
  <c r="E7" i="3"/>
  <c r="E110" i="3" s="1"/>
  <c r="J37" i="2"/>
  <c r="J36" i="2"/>
  <c r="AY95" i="1" s="1"/>
  <c r="J35" i="2"/>
  <c r="AX95" i="1" s="1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T127" i="2" s="1"/>
  <c r="R128" i="2"/>
  <c r="R127" i="2"/>
  <c r="P128" i="2"/>
  <c r="P127" i="2" s="1"/>
  <c r="BK128" i="2"/>
  <c r="BK127" i="2"/>
  <c r="J127" i="2"/>
  <c r="J98" i="2" s="1"/>
  <c r="J128" i="2"/>
  <c r="BE128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T119" i="2" s="1"/>
  <c r="R122" i="2"/>
  <c r="P122" i="2"/>
  <c r="BK122" i="2"/>
  <c r="J122" i="2"/>
  <c r="BE122" i="2" s="1"/>
  <c r="BI121" i="2"/>
  <c r="BH121" i="2"/>
  <c r="BG121" i="2"/>
  <c r="F35" i="2" s="1"/>
  <c r="BB95" i="1" s="1"/>
  <c r="BF121" i="2"/>
  <c r="T121" i="2"/>
  <c r="R121" i="2"/>
  <c r="P121" i="2"/>
  <c r="BK121" i="2"/>
  <c r="J121" i="2"/>
  <c r="BE121" i="2"/>
  <c r="BI120" i="2"/>
  <c r="F37" i="2" s="1"/>
  <c r="BD95" i="1" s="1"/>
  <c r="BD94" i="1" s="1"/>
  <c r="W33" i="1" s="1"/>
  <c r="BH120" i="2"/>
  <c r="F36" i="2"/>
  <c r="BC95" i="1" s="1"/>
  <c r="BC94" i="1" s="1"/>
  <c r="BG120" i="2"/>
  <c r="BF120" i="2"/>
  <c r="J34" i="2" s="1"/>
  <c r="AW95" i="1" s="1"/>
  <c r="F34" i="2"/>
  <c r="BA95" i="1" s="1"/>
  <c r="T120" i="2"/>
  <c r="R120" i="2"/>
  <c r="R119" i="2" s="1"/>
  <c r="R118" i="2" s="1"/>
  <c r="P120" i="2"/>
  <c r="P119" i="2" s="1"/>
  <c r="P118" i="2" s="1"/>
  <c r="AU95" i="1" s="1"/>
  <c r="BK120" i="2"/>
  <c r="BK119" i="2" s="1"/>
  <c r="J120" i="2"/>
  <c r="BE120" i="2" s="1"/>
  <c r="F112" i="2"/>
  <c r="E110" i="2"/>
  <c r="F89" i="2"/>
  <c r="E87" i="2"/>
  <c r="J24" i="2"/>
  <c r="E24" i="2"/>
  <c r="J115" i="2" s="1"/>
  <c r="J92" i="2"/>
  <c r="J23" i="2"/>
  <c r="J21" i="2"/>
  <c r="E21" i="2"/>
  <c r="J114" i="2"/>
  <c r="J91" i="2"/>
  <c r="J20" i="2"/>
  <c r="J18" i="2"/>
  <c r="E18" i="2"/>
  <c r="F92" i="2" s="1"/>
  <c r="F115" i="2"/>
  <c r="J17" i="2"/>
  <c r="J15" i="2"/>
  <c r="E15" i="2"/>
  <c r="F114" i="2" s="1"/>
  <c r="J14" i="2"/>
  <c r="J12" i="2"/>
  <c r="J112" i="2" s="1"/>
  <c r="E7" i="2"/>
  <c r="E85" i="2" s="1"/>
  <c r="AS94" i="1"/>
  <c r="L90" i="1"/>
  <c r="AM90" i="1"/>
  <c r="AM89" i="1"/>
  <c r="L89" i="1"/>
  <c r="AM87" i="1"/>
  <c r="L87" i="1"/>
  <c r="L85" i="1"/>
  <c r="L84" i="1"/>
  <c r="E85" i="3" l="1"/>
  <c r="E108" i="2"/>
  <c r="J30" i="4"/>
  <c r="J96" i="4"/>
  <c r="J33" i="2"/>
  <c r="AV95" i="1" s="1"/>
  <c r="AT95" i="1" s="1"/>
  <c r="F33" i="2"/>
  <c r="AZ95" i="1" s="1"/>
  <c r="AZ94" i="1" s="1"/>
  <c r="J119" i="2"/>
  <c r="J97" i="2" s="1"/>
  <c r="BK118" i="2"/>
  <c r="J118" i="2" s="1"/>
  <c r="BA94" i="1"/>
  <c r="T118" i="2"/>
  <c r="F33" i="3"/>
  <c r="AZ96" i="1" s="1"/>
  <c r="J33" i="3"/>
  <c r="AV96" i="1" s="1"/>
  <c r="R120" i="3"/>
  <c r="J127" i="3"/>
  <c r="J100" i="3" s="1"/>
  <c r="BK126" i="3"/>
  <c r="J126" i="3" s="1"/>
  <c r="J99" i="3" s="1"/>
  <c r="J33" i="4"/>
  <c r="AV97" i="1" s="1"/>
  <c r="AT97" i="1" s="1"/>
  <c r="W32" i="1"/>
  <c r="AY94" i="1"/>
  <c r="AU94" i="1"/>
  <c r="BB94" i="1"/>
  <c r="J122" i="3"/>
  <c r="J98" i="3" s="1"/>
  <c r="BK121" i="3"/>
  <c r="J34" i="3"/>
  <c r="AW96" i="1" s="1"/>
  <c r="F33" i="4"/>
  <c r="AZ97" i="1" s="1"/>
  <c r="J89" i="2"/>
  <c r="F91" i="2"/>
  <c r="J92" i="3"/>
  <c r="J91" i="4"/>
  <c r="BK120" i="3" l="1"/>
  <c r="J120" i="3" s="1"/>
  <c r="J121" i="3"/>
  <c r="J97" i="3" s="1"/>
  <c r="AV94" i="1"/>
  <c r="W29" i="1"/>
  <c r="AX94" i="1"/>
  <c r="W31" i="1"/>
  <c r="AT96" i="1"/>
  <c r="J96" i="2"/>
  <c r="J30" i="2"/>
  <c r="W30" i="1"/>
  <c r="AW94" i="1"/>
  <c r="AK30" i="1" s="1"/>
  <c r="J39" i="4"/>
  <c r="AG97" i="1"/>
  <c r="AN97" i="1" s="1"/>
  <c r="AK29" i="1" l="1"/>
  <c r="AT94" i="1"/>
  <c r="AG95" i="1"/>
  <c r="J39" i="2"/>
  <c r="J30" i="3"/>
  <c r="J96" i="3"/>
  <c r="AN95" i="1" l="1"/>
  <c r="AG96" i="1"/>
  <c r="AN96" i="1" s="1"/>
  <c r="J39" i="3"/>
  <c r="AG94" i="1" l="1"/>
  <c r="AN94" i="1" l="1"/>
  <c r="AK26" i="1"/>
  <c r="AK35" i="1" s="1"/>
</calcChain>
</file>

<file path=xl/sharedStrings.xml><?xml version="1.0" encoding="utf-8"?>
<sst xmlns="http://schemas.openxmlformats.org/spreadsheetml/2006/main" count="1721" uniqueCount="458">
  <si>
    <t>Export Komplet</t>
  </si>
  <si>
    <t/>
  </si>
  <si>
    <t>2.0</t>
  </si>
  <si>
    <t>False</t>
  </si>
  <si>
    <t>{73508cb1-3e8d-4013-9ff0-be15212dd085}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</si>
  <si>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</si>
  <si>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</si>
  <si>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</si>
  <si>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</si>
  <si>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</si>
  <si>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</si>
  <si>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</si>
  <si>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</si>
  <si>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</si>
  <si>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</si>
  <si>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</si>
  <si>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</si>
  <si>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</si>
  <si>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</si>
  <si>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</si>
  <si>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</si>
  <si>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20. 11. 2018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</si>
  <si>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</si>
  <si>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</si>
  <si>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</si>
  <si>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</si>
  <si>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</si>
  <si>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</si>
  <si>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</si>
  <si>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</si>
  <si>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</si>
  <si>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</si>
  <si>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</si>
  <si>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</si>
  <si>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</si>
  <si>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</si>
  <si>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</si>
  <si>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</si>
  <si>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</si>
  <si>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</si>
  <si>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</si>
  <si>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</si>
  <si>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</si>
  <si>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</si>
  <si>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</si>
  <si>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</si>
  <si>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</si>
  <si>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</si>
  <si>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</si>
  <si>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</si>
  <si>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</si>
  <si>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</si>
  <si>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</si>
  <si>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</si>
  <si>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</si>
  <si>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</si>
  <si>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</si>
  <si>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</si>
  <si>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</si>
  <si>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</si>
  <si>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</si>
  <si>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</si>
  <si>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</si>
  <si>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</si>
  <si>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</si>
  <si>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</si>
  <si>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</si>
  <si>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</si>
  <si>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</si>
  <si>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</si>
  <si>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</si>
  <si>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</si>
  <si>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</si>
  <si>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</si>
  <si>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</si>
  <si>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</si>
  <si>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</si>
  <si>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elektromontáže</t>
  </si>
  <si>
    <t>STA</t>
  </si>
  <si>
    <t>1</t>
  </si>
  <si>
    <t>{0ea96b55-90cb-4b5b-bfbd-a21a573c2d35}</t>
  </si>
  <si>
    <t>2</t>
  </si>
  <si>
    <t>02</t>
  </si>
  <si>
    <t>zemní práce</t>
  </si>
  <si>
    <t>{a79140f6-c128-48c5-aedd-766180fa26d9}</t>
  </si>
  <si>
    <t>03</t>
  </si>
  <si>
    <t>VON</t>
  </si>
  <si>
    <t>{6a485589-a004-4607-bfc8-c9c59212d72a}</t>
  </si>
  <si>
    <t>KRYCÍ LIST SOUPISU PRACÍ</t>
  </si>
  <si>
    <t>Objekt:</t>
  </si>
  <si>
    <t>01 - elektromontáže</t>
  </si>
  <si>
    <t>REKAPITULACE ČLENĚNÍ SOUPISU PRACÍ</t>
  </si>
  <si>
    <t>Kód dílu - Popis</t>
  </si>
  <si>
    <t>Cena celkem [CZK]</t>
  </si>
  <si>
    <t>Náklady ze soupisu prací</t>
  </si>
  <si>
    <t>-1</t>
  </si>
  <si>
    <t>D1 - Stožáry osvětlení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</si>
  <si>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</si>
  <si>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</si>
  <si>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</si>
  <si>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</si>
  <si>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</si>
  <si>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</si>
  <si>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</si>
  <si>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</si>
  <si>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</si>
  <si>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</si>
  <si>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</si>
  <si>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</si>
  <si>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</si>
  <si>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</si>
  <si>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</si>
  <si>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Stožáry osvětlení</t>
  </si>
  <si>
    <t>ROZPOCET</t>
  </si>
  <si>
    <t>57</t>
  </si>
  <si>
    <t>K</t>
  </si>
  <si>
    <t>7493151045</t>
  </si>
  <si>
    <t>Montáž osvětlovacích stožárů včetně výstroje pevných železničních JŽ s výložníkem do 14 m bez spouštěcího zařízení</t>
  </si>
  <si>
    <t>kus</t>
  </si>
  <si>
    <t>512</t>
  </si>
  <si>
    <t>-814276678</t>
  </si>
  <si>
    <t>36</t>
  </si>
  <si>
    <t>M</t>
  </si>
  <si>
    <t>7493100190</t>
  </si>
  <si>
    <t>Venkovní osvětlení Osvětlovací stožáry pevné JŽ 12 Zstožár železniční</t>
  </si>
  <si>
    <t>8</t>
  </si>
  <si>
    <t>4</t>
  </si>
  <si>
    <t>1354201243</t>
  </si>
  <si>
    <t>41</t>
  </si>
  <si>
    <t>7493100410</t>
  </si>
  <si>
    <t>Venkovní osvětlení Výložníky pro osvětlovací stožáry JŽ 1-900/ Zvýložník ke stožáru JŽ, JŽD</t>
  </si>
  <si>
    <t>-1170423915</t>
  </si>
  <si>
    <t>P</t>
  </si>
  <si>
    <t>Poznámka k položce:_x000D_
Použita bude stožárová redukce RS - 114/60 (redukce pro přichycení svítidla)</t>
  </si>
  <si>
    <t>58</t>
  </si>
  <si>
    <t>7493155522</t>
  </si>
  <si>
    <t>Montáž stožárových rozvodnic pro stožáry JŽ bez oddělovacího transformátoru</t>
  </si>
  <si>
    <t>-117937763</t>
  </si>
  <si>
    <t>59</t>
  </si>
  <si>
    <t>7493102020</t>
  </si>
  <si>
    <t>Venkovní osvětlení Elektrovýzbroje stožárů a stožárové rozvodnice Stožárová rozvodnice s jedním až dvěma jistícími prvky</t>
  </si>
  <si>
    <t>262144</t>
  </si>
  <si>
    <t>1082703834</t>
  </si>
  <si>
    <t>Poznámka k položce:_x000D_
Svorkovnice pojistková - EKM1271</t>
  </si>
  <si>
    <t>OST</t>
  </si>
  <si>
    <t>Ostatní</t>
  </si>
  <si>
    <t>51</t>
  </si>
  <si>
    <t>7491351010</t>
  </si>
  <si>
    <t>Montáž ocelových profilů tyčí, úhelníků</t>
  </si>
  <si>
    <t>kg</t>
  </si>
  <si>
    <t>531493659</t>
  </si>
  <si>
    <t>52</t>
  </si>
  <si>
    <t>7497100160</t>
  </si>
  <si>
    <t>Základy trakčního vedení Ochrana stožáru TV</t>
  </si>
  <si>
    <t>540169496</t>
  </si>
  <si>
    <t>7491652010</t>
  </si>
  <si>
    <t>Montáž vnějšího uzemnění uzemňovacích vodičů v zemi z pozinkované oceli (FeZn) do 120 mm2</t>
  </si>
  <si>
    <t>m</t>
  </si>
  <si>
    <t>-1862761460</t>
  </si>
  <si>
    <t>5</t>
  </si>
  <si>
    <t>7491600190</t>
  </si>
  <si>
    <t>Uzemnění Vnější Uzemňovací vedení v zemi, kruhovým vodičem FeZn do D=10 mm</t>
  </si>
  <si>
    <t>-271999044</t>
  </si>
  <si>
    <t>6</t>
  </si>
  <si>
    <t>7491652084</t>
  </si>
  <si>
    <t>Montáž vnějšího uzemnění ostatní práce spoj uzemňovacích vodičů svařováním vč. zaizolování</t>
  </si>
  <si>
    <t>2035405874</t>
  </si>
  <si>
    <t>7</t>
  </si>
  <si>
    <t>7491601740</t>
  </si>
  <si>
    <t>Uzemnění Hromosvodné vedení Svorka SZ - litina</t>
  </si>
  <si>
    <t>376065478</t>
  </si>
  <si>
    <t>Poznámka k položce:_x000D_
Použito pro připojení drátu - svorka na osvětlovací stožár</t>
  </si>
  <si>
    <t>7491654010</t>
  </si>
  <si>
    <t>Montáž svorek spojovacích se 2 šrouby (typ SS, SO, SR03, aj.)</t>
  </si>
  <si>
    <t>-2029213943</t>
  </si>
  <si>
    <t>9</t>
  </si>
  <si>
    <t>7491601490</t>
  </si>
  <si>
    <t>Uzemnění Hromosvodné vedení Svorka SS</t>
  </si>
  <si>
    <t>1238284917</t>
  </si>
  <si>
    <t>47</t>
  </si>
  <si>
    <t>7492553010</t>
  </si>
  <si>
    <t>Montáž kabelů 2- a 3-žílových Cu do 16 mm2</t>
  </si>
  <si>
    <t>1639781528</t>
  </si>
  <si>
    <t>54</t>
  </si>
  <si>
    <t>7492501760</t>
  </si>
  <si>
    <t>Kabely, vodiče, šňůry Cu - nn Kabel silový 2 a 3-žílový Cu, plastová izolace CYKY 3J1,5  (3Cx 1,5)</t>
  </si>
  <si>
    <t>128</t>
  </si>
  <si>
    <t>1828887465</t>
  </si>
  <si>
    <t>11</t>
  </si>
  <si>
    <t>7492554010</t>
  </si>
  <si>
    <t>Montáž kabelů 4- a 5-žílových Cu do 16 mm2</t>
  </si>
  <si>
    <t>-1366273124</t>
  </si>
  <si>
    <t>12</t>
  </si>
  <si>
    <t>7492501870</t>
  </si>
  <si>
    <t>Kabely, vodiče, šňůry Cu - nn Kabel silový 4 a 5-žílový Cu, plastová izolace CYKY 4J10 (4Bx10)</t>
  </si>
  <si>
    <t>679534680</t>
  </si>
  <si>
    <t>13</t>
  </si>
  <si>
    <t>7492751022</t>
  </si>
  <si>
    <t>Montáž ukončení kabelů nn v rozvaděči nebo na přístroji izolovaných s označením 2 - 5-ti žílových do 25 mm2</t>
  </si>
  <si>
    <t>-1139652821</t>
  </si>
  <si>
    <t>14</t>
  </si>
  <si>
    <t>7492756020</t>
  </si>
  <si>
    <t>Pomocné práce pro montáž kabelů montáž označovacího štítku na kabel</t>
  </si>
  <si>
    <t>399794819</t>
  </si>
  <si>
    <t>7492400460</t>
  </si>
  <si>
    <t>Kabely, vodiče - vn Kabely nad 22kV Označovací štítek na kabel (100 ks)</t>
  </si>
  <si>
    <t>sada</t>
  </si>
  <si>
    <t>-1375707254</t>
  </si>
  <si>
    <t>60</t>
  </si>
  <si>
    <t>7494153015</t>
  </si>
  <si>
    <t>Montáž prázdných plastových kabelových skříní min. IP 44, výšky do 800 mm, hloubky do 320 mm kompaktní pilíř š 660-1 060 mm</t>
  </si>
  <si>
    <t>664772407</t>
  </si>
  <si>
    <t>Poznámka k položce:_x000D_
Rozměry jednotlivých skříňí viz projekt.</t>
  </si>
  <si>
    <t>56</t>
  </si>
  <si>
    <t>7493600911</t>
  </si>
  <si>
    <t>Kabelové a zásuvkové skříně, elektroměrové rozvaděče Skříně elektroměrové pro přímé měření Elektroměrový rozváděč pro nepřímé měření</t>
  </si>
  <si>
    <t>-967155642</t>
  </si>
  <si>
    <t>44</t>
  </si>
  <si>
    <t>7493152525</t>
  </si>
  <si>
    <t>Montáž svítidla pro železnici na pevný stožár výšky přes 6 m mimo kolejiště</t>
  </si>
  <si>
    <t>1311923509</t>
  </si>
  <si>
    <t>43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</si>
  <si>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</si>
  <si>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</si>
  <si>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978167482</t>
  </si>
  <si>
    <t>55</t>
  </si>
  <si>
    <t>7493154010</t>
  </si>
  <si>
    <t>Montáž venkovních svítidel na strop nebo stěnu žárovkových</t>
  </si>
  <si>
    <t>-188282908</t>
  </si>
  <si>
    <t xml:space="preserve">Poznámka k položce:_x000D_
Použité bude exteriérové LED svítidlo na omítku. </t>
  </si>
  <si>
    <t>45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</si>
  <si>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</si>
  <si>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</si>
  <si>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1348339987</t>
  </si>
  <si>
    <t>17</t>
  </si>
  <si>
    <t>7493155010</t>
  </si>
  <si>
    <t>Montáž elektrovýzbroje stožárů do 4 okruhů</t>
  </si>
  <si>
    <t>-1856603917</t>
  </si>
  <si>
    <t>10</t>
  </si>
  <si>
    <t>7492471010</t>
  </si>
  <si>
    <t>Demontáže kabelových vedení nn</t>
  </si>
  <si>
    <t>-1773603877</t>
  </si>
  <si>
    <t>19</t>
  </si>
  <si>
    <t>7493171012</t>
  </si>
  <si>
    <t>Demontáž osvětlovacích stožárů výšky do 14 m</t>
  </si>
  <si>
    <t>1296259619</t>
  </si>
  <si>
    <t>20</t>
  </si>
  <si>
    <t>7493173010</t>
  </si>
  <si>
    <t>Demontáž elektrovýzbroje osvětlovacích stožárů do výšky 14 m</t>
  </si>
  <si>
    <t>674662818</t>
  </si>
  <si>
    <t>7493174010</t>
  </si>
  <si>
    <t>Demontáž svítidel nástěnných, stropních nebo závěsných</t>
  </si>
  <si>
    <t>-2071572763</t>
  </si>
  <si>
    <t>22</t>
  </si>
  <si>
    <t>7493174015</t>
  </si>
  <si>
    <t>Demontáž svítidel z osvětlovacího stožáru, osvětlovací věže nebo brány trakčního vedení</t>
  </si>
  <si>
    <t>-1979069129</t>
  </si>
  <si>
    <t>23</t>
  </si>
  <si>
    <t>7497351780</t>
  </si>
  <si>
    <t>Číslování stožárů a pohonů odpojovačů 1 - 3 znaky</t>
  </si>
  <si>
    <t>493580547</t>
  </si>
  <si>
    <t>53</t>
  </si>
  <si>
    <t>7494003956</t>
  </si>
  <si>
    <t>Modulární přístroje Proudové chrániče Proudové chrániče G; S; do 125 A; 10 kA typ A 4pólové, 100 A a 125 A In 100 A, Ue AC 230/400 V, Idn 300 mA, 4pól, Inc 10 kA, typ A</t>
  </si>
  <si>
    <t>566893776</t>
  </si>
  <si>
    <t>26</t>
  </si>
  <si>
    <t>7491100130</t>
  </si>
  <si>
    <t>Trubková vedení Ohebné elektroinstalační trubky KOPOFLEX 110 rudá</t>
  </si>
  <si>
    <t>-2007339668</t>
  </si>
  <si>
    <t>28</t>
  </si>
  <si>
    <t>7498351010</t>
  </si>
  <si>
    <t>Vydání průkazu způsobilosti pro funkční celek, provizorní stav</t>
  </si>
  <si>
    <t>2022529674</t>
  </si>
  <si>
    <t>29</t>
  </si>
  <si>
    <t>7499151020</t>
  </si>
  <si>
    <t>Dokončovací práce úprava zapojení stávajících kabelových skříní/rozvaděčů</t>
  </si>
  <si>
    <t>hod</t>
  </si>
  <si>
    <t>-1844534893</t>
  </si>
  <si>
    <t>30</t>
  </si>
  <si>
    <t>7499151030</t>
  </si>
  <si>
    <t>Dokončovací práce zkušební provoz</t>
  </si>
  <si>
    <t>-1208299504</t>
  </si>
  <si>
    <t>31</t>
  </si>
  <si>
    <t>7499151040</t>
  </si>
  <si>
    <t>Dokončovací práce zaškolení obsluhy</t>
  </si>
  <si>
    <t>-2127230788</t>
  </si>
  <si>
    <t>3</t>
  </si>
  <si>
    <t>7499151010</t>
  </si>
  <si>
    <t>Dokončovací práce na elektrickém zařízení</t>
  </si>
  <si>
    <t>-1855973114</t>
  </si>
  <si>
    <t>Poznámka k položce:_x000D_
Do těchto prací zahrnujeme napojení na rozvaděč a rozfázování ve stožárech</t>
  </si>
  <si>
    <t>32</t>
  </si>
  <si>
    <t>7499251010</t>
  </si>
  <si>
    <t>Montáž bezpečnostní tabulky výstražné nebo označovací</t>
  </si>
  <si>
    <t>-1683804832</t>
  </si>
  <si>
    <t>33</t>
  </si>
  <si>
    <t>7499100160</t>
  </si>
  <si>
    <t>Ochranné prostředky a pracovní pomůcky Bezpečnostní tabulky Pozor-pod napětím, 30121</t>
  </si>
  <si>
    <t>-996513881</t>
  </si>
  <si>
    <t>34</t>
  </si>
  <si>
    <t>7830010003R</t>
  </si>
  <si>
    <t>Zhotovení povrchové úpravy nátěrem bezpečnostních pruhů na osvětlovací stožár nebo věž</t>
  </si>
  <si>
    <t>-535417275</t>
  </si>
  <si>
    <t>35</t>
  </si>
  <si>
    <t>7499700390</t>
  </si>
  <si>
    <t>Nátěry trakčního vedení Barva a řed. pro bezpečnostní černožluté pruhy na podpěře TV</t>
  </si>
  <si>
    <t>-120870043</t>
  </si>
  <si>
    <t>27</t>
  </si>
  <si>
    <t>7498154010</t>
  </si>
  <si>
    <t>Měření intenzity osvětlení venkovních železničních prostranství</t>
  </si>
  <si>
    <t>-1612403265</t>
  </si>
  <si>
    <t>7498451010</t>
  </si>
  <si>
    <t>Měření zemničů zemních odporů - zemniče prvního nebo samostatného</t>
  </si>
  <si>
    <t>-690078546</t>
  </si>
  <si>
    <t>7498451019</t>
  </si>
  <si>
    <t>Měření zemničů příplatek za každý další zemnič</t>
  </si>
  <si>
    <t>1888649917</t>
  </si>
  <si>
    <t>24</t>
  </si>
  <si>
    <t>7498150520</t>
  </si>
  <si>
    <t>Vyhotovení výchozí revizní zprávy pro opravné práce pro objem investičních nákladů přes 500 000 do 1 000 000 Kč</t>
  </si>
  <si>
    <t>862957244</t>
  </si>
  <si>
    <t>48</t>
  </si>
  <si>
    <t>7498150525</t>
  </si>
  <si>
    <t>Vyhotovení výchozí revizní zprávy příplatek za každých dalších i započatých 500 000 Kč přes 1 000 000 Kč</t>
  </si>
  <si>
    <t>928643556</t>
  </si>
  <si>
    <t>25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</si>
  <si>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</si>
  <si>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</si>
  <si>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-2124385331</t>
  </si>
  <si>
    <t>49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</si>
  <si>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</si>
  <si>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</si>
  <si>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830462564</t>
  </si>
  <si>
    <t>02 - zemní práce</t>
  </si>
  <si>
    <t>HSV - Práce a dodávky HSV</t>
  </si>
  <si>
    <t xml:space="preserve">    1 - Zemní práce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</si>
  <si>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</si>
  <si>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</si>
  <si>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</si>
  <si>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</si>
  <si>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</si>
  <si>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460030011</t>
  </si>
  <si>
    <t>Sejmutí drnu jakékoliv tloušťky</t>
  </si>
  <si>
    <t>m2</t>
  </si>
  <si>
    <t>-1095789759</t>
  </si>
  <si>
    <t>460070754</t>
  </si>
  <si>
    <t>Hloubení nezapažených jam pro ostatní konstrukce ručně v hornině tř 4</t>
  </si>
  <si>
    <t>m3</t>
  </si>
  <si>
    <t>-349467716</t>
  </si>
  <si>
    <t>460120014</t>
  </si>
  <si>
    <t>Zásyp jam ručně v hornině třídy 4</t>
  </si>
  <si>
    <t>1857592382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</si>
  <si>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</si>
  <si>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</si>
  <si>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</si>
  <si>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</si>
  <si>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</si>
  <si>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</si>
  <si>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64</t>
  </si>
  <si>
    <t>-260346087</t>
  </si>
  <si>
    <t>460030015</t>
  </si>
  <si>
    <t>Odstranění travnatého porostu, kosení a shrabávání trávy</t>
  </si>
  <si>
    <t>-1116820748</t>
  </si>
  <si>
    <t>460030021</t>
  </si>
  <si>
    <t>Odstranění dřevitého porostu z křovin a stromů měkkého středně hustého</t>
  </si>
  <si>
    <t>944858768</t>
  </si>
  <si>
    <t>460050704</t>
  </si>
  <si>
    <t>Hloubení nezapažených jam pro stožáry veřejného osvětlení ručně v hornině tř 4</t>
  </si>
  <si>
    <t>2131695452</t>
  </si>
  <si>
    <t>460080035</t>
  </si>
  <si>
    <t>Základové konstrukce ze ŽB tř. C 25/30</t>
  </si>
  <si>
    <t>785995150</t>
  </si>
  <si>
    <t>460080112</t>
  </si>
  <si>
    <t>Bourání základu betonového se záhozem jámy sypaninou</t>
  </si>
  <si>
    <t>1347405331</t>
  </si>
  <si>
    <t>460150164</t>
  </si>
  <si>
    <t>Hloubení kabelových zapažených i nezapažených rýh ručně š 35 cm, hl 80 cm, v hornině tř 4</t>
  </si>
  <si>
    <t>-1667924464</t>
  </si>
  <si>
    <t>460421281</t>
  </si>
  <si>
    <t>Lože kabelů z prohozeného výkopku tl 5 cm nad kabel, kryté plastovou folií, š lože do 25 cm</t>
  </si>
  <si>
    <t>1534825031</t>
  </si>
  <si>
    <t>460490013</t>
  </si>
  <si>
    <t>Krytí kabelů výstražnou fólií šířky 34 cm</t>
  </si>
  <si>
    <t>1506633682</t>
  </si>
  <si>
    <t>693113110</t>
  </si>
  <si>
    <t>EXTRUNET - výstražná fólie z polyethylenu šíře 33 cm s potiskem</t>
  </si>
  <si>
    <t>256</t>
  </si>
  <si>
    <t>-653289556</t>
  </si>
  <si>
    <t>Poznámka k položce:_x000D_
šíře 33 cm s potiskem</t>
  </si>
  <si>
    <t>28610007</t>
  </si>
  <si>
    <t>trubka PVC tlaková hrdlovaná vodovodní dl 6m DN 300</t>
  </si>
  <si>
    <t>-842216686</t>
  </si>
  <si>
    <t>460520172</t>
  </si>
  <si>
    <t>Montáž trubek ochranných plastových ohebných do 50 mm uložených do rýhy</t>
  </si>
  <si>
    <t>-1213118921</t>
  </si>
  <si>
    <t>7491100120</t>
  </si>
  <si>
    <t>Trubková vedení Ohebné elektroinstalační trubky KOPOFLEX  50 rudá</t>
  </si>
  <si>
    <t>-1945512063</t>
  </si>
  <si>
    <t>16</t>
  </si>
  <si>
    <t>460560164</t>
  </si>
  <si>
    <t>Zásyp rýh ručně šířky 35 cm, hloubky 80 cm, z horniny třídy 4</t>
  </si>
  <si>
    <t>1549203572</t>
  </si>
  <si>
    <t>460600021</t>
  </si>
  <si>
    <t>Vodorovné přemístění horniny jakékoliv třídy do 50 m</t>
  </si>
  <si>
    <t>618832958</t>
  </si>
  <si>
    <t>18</t>
  </si>
  <si>
    <t>460600061</t>
  </si>
  <si>
    <t>Odvoz suti a vybouraných hmot do 1 km</t>
  </si>
  <si>
    <t>t</t>
  </si>
  <si>
    <t>-963360213</t>
  </si>
  <si>
    <t>460600071</t>
  </si>
  <si>
    <t>Příplatek k odvozu suti a vybouraných hmot za každý další 1 km</t>
  </si>
  <si>
    <t>-677730557</t>
  </si>
  <si>
    <t>9909000100</t>
  </si>
  <si>
    <t>Poplatek za uložení suti nebo hmot na oficiální skládku</t>
  </si>
  <si>
    <t>-1646107486</t>
  </si>
  <si>
    <t>460620002</t>
  </si>
  <si>
    <t>Položení drnu včetně zalití vodou na rovině</t>
  </si>
  <si>
    <t>1199486674</t>
  </si>
  <si>
    <t>460620014</t>
  </si>
  <si>
    <t>Provizorní úprava terénu se zhutněním, v hornině tř 4</t>
  </si>
  <si>
    <t>-1793062592</t>
  </si>
  <si>
    <t>460030039</t>
  </si>
  <si>
    <t>Rozebrání dlažeb ručně z dlaždic zámkových do písku spáry nezalité</t>
  </si>
  <si>
    <t>-961046838</t>
  </si>
  <si>
    <t>460650173</t>
  </si>
  <si>
    <t>Očištění kostek kamenných mozaikových z rozebraných dlažeb</t>
  </si>
  <si>
    <t>-881781921</t>
  </si>
  <si>
    <t>460650923</t>
  </si>
  <si>
    <t>Kladení dlažby po překopech z kostek mozaikových do lože z kameniva těženého</t>
  </si>
  <si>
    <t>-564312502</t>
  </si>
  <si>
    <t>58156546</t>
  </si>
  <si>
    <t>písek křemičitý frakce 0,3/0,8</t>
  </si>
  <si>
    <t>988052393</t>
  </si>
  <si>
    <t>03 - VON</t>
  </si>
  <si>
    <t>022101001</t>
  </si>
  <si>
    <t>Geodetické práce Geodetické práce před opravou</t>
  </si>
  <si>
    <t>%</t>
  </si>
  <si>
    <t>619452406</t>
  </si>
  <si>
    <t>022101021</t>
  </si>
  <si>
    <t>Geodetické práce Geodetické práce po ukončení opravy</t>
  </si>
  <si>
    <t>588325331</t>
  </si>
  <si>
    <t>023101001</t>
  </si>
  <si>
    <t>Projektové práce Projektové práce v rozsahu ZRN (vyjma dále jmenované práce) do 1 mil. Kč</t>
  </si>
  <si>
    <t>-1841407117</t>
  </si>
  <si>
    <t>Poznámka k položce:_x000D_
Základna pro výpočet - ZRN</t>
  </si>
  <si>
    <t>029101001</t>
  </si>
  <si>
    <t>Ostatní náklady Náklady na informační cedule, desky, publikační náklady, aj.</t>
  </si>
  <si>
    <t>-1544270853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</si>
  <si>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</si>
  <si>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</si>
  <si>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-402402012</t>
  </si>
  <si>
    <t>033121001</t>
  </si>
  <si>
    <t>Provozní vlivy Rušení prací železničním provozem širá trať nebo dopravny s kolejovým rozvětvením s počtem vlaků za směnu 8,5 hod. do 25</t>
  </si>
  <si>
    <t>-1451443777</t>
  </si>
  <si>
    <t>Poznámka k položce:_x000D_
Základna pro výpočet - dotyčné práce</t>
  </si>
  <si>
    <t>Oprava osvětlení v ŽST Cebiv</t>
  </si>
  <si>
    <t>VZ65420113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</si>
</sst>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5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26" t="s">
        <v>457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17"/>
      <c r="BE5" s="233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27" t="s">
        <v>456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17"/>
      <c r="BE6" s="234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34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34"/>
      <c r="BS8" s="14" t="s">
        <v>6</v>
      </c>
    </row>
    <row r="9" spans="1:74" s="1" customFormat="1" ht="14.45" customHeight="1">
      <c r="B9" s="17"/>
      <c r="AR9" s="17"/>
      <c r="BE9" s="234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34"/>
      <c r="BS10" s="14" t="s">
        <v>6</v>
      </c>
    </row>
    <row r="11" spans="1:74" s="1" customFormat="1" ht="18.399999999999999" customHeight="1">
      <c r="B11" s="17"/>
      <c r="E11" s="22" t="s">
        <v>19</v>
      </c>
      <c r="AK11" s="24" t="s">
        <v>24</v>
      </c>
      <c r="AN11" s="22" t="s">
        <v>1</v>
      </c>
      <c r="AR11" s="17"/>
      <c r="BE11" s="234"/>
      <c r="BS11" s="14" t="s">
        <v>6</v>
      </c>
    </row>
    <row r="12" spans="1:74" s="1" customFormat="1" ht="6.95" customHeight="1">
      <c r="B12" s="17"/>
      <c r="AR12" s="17"/>
      <c r="BE12" s="234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234"/>
      <c r="BS13" s="14" t="s">
        <v>6</v>
      </c>
    </row>
    <row r="14" spans="1:74" ht="12.75">
      <c r="B14" s="17"/>
      <c r="E14" s="228" t="s">
        <v>26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4" t="s">
        <v>24</v>
      </c>
      <c r="AN14" s="26" t="s">
        <v>26</v>
      </c>
      <c r="AR14" s="17"/>
      <c r="BE14" s="234"/>
      <c r="BS14" s="14" t="s">
        <v>6</v>
      </c>
    </row>
    <row r="15" spans="1:74" s="1" customFormat="1" ht="6.95" customHeight="1">
      <c r="B15" s="17"/>
      <c r="AR15" s="17"/>
      <c r="BE15" s="234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234"/>
      <c r="BS16" s="14" t="s">
        <v>3</v>
      </c>
    </row>
    <row r="17" spans="1:71" s="1" customFormat="1" ht="18.399999999999999" customHeight="1">
      <c r="B17" s="17"/>
      <c r="E17" s="22" t="s">
        <v>19</v>
      </c>
      <c r="AK17" s="24" t="s">
        <v>24</v>
      </c>
      <c r="AN17" s="22" t="s">
        <v>1</v>
      </c>
      <c r="AR17" s="17"/>
      <c r="BE17" s="234"/>
      <c r="BS17" s="14" t="s">
        <v>28</v>
      </c>
    </row>
    <row r="18" spans="1:71" s="1" customFormat="1" ht="6.95" customHeight="1">
      <c r="B18" s="17"/>
      <c r="AR18" s="17"/>
      <c r="BE18" s="234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234"/>
      <c r="BS19" s="14" t="s">
        <v>6</v>
      </c>
    </row>
    <row r="20" spans="1:71" s="1" customFormat="1" ht="18.399999999999999" customHeight="1">
      <c r="B20" s="17"/>
      <c r="E20" s="22" t="s">
        <v>19</v>
      </c>
      <c r="AK20" s="24" t="s">
        <v>24</v>
      </c>
      <c r="AN20" s="22" t="s">
        <v>1</v>
      </c>
      <c r="AR20" s="17"/>
      <c r="BE20" s="234"/>
      <c r="BS20" s="14" t="s">
        <v>28</v>
      </c>
    </row>
    <row r="21" spans="1:71" s="1" customFormat="1" ht="6.95" customHeight="1">
      <c r="B21" s="17"/>
      <c r="AR21" s="17"/>
      <c r="BE21" s="234"/>
    </row>
    <row r="22" spans="1:71" s="1" customFormat="1" ht="12" customHeight="1">
      <c r="B22" s="17"/>
      <c r="D22" s="24" t="s">
        <v>30</v>
      </c>
      <c r="AR22" s="17"/>
      <c r="BE22" s="234"/>
    </row>
    <row r="23" spans="1:71" s="1" customFormat="1" ht="16.5" customHeight="1">
      <c r="B23" s="17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7"/>
      <c r="BE23" s="234"/>
    </row>
    <row r="24" spans="1:71" s="1" customFormat="1" ht="6.95" customHeight="1">
      <c r="B24" s="17"/>
      <c r="AR24" s="17"/>
      <c r="BE24" s="234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4"/>
    </row>
    <row r="26" spans="1:71" s="2" customFormat="1" ht="25.9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6">
        <f>ROUND(AG94,2)</f>
        <v>0</v>
      </c>
      <c r="AL26" s="237"/>
      <c r="AM26" s="237"/>
      <c r="AN26" s="237"/>
      <c r="AO26" s="237"/>
      <c r="AP26" s="29"/>
      <c r="AQ26" s="29"/>
      <c r="AR26" s="30"/>
      <c r="BE26" s="234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34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31" t="s">
        <v>32</v>
      </c>
      <c r="M28" s="231"/>
      <c r="N28" s="231"/>
      <c r="O28" s="231"/>
      <c r="P28" s="231"/>
      <c r="Q28" s="29"/>
      <c r="R28" s="29"/>
      <c r="S28" s="29"/>
      <c r="T28" s="29"/>
      <c r="U28" s="29"/>
      <c r="V28" s="29"/>
      <c r="W28" s="231" t="s">
        <v>33</v>
      </c>
      <c r="X28" s="231"/>
      <c r="Y28" s="231"/>
      <c r="Z28" s="231"/>
      <c r="AA28" s="231"/>
      <c r="AB28" s="231"/>
      <c r="AC28" s="231"/>
      <c r="AD28" s="231"/>
      <c r="AE28" s="231"/>
      <c r="AF28" s="29"/>
      <c r="AG28" s="29"/>
      <c r="AH28" s="29"/>
      <c r="AI28" s="29"/>
      <c r="AJ28" s="29"/>
      <c r="AK28" s="231" t="s">
        <v>34</v>
      </c>
      <c r="AL28" s="231"/>
      <c r="AM28" s="231"/>
      <c r="AN28" s="231"/>
      <c r="AO28" s="231"/>
      <c r="AP28" s="29"/>
      <c r="AQ28" s="29"/>
      <c r="AR28" s="30"/>
      <c r="BE28" s="234"/>
    </row>
    <row r="29" spans="1:71" s="3" customFormat="1" ht="14.45" customHeight="1">
      <c r="B29" s="34"/>
      <c r="D29" s="24" t="s">
        <v>35</v>
      </c>
      <c r="F29" s="24" t="s">
        <v>36</v>
      </c>
      <c r="L29" s="207">
        <v>0.21</v>
      </c>
      <c r="M29" s="208"/>
      <c r="N29" s="208"/>
      <c r="O29" s="208"/>
      <c r="P29" s="208"/>
      <c r="W29" s="232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32">
        <f>ROUND(AV94, 2)</f>
        <v>0</v>
      </c>
      <c r="AL29" s="208"/>
      <c r="AM29" s="208"/>
      <c r="AN29" s="208"/>
      <c r="AO29" s="208"/>
      <c r="AR29" s="34"/>
      <c r="BE29" s="235"/>
    </row>
    <row r="30" spans="1:71" s="3" customFormat="1" ht="14.45" customHeight="1">
      <c r="B30" s="34"/>
      <c r="F30" s="24" t="s">
        <v>37</v>
      </c>
      <c r="L30" s="207">
        <v>0.15</v>
      </c>
      <c r="M30" s="208"/>
      <c r="N30" s="208"/>
      <c r="O30" s="208"/>
      <c r="P30" s="208"/>
      <c r="W30" s="232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32">
        <f>ROUND(AW94, 2)</f>
        <v>0</v>
      </c>
      <c r="AL30" s="208"/>
      <c r="AM30" s="208"/>
      <c r="AN30" s="208"/>
      <c r="AO30" s="208"/>
      <c r="AR30" s="34"/>
      <c r="BE30" s="235"/>
    </row>
    <row r="31" spans="1:71" s="3" customFormat="1" ht="14.45" hidden="1" customHeight="1">
      <c r="B31" s="34"/>
      <c r="F31" s="24" t="s">
        <v>38</v>
      </c>
      <c r="L31" s="207">
        <v>0.21</v>
      </c>
      <c r="M31" s="208"/>
      <c r="N31" s="208"/>
      <c r="O31" s="208"/>
      <c r="P31" s="208"/>
      <c r="W31" s="232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32">
        <v>0</v>
      </c>
      <c r="AL31" s="208"/>
      <c r="AM31" s="208"/>
      <c r="AN31" s="208"/>
      <c r="AO31" s="208"/>
      <c r="AR31" s="34"/>
      <c r="BE31" s="235"/>
    </row>
    <row r="32" spans="1:71" s="3" customFormat="1" ht="14.45" hidden="1" customHeight="1">
      <c r="B32" s="34"/>
      <c r="F32" s="24" t="s">
        <v>39</v>
      </c>
      <c r="L32" s="207">
        <v>0.15</v>
      </c>
      <c r="M32" s="208"/>
      <c r="N32" s="208"/>
      <c r="O32" s="208"/>
      <c r="P32" s="208"/>
      <c r="W32" s="232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32">
        <v>0</v>
      </c>
      <c r="AL32" s="208"/>
      <c r="AM32" s="208"/>
      <c r="AN32" s="208"/>
      <c r="AO32" s="208"/>
      <c r="AR32" s="34"/>
      <c r="BE32" s="235"/>
    </row>
    <row r="33" spans="1:57" s="3" customFormat="1" ht="14.45" hidden="1" customHeight="1">
      <c r="B33" s="34"/>
      <c r="F33" s="24" t="s">
        <v>40</v>
      </c>
      <c r="L33" s="207">
        <v>0</v>
      </c>
      <c r="M33" s="208"/>
      <c r="N33" s="208"/>
      <c r="O33" s="208"/>
      <c r="P33" s="208"/>
      <c r="W33" s="232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32">
        <v>0</v>
      </c>
      <c r="AL33" s="208"/>
      <c r="AM33" s="208"/>
      <c r="AN33" s="208"/>
      <c r="AO33" s="208"/>
      <c r="AR33" s="34"/>
      <c r="BE33" s="235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34"/>
    </row>
    <row r="35" spans="1:57" s="2" customFormat="1" ht="25.9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11" t="s">
        <v>43</v>
      </c>
      <c r="Y35" s="212"/>
      <c r="Z35" s="212"/>
      <c r="AA35" s="212"/>
      <c r="AB35" s="212"/>
      <c r="AC35" s="37"/>
      <c r="AD35" s="37"/>
      <c r="AE35" s="37"/>
      <c r="AF35" s="37"/>
      <c r="AG35" s="37"/>
      <c r="AH35" s="37"/>
      <c r="AI35" s="37"/>
      <c r="AJ35" s="37"/>
      <c r="AK35" s="213">
        <f>SUM(AK26:AK33)</f>
        <v>0</v>
      </c>
      <c r="AL35" s="212"/>
      <c r="AM35" s="212"/>
      <c r="AN35" s="212"/>
      <c r="AO35" s="214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VZ65420113</v>
      </c>
      <c r="AR84" s="48"/>
    </row>
    <row r="85" spans="1:91" s="5" customFormat="1" ht="36.950000000000003" customHeight="1">
      <c r="B85" s="49"/>
      <c r="C85" s="50" t="s">
        <v>15</v>
      </c>
      <c r="L85" s="223" t="str">
        <f>K6</f>
        <v>Oprava osvětlení v ŽST Cebiv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25" t="str">
        <f>IF(AN8= "","",AN8)</f>
        <v>20. 11. 2018</v>
      </c>
      <c r="AN87" s="22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21" t="str">
        <f>IF(E17="","",E17)</f>
        <v xml:space="preserve"> </v>
      </c>
      <c r="AN89" s="222"/>
      <c r="AO89" s="222"/>
      <c r="AP89" s="222"/>
      <c r="AQ89" s="29"/>
      <c r="AR89" s="30"/>
      <c r="AS89" s="217" t="s">
        <v>51</v>
      </c>
      <c r="AT89" s="21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21" t="str">
        <f>IF(E20="","",E20)</f>
        <v xml:space="preserve"> </v>
      </c>
      <c r="AN90" s="222"/>
      <c r="AO90" s="222"/>
      <c r="AP90" s="222"/>
      <c r="AQ90" s="29"/>
      <c r="AR90" s="30"/>
      <c r="AS90" s="219"/>
      <c r="AT90" s="22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9"/>
      <c r="AT91" s="22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2" t="s">
        <v>52</v>
      </c>
      <c r="D92" s="203"/>
      <c r="E92" s="203"/>
      <c r="F92" s="203"/>
      <c r="G92" s="203"/>
      <c r="H92" s="57"/>
      <c r="I92" s="204" t="s">
        <v>53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10" t="s">
        <v>54</v>
      </c>
      <c r="AH92" s="203"/>
      <c r="AI92" s="203"/>
      <c r="AJ92" s="203"/>
      <c r="AK92" s="203"/>
      <c r="AL92" s="203"/>
      <c r="AM92" s="203"/>
      <c r="AN92" s="204" t="s">
        <v>55</v>
      </c>
      <c r="AO92" s="203"/>
      <c r="AP92" s="209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0">
        <f>ROUND(SUM(AG95:AG97),2)</f>
        <v>0</v>
      </c>
      <c r="AH94" s="200"/>
      <c r="AI94" s="200"/>
      <c r="AJ94" s="200"/>
      <c r="AK94" s="200"/>
      <c r="AL94" s="200"/>
      <c r="AM94" s="200"/>
      <c r="AN94" s="201">
        <f>SUM(AG94,AT94)</f>
        <v>0</v>
      </c>
      <c r="AO94" s="201"/>
      <c r="AP94" s="201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99" t="s">
        <v>76</v>
      </c>
      <c r="E95" s="199"/>
      <c r="F95" s="199"/>
      <c r="G95" s="199"/>
      <c r="H95" s="199"/>
      <c r="I95" s="79"/>
      <c r="J95" s="199" t="s">
        <v>77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5">
        <f>'01 - elektromontáže'!J30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80" t="s">
        <v>78</v>
      </c>
      <c r="AR95" s="77"/>
      <c r="AS95" s="81">
        <v>0</v>
      </c>
      <c r="AT95" s="82">
        <f>ROUND(SUM(AV95:AW95),2)</f>
        <v>0</v>
      </c>
      <c r="AU95" s="83">
        <f>'01 - elektromontáže'!P118</f>
        <v>0</v>
      </c>
      <c r="AV95" s="82">
        <f>'01 - elektromontáže'!J33</f>
        <v>0</v>
      </c>
      <c r="AW95" s="82">
        <f>'01 - elektromontáže'!J34</f>
        <v>0</v>
      </c>
      <c r="AX95" s="82">
        <f>'01 - elektromontáže'!J35</f>
        <v>0</v>
      </c>
      <c r="AY95" s="82">
        <f>'01 - elektromontáže'!J36</f>
        <v>0</v>
      </c>
      <c r="AZ95" s="82">
        <f>'01 - elektromontáže'!F33</f>
        <v>0</v>
      </c>
      <c r="BA95" s="82">
        <f>'01 - elektromontáže'!F34</f>
        <v>0</v>
      </c>
      <c r="BB95" s="82">
        <f>'01 - elektromontáže'!F35</f>
        <v>0</v>
      </c>
      <c r="BC95" s="82">
        <f>'01 - elektromontáže'!F36</f>
        <v>0</v>
      </c>
      <c r="BD95" s="84">
        <f>'01 - elektromontáže'!F37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81</v>
      </c>
    </row>
    <row r="96" spans="1:91" s="7" customFormat="1" ht="16.5" customHeight="1">
      <c r="A96" s="76" t="s">
        <v>75</v>
      </c>
      <c r="B96" s="77"/>
      <c r="C96" s="78"/>
      <c r="D96" s="199" t="s">
        <v>82</v>
      </c>
      <c r="E96" s="199"/>
      <c r="F96" s="199"/>
      <c r="G96" s="199"/>
      <c r="H96" s="199"/>
      <c r="I96" s="79"/>
      <c r="J96" s="199" t="s">
        <v>83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5">
        <f>'02 - zemní práce'!J30</f>
        <v>0</v>
      </c>
      <c r="AH96" s="206"/>
      <c r="AI96" s="206"/>
      <c r="AJ96" s="206"/>
      <c r="AK96" s="206"/>
      <c r="AL96" s="206"/>
      <c r="AM96" s="206"/>
      <c r="AN96" s="205">
        <f>SUM(AG96,AT96)</f>
        <v>0</v>
      </c>
      <c r="AO96" s="206"/>
      <c r="AP96" s="206"/>
      <c r="AQ96" s="80" t="s">
        <v>78</v>
      </c>
      <c r="AR96" s="77"/>
      <c r="AS96" s="81">
        <v>0</v>
      </c>
      <c r="AT96" s="82">
        <f>ROUND(SUM(AV96:AW96),2)</f>
        <v>0</v>
      </c>
      <c r="AU96" s="83">
        <f>'02 - zemní práce'!P120</f>
        <v>0</v>
      </c>
      <c r="AV96" s="82">
        <f>'02 - zemní práce'!J33</f>
        <v>0</v>
      </c>
      <c r="AW96" s="82">
        <f>'02 - zemní práce'!J34</f>
        <v>0</v>
      </c>
      <c r="AX96" s="82">
        <f>'02 - zemní práce'!J35</f>
        <v>0</v>
      </c>
      <c r="AY96" s="82">
        <f>'02 - zemní práce'!J36</f>
        <v>0</v>
      </c>
      <c r="AZ96" s="82">
        <f>'02 - zemní práce'!F33</f>
        <v>0</v>
      </c>
      <c r="BA96" s="82">
        <f>'02 - zemní práce'!F34</f>
        <v>0</v>
      </c>
      <c r="BB96" s="82">
        <f>'02 - zemní práce'!F35</f>
        <v>0</v>
      </c>
      <c r="BC96" s="82">
        <f>'02 - zemní práce'!F36</f>
        <v>0</v>
      </c>
      <c r="BD96" s="84">
        <f>'02 - zemní práce'!F37</f>
        <v>0</v>
      </c>
      <c r="BT96" s="85" t="s">
        <v>79</v>
      </c>
      <c r="BV96" s="85" t="s">
        <v>73</v>
      </c>
      <c r="BW96" s="85" t="s">
        <v>84</v>
      </c>
      <c r="BX96" s="85" t="s">
        <v>4</v>
      </c>
      <c r="CL96" s="85" t="s">
        <v>1</v>
      </c>
      <c r="CM96" s="85" t="s">
        <v>81</v>
      </c>
    </row>
    <row r="97" spans="1:91" s="7" customFormat="1" ht="16.5" customHeight="1">
      <c r="A97" s="76" t="s">
        <v>75</v>
      </c>
      <c r="B97" s="77"/>
      <c r="C97" s="78"/>
      <c r="D97" s="199" t="s">
        <v>85</v>
      </c>
      <c r="E97" s="199"/>
      <c r="F97" s="199"/>
      <c r="G97" s="199"/>
      <c r="H97" s="199"/>
      <c r="I97" s="79"/>
      <c r="J97" s="199" t="s">
        <v>86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5">
        <f>'03 - VON'!J30</f>
        <v>0</v>
      </c>
      <c r="AH97" s="206"/>
      <c r="AI97" s="206"/>
      <c r="AJ97" s="206"/>
      <c r="AK97" s="206"/>
      <c r="AL97" s="206"/>
      <c r="AM97" s="206"/>
      <c r="AN97" s="205">
        <f>SUM(AG97,AT97)</f>
        <v>0</v>
      </c>
      <c r="AO97" s="206"/>
      <c r="AP97" s="206"/>
      <c r="AQ97" s="80" t="s">
        <v>78</v>
      </c>
      <c r="AR97" s="77"/>
      <c r="AS97" s="86">
        <v>0</v>
      </c>
      <c r="AT97" s="87">
        <f>ROUND(SUM(AV97:AW97),2)</f>
        <v>0</v>
      </c>
      <c r="AU97" s="88">
        <f>'03 - VON'!P116</f>
        <v>0</v>
      </c>
      <c r="AV97" s="87">
        <f>'03 - VON'!J33</f>
        <v>0</v>
      </c>
      <c r="AW97" s="87">
        <f>'03 - VON'!J34</f>
        <v>0</v>
      </c>
      <c r="AX97" s="87">
        <f>'03 - VON'!J35</f>
        <v>0</v>
      </c>
      <c r="AY97" s="87">
        <f>'03 - VON'!J36</f>
        <v>0</v>
      </c>
      <c r="AZ97" s="87">
        <f>'03 - VON'!F33</f>
        <v>0</v>
      </c>
      <c r="BA97" s="87">
        <f>'03 - VON'!F34</f>
        <v>0</v>
      </c>
      <c r="BB97" s="87">
        <f>'03 - VON'!F35</f>
        <v>0</v>
      </c>
      <c r="BC97" s="87">
        <f>'03 - VON'!F36</f>
        <v>0</v>
      </c>
      <c r="BD97" s="89">
        <f>'03 - VON'!F37</f>
        <v>0</v>
      </c>
      <c r="BT97" s="85" t="s">
        <v>79</v>
      </c>
      <c r="BV97" s="85" t="s">
        <v>73</v>
      </c>
      <c r="BW97" s="85" t="s">
        <v>87</v>
      </c>
      <c r="BX97" s="85" t="s">
        <v>4</v>
      </c>
      <c r="CL97" s="85" t="s">
        <v>1</v>
      </c>
      <c r="CM97" s="85" t="s">
        <v>81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4:AP94"/>
    <mergeCell ref="C92:G92"/>
    <mergeCell ref="I92:AF92"/>
    <mergeCell ref="D95:H95"/>
    <mergeCell ref="J95:AF95"/>
    <mergeCell ref="AN95:AP95"/>
    <mergeCell ref="AG95:AM95"/>
    <mergeCell ref="D96:H96"/>
    <mergeCell ref="J96:AF96"/>
    <mergeCell ref="D97:H97"/>
    <mergeCell ref="J97:AF97"/>
    <mergeCell ref="AG94:AM94"/>
  </mergeCells>
  <hyperlinks>
    <hyperlink ref="A95" location="'01 - elektromontáže'!C2" display="/"/>
    <hyperlink ref="A96" location="'02 - zemní práce'!C2" display="/"/>
    <hyperlink ref="A97" location="'0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9" t="str">
        <f>'Rekapitulace stavby'!K6</f>
        <v>Oprava osvětlení v ŽST Cebiv</v>
      </c>
      <c r="F7" s="240"/>
      <c r="G7" s="240"/>
      <c r="H7" s="240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90</v>
      </c>
      <c r="F9" s="238"/>
      <c r="G9" s="238"/>
      <c r="H9" s="23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20. 11. 2018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1" t="str">
        <f>'Rekapitulace stavby'!E14</f>
        <v>Vyplň údaj</v>
      </c>
      <c r="F18" s="226"/>
      <c r="G18" s="226"/>
      <c r="H18" s="226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ROUND((SUM(BE118:BE177)),  2)</f>
        <v>0</v>
      </c>
      <c r="G33" s="29"/>
      <c r="H33" s="29"/>
      <c r="I33" s="104">
        <v>0.21</v>
      </c>
      <c r="J33" s="103">
        <f>ROUND(((SUM(BE118:BE177))*I33),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ROUND((SUM(BF118:BF177)),  2)</f>
        <v>0</v>
      </c>
      <c r="G34" s="29"/>
      <c r="H34" s="29"/>
      <c r="I34" s="104">
        <v>0.15</v>
      </c>
      <c r="J34" s="103">
        <f>ROUND(((SUM(BF118:BF177))*I34),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ROUND((SUM(BG118:BG177)),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ROUND((SUM(BH118:BH177)),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ROUND((SUM(BI118:BI177)),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9" t="str">
        <f>E7</f>
        <v>Oprava osvětlení v ŽST Cebiv</v>
      </c>
      <c r="F85" s="240"/>
      <c r="G85" s="240"/>
      <c r="H85" s="24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01 - elektromontáže</v>
      </c>
      <c r="F87" s="238"/>
      <c r="G87" s="238"/>
      <c r="H87" s="23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20. 11. 2018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96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9" customFormat="1" ht="24.95" customHeight="1">
      <c r="B98" s="123"/>
      <c r="D98" s="124" t="s">
        <v>97</v>
      </c>
      <c r="E98" s="125"/>
      <c r="F98" s="125"/>
      <c r="G98" s="125"/>
      <c r="H98" s="125"/>
      <c r="I98" s="126"/>
      <c r="J98" s="127">
        <f>J127</f>
        <v>0</v>
      </c>
      <c r="L98" s="12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98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15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9" t="str">
        <f>E7</f>
        <v>Oprava osvětlení v ŽST Cebiv</v>
      </c>
      <c r="F108" s="240"/>
      <c r="G108" s="240"/>
      <c r="H108" s="240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89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3" t="str">
        <f>E9</f>
        <v>01 - elektromontáže</v>
      </c>
      <c r="F110" s="238"/>
      <c r="G110" s="238"/>
      <c r="H110" s="238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18</v>
      </c>
      <c r="D112" s="29"/>
      <c r="E112" s="29"/>
      <c r="F112" s="22" t="str">
        <f>F12</f>
        <v xml:space="preserve"> </v>
      </c>
      <c r="G112" s="29"/>
      <c r="H112" s="29"/>
      <c r="I112" s="94" t="s">
        <v>20</v>
      </c>
      <c r="J112" s="52" t="str">
        <f>IF(J12="","",J12)</f>
        <v>20. 11. 2018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22</v>
      </c>
      <c r="D114" s="29"/>
      <c r="E114" s="29"/>
      <c r="F114" s="22" t="str">
        <f>E15</f>
        <v xml:space="preserve"> </v>
      </c>
      <c r="G114" s="29"/>
      <c r="H114" s="29"/>
      <c r="I114" s="94" t="s">
        <v>27</v>
      </c>
      <c r="J114" s="27" t="str">
        <f>E21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25</v>
      </c>
      <c r="D115" s="29"/>
      <c r="E115" s="29"/>
      <c r="F115" s="22" t="str">
        <f>IF(E18="","",E18)</f>
        <v>Vyplň údaj</v>
      </c>
      <c r="G115" s="29"/>
      <c r="H115" s="29"/>
      <c r="I115" s="94" t="s">
        <v>29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0" customFormat="1" ht="29.25" customHeight="1">
      <c r="A117" s="128"/>
      <c r="B117" s="129"/>
      <c r="C117" s="130" t="s">
        <v>99</v>
      </c>
      <c r="D117" s="131" t="s">
        <v>56</v>
      </c>
      <c r="E117" s="131" t="s">
        <v>52</v>
      </c>
      <c r="F117" s="131" t="s">
        <v>53</v>
      </c>
      <c r="G117" s="131" t="s">
        <v>100</v>
      </c>
      <c r="H117" s="131" t="s">
        <v>101</v>
      </c>
      <c r="I117" s="132" t="s">
        <v>102</v>
      </c>
      <c r="J117" s="133" t="s">
        <v>93</v>
      </c>
      <c r="K117" s="134" t="s">
        <v>103</v>
      </c>
      <c r="L117" s="135"/>
      <c r="M117" s="59" t="s">
        <v>1</v>
      </c>
      <c r="N117" s="60" t="s">
        <v>35</v>
      </c>
      <c r="O117" s="60" t="s">
        <v>104</v>
      </c>
      <c r="P117" s="60" t="s">
        <v>105</v>
      </c>
      <c r="Q117" s="60" t="s">
        <v>106</v>
      </c>
      <c r="R117" s="60" t="s">
        <v>107</v>
      </c>
      <c r="S117" s="60" t="s">
        <v>108</v>
      </c>
      <c r="T117" s="61" t="s">
        <v>109</v>
      </c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</row>
    <row r="118" spans="1:65" s="2" customFormat="1" ht="22.9" customHeight="1">
      <c r="A118" s="29"/>
      <c r="B118" s="30"/>
      <c r="C118" s="66" t="s">
        <v>110</v>
      </c>
      <c r="D118" s="29"/>
      <c r="E118" s="29"/>
      <c r="F118" s="29"/>
      <c r="G118" s="29"/>
      <c r="H118" s="29"/>
      <c r="I118" s="93"/>
      <c r="J118" s="136">
        <f>BK118</f>
        <v>0</v>
      </c>
      <c r="K118" s="29"/>
      <c r="L118" s="30"/>
      <c r="M118" s="62"/>
      <c r="N118" s="53"/>
      <c r="O118" s="63"/>
      <c r="P118" s="137">
        <f>P119+P127</f>
        <v>0</v>
      </c>
      <c r="Q118" s="63"/>
      <c r="R118" s="137">
        <f>R119+R127</f>
        <v>0</v>
      </c>
      <c r="S118" s="63"/>
      <c r="T118" s="138">
        <f>T119+T127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70</v>
      </c>
      <c r="AU118" s="14" t="s">
        <v>95</v>
      </c>
      <c r="BK118" s="139">
        <f>BK119+BK127</f>
        <v>0</v>
      </c>
    </row>
    <row r="119" spans="1:65" s="11" customFormat="1" ht="25.9" customHeight="1">
      <c r="B119" s="140"/>
      <c r="D119" s="141" t="s">
        <v>70</v>
      </c>
      <c r="E119" s="142" t="s">
        <v>111</v>
      </c>
      <c r="F119" s="142" t="s">
        <v>112</v>
      </c>
      <c r="I119" s="143"/>
      <c r="J119" s="144">
        <f>BK119</f>
        <v>0</v>
      </c>
      <c r="L119" s="140"/>
      <c r="M119" s="145"/>
      <c r="N119" s="146"/>
      <c r="O119" s="146"/>
      <c r="P119" s="147">
        <f>SUM(P120:P126)</f>
        <v>0</v>
      </c>
      <c r="Q119" s="146"/>
      <c r="R119" s="147">
        <f>SUM(R120:R126)</f>
        <v>0</v>
      </c>
      <c r="S119" s="146"/>
      <c r="T119" s="148">
        <f>SUM(T120:T126)</f>
        <v>0</v>
      </c>
      <c r="AR119" s="141" t="s">
        <v>79</v>
      </c>
      <c r="AT119" s="149" t="s">
        <v>70</v>
      </c>
      <c r="AU119" s="149" t="s">
        <v>71</v>
      </c>
      <c r="AY119" s="141" t="s">
        <v>113</v>
      </c>
      <c r="BK119" s="150">
        <f>SUM(BK120:BK126)</f>
        <v>0</v>
      </c>
    </row>
    <row r="120" spans="1:65" s="2" customFormat="1" ht="36" customHeight="1">
      <c r="A120" s="29"/>
      <c r="B120" s="151"/>
      <c r="C120" s="152" t="s">
        <v>114</v>
      </c>
      <c r="D120" s="152" t="s">
        <v>115</v>
      </c>
      <c r="E120" s="153" t="s">
        <v>116</v>
      </c>
      <c r="F120" s="154" t="s">
        <v>117</v>
      </c>
      <c r="G120" s="155" t="s">
        <v>118</v>
      </c>
      <c r="H120" s="156">
        <v>4</v>
      </c>
      <c r="I120" s="157"/>
      <c r="J120" s="158">
        <f>ROUND(I120*H120,2)</f>
        <v>0</v>
      </c>
      <c r="K120" s="159"/>
      <c r="L120" s="30"/>
      <c r="M120" s="160" t="s">
        <v>1</v>
      </c>
      <c r="N120" s="161" t="s">
        <v>36</v>
      </c>
      <c r="O120" s="55"/>
      <c r="P120" s="162">
        <f>O120*H120</f>
        <v>0</v>
      </c>
      <c r="Q120" s="162">
        <v>0</v>
      </c>
      <c r="R120" s="162">
        <f>Q120*H120</f>
        <v>0</v>
      </c>
      <c r="S120" s="162">
        <v>0</v>
      </c>
      <c r="T120" s="163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4" t="s">
        <v>119</v>
      </c>
      <c r="AT120" s="164" t="s">
        <v>115</v>
      </c>
      <c r="AU120" s="164" t="s">
        <v>79</v>
      </c>
      <c r="AY120" s="14" t="s">
        <v>113</v>
      </c>
      <c r="BE120" s="165">
        <f>IF(N120="základní",J120,0)</f>
        <v>0</v>
      </c>
      <c r="BF120" s="165">
        <f>IF(N120="snížená",J120,0)</f>
        <v>0</v>
      </c>
      <c r="BG120" s="165">
        <f>IF(N120="zákl. přenesená",J120,0)</f>
        <v>0</v>
      </c>
      <c r="BH120" s="165">
        <f>IF(N120="sníž. přenesená",J120,0)</f>
        <v>0</v>
      </c>
      <c r="BI120" s="165">
        <f>IF(N120="nulová",J120,0)</f>
        <v>0</v>
      </c>
      <c r="BJ120" s="14" t="s">
        <v>79</v>
      </c>
      <c r="BK120" s="165">
        <f>ROUND(I120*H120,2)</f>
        <v>0</v>
      </c>
      <c r="BL120" s="14" t="s">
        <v>119</v>
      </c>
      <c r="BM120" s="164" t="s">
        <v>120</v>
      </c>
    </row>
    <row r="121" spans="1:65" s="2" customFormat="1" ht="24" customHeight="1">
      <c r="A121" s="29"/>
      <c r="B121" s="151"/>
      <c r="C121" s="166" t="s">
        <v>121</v>
      </c>
      <c r="D121" s="166" t="s">
        <v>122</v>
      </c>
      <c r="E121" s="167" t="s">
        <v>123</v>
      </c>
      <c r="F121" s="168" t="s">
        <v>124</v>
      </c>
      <c r="G121" s="169" t="s">
        <v>118</v>
      </c>
      <c r="H121" s="170">
        <v>4</v>
      </c>
      <c r="I121" s="171"/>
      <c r="J121" s="172">
        <f>ROUND(I121*H121,2)</f>
        <v>0</v>
      </c>
      <c r="K121" s="173"/>
      <c r="L121" s="174"/>
      <c r="M121" s="175" t="s">
        <v>1</v>
      </c>
      <c r="N121" s="176" t="s">
        <v>36</v>
      </c>
      <c r="O121" s="55"/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4" t="s">
        <v>125</v>
      </c>
      <c r="AT121" s="164" t="s">
        <v>122</v>
      </c>
      <c r="AU121" s="164" t="s">
        <v>79</v>
      </c>
      <c r="AY121" s="14" t="s">
        <v>113</v>
      </c>
      <c r="BE121" s="165">
        <f>IF(N121="základní",J121,0)</f>
        <v>0</v>
      </c>
      <c r="BF121" s="165">
        <f>IF(N121="snížená",J121,0)</f>
        <v>0</v>
      </c>
      <c r="BG121" s="165">
        <f>IF(N121="zákl. přenesená",J121,0)</f>
        <v>0</v>
      </c>
      <c r="BH121" s="165">
        <f>IF(N121="sníž. přenesená",J121,0)</f>
        <v>0</v>
      </c>
      <c r="BI121" s="165">
        <f>IF(N121="nulová",J121,0)</f>
        <v>0</v>
      </c>
      <c r="BJ121" s="14" t="s">
        <v>79</v>
      </c>
      <c r="BK121" s="165">
        <f>ROUND(I121*H121,2)</f>
        <v>0</v>
      </c>
      <c r="BL121" s="14" t="s">
        <v>126</v>
      </c>
      <c r="BM121" s="164" t="s">
        <v>127</v>
      </c>
    </row>
    <row r="122" spans="1:65" s="2" customFormat="1" ht="24" customHeight="1">
      <c r="A122" s="29"/>
      <c r="B122" s="151"/>
      <c r="C122" s="166" t="s">
        <v>128</v>
      </c>
      <c r="D122" s="166" t="s">
        <v>122</v>
      </c>
      <c r="E122" s="167" t="s">
        <v>129</v>
      </c>
      <c r="F122" s="168" t="s">
        <v>130</v>
      </c>
      <c r="G122" s="169" t="s">
        <v>118</v>
      </c>
      <c r="H122" s="170">
        <v>4</v>
      </c>
      <c r="I122" s="171"/>
      <c r="J122" s="172">
        <f>ROUND(I122*H122,2)</f>
        <v>0</v>
      </c>
      <c r="K122" s="173"/>
      <c r="L122" s="174"/>
      <c r="M122" s="175" t="s">
        <v>1</v>
      </c>
      <c r="N122" s="176" t="s">
        <v>36</v>
      </c>
      <c r="O122" s="55"/>
      <c r="P122" s="162">
        <f>O122*H122</f>
        <v>0</v>
      </c>
      <c r="Q122" s="162">
        <v>0</v>
      </c>
      <c r="R122" s="162">
        <f>Q122*H122</f>
        <v>0</v>
      </c>
      <c r="S122" s="162">
        <v>0</v>
      </c>
      <c r="T122" s="163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4" t="s">
        <v>125</v>
      </c>
      <c r="AT122" s="164" t="s">
        <v>122</v>
      </c>
      <c r="AU122" s="164" t="s">
        <v>79</v>
      </c>
      <c r="AY122" s="14" t="s">
        <v>113</v>
      </c>
      <c r="BE122" s="165">
        <f>IF(N122="základní",J122,0)</f>
        <v>0</v>
      </c>
      <c r="BF122" s="165">
        <f>IF(N122="snížená",J122,0)</f>
        <v>0</v>
      </c>
      <c r="BG122" s="165">
        <f>IF(N122="zákl. přenesená",J122,0)</f>
        <v>0</v>
      </c>
      <c r="BH122" s="165">
        <f>IF(N122="sníž. přenesená",J122,0)</f>
        <v>0</v>
      </c>
      <c r="BI122" s="165">
        <f>IF(N122="nulová",J122,0)</f>
        <v>0</v>
      </c>
      <c r="BJ122" s="14" t="s">
        <v>79</v>
      </c>
      <c r="BK122" s="165">
        <f>ROUND(I122*H122,2)</f>
        <v>0</v>
      </c>
      <c r="BL122" s="14" t="s">
        <v>126</v>
      </c>
      <c r="BM122" s="164" t="s">
        <v>131</v>
      </c>
    </row>
    <row r="123" spans="1:65" s="2" customFormat="1" ht="29.25">
      <c r="A123" s="29"/>
      <c r="B123" s="30"/>
      <c r="C123" s="29"/>
      <c r="D123" s="177" t="s">
        <v>132</v>
      </c>
      <c r="E123" s="29"/>
      <c r="F123" s="178" t="s">
        <v>133</v>
      </c>
      <c r="G123" s="29"/>
      <c r="H123" s="29"/>
      <c r="I123" s="93"/>
      <c r="J123" s="29"/>
      <c r="K123" s="29"/>
      <c r="L123" s="30"/>
      <c r="M123" s="179"/>
      <c r="N123" s="180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132</v>
      </c>
      <c r="AU123" s="14" t="s">
        <v>79</v>
      </c>
    </row>
    <row r="124" spans="1:65" s="2" customFormat="1" ht="24" customHeight="1">
      <c r="A124" s="29"/>
      <c r="B124" s="151"/>
      <c r="C124" s="152" t="s">
        <v>134</v>
      </c>
      <c r="D124" s="152" t="s">
        <v>115</v>
      </c>
      <c r="E124" s="153" t="s">
        <v>135</v>
      </c>
      <c r="F124" s="154" t="s">
        <v>136</v>
      </c>
      <c r="G124" s="155" t="s">
        <v>118</v>
      </c>
      <c r="H124" s="156">
        <v>4</v>
      </c>
      <c r="I124" s="157"/>
      <c r="J124" s="158">
        <f>ROUND(I124*H124,2)</f>
        <v>0</v>
      </c>
      <c r="K124" s="159"/>
      <c r="L124" s="30"/>
      <c r="M124" s="160" t="s">
        <v>1</v>
      </c>
      <c r="N124" s="161" t="s">
        <v>36</v>
      </c>
      <c r="O124" s="55"/>
      <c r="P124" s="162">
        <f>O124*H124</f>
        <v>0</v>
      </c>
      <c r="Q124" s="162">
        <v>0</v>
      </c>
      <c r="R124" s="162">
        <f>Q124*H124</f>
        <v>0</v>
      </c>
      <c r="S124" s="162">
        <v>0</v>
      </c>
      <c r="T124" s="16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4" t="s">
        <v>119</v>
      </c>
      <c r="AT124" s="164" t="s">
        <v>115</v>
      </c>
      <c r="AU124" s="164" t="s">
        <v>79</v>
      </c>
      <c r="AY124" s="14" t="s">
        <v>113</v>
      </c>
      <c r="BE124" s="165">
        <f>IF(N124="základní",J124,0)</f>
        <v>0</v>
      </c>
      <c r="BF124" s="165">
        <f>IF(N124="snížená",J124,0)</f>
        <v>0</v>
      </c>
      <c r="BG124" s="165">
        <f>IF(N124="zákl. přenesená",J124,0)</f>
        <v>0</v>
      </c>
      <c r="BH124" s="165">
        <f>IF(N124="sníž. přenesená",J124,0)</f>
        <v>0</v>
      </c>
      <c r="BI124" s="165">
        <f>IF(N124="nulová",J124,0)</f>
        <v>0</v>
      </c>
      <c r="BJ124" s="14" t="s">
        <v>79</v>
      </c>
      <c r="BK124" s="165">
        <f>ROUND(I124*H124,2)</f>
        <v>0</v>
      </c>
      <c r="BL124" s="14" t="s">
        <v>119</v>
      </c>
      <c r="BM124" s="164" t="s">
        <v>137</v>
      </c>
    </row>
    <row r="125" spans="1:65" s="2" customFormat="1" ht="36" customHeight="1">
      <c r="A125" s="29"/>
      <c r="B125" s="151"/>
      <c r="C125" s="166" t="s">
        <v>138</v>
      </c>
      <c r="D125" s="166" t="s">
        <v>122</v>
      </c>
      <c r="E125" s="167" t="s">
        <v>139</v>
      </c>
      <c r="F125" s="168" t="s">
        <v>140</v>
      </c>
      <c r="G125" s="169" t="s">
        <v>118</v>
      </c>
      <c r="H125" s="170">
        <v>4</v>
      </c>
      <c r="I125" s="171"/>
      <c r="J125" s="172">
        <f>ROUND(I125*H125,2)</f>
        <v>0</v>
      </c>
      <c r="K125" s="173"/>
      <c r="L125" s="174"/>
      <c r="M125" s="175" t="s">
        <v>1</v>
      </c>
      <c r="N125" s="176" t="s">
        <v>36</v>
      </c>
      <c r="O125" s="55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4" t="s">
        <v>141</v>
      </c>
      <c r="AT125" s="164" t="s">
        <v>122</v>
      </c>
      <c r="AU125" s="164" t="s">
        <v>79</v>
      </c>
      <c r="AY125" s="14" t="s">
        <v>113</v>
      </c>
      <c r="BE125" s="165">
        <f>IF(N125="základní",J125,0)</f>
        <v>0</v>
      </c>
      <c r="BF125" s="165">
        <f>IF(N125="snížená",J125,0)</f>
        <v>0</v>
      </c>
      <c r="BG125" s="165">
        <f>IF(N125="zákl. přenesená",J125,0)</f>
        <v>0</v>
      </c>
      <c r="BH125" s="165">
        <f>IF(N125="sníž. přenesená",J125,0)</f>
        <v>0</v>
      </c>
      <c r="BI125" s="165">
        <f>IF(N125="nulová",J125,0)</f>
        <v>0</v>
      </c>
      <c r="BJ125" s="14" t="s">
        <v>79</v>
      </c>
      <c r="BK125" s="165">
        <f>ROUND(I125*H125,2)</f>
        <v>0</v>
      </c>
      <c r="BL125" s="14" t="s">
        <v>141</v>
      </c>
      <c r="BM125" s="164" t="s">
        <v>142</v>
      </c>
    </row>
    <row r="126" spans="1:65" s="2" customFormat="1" ht="19.5">
      <c r="A126" s="29"/>
      <c r="B126" s="30"/>
      <c r="C126" s="29"/>
      <c r="D126" s="177" t="s">
        <v>132</v>
      </c>
      <c r="E126" s="29"/>
      <c r="F126" s="178" t="s">
        <v>143</v>
      </c>
      <c r="G126" s="29"/>
      <c r="H126" s="29"/>
      <c r="I126" s="93"/>
      <c r="J126" s="29"/>
      <c r="K126" s="29"/>
      <c r="L126" s="30"/>
      <c r="M126" s="179"/>
      <c r="N126" s="180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132</v>
      </c>
      <c r="AU126" s="14" t="s">
        <v>79</v>
      </c>
    </row>
    <row r="127" spans="1:65" s="11" customFormat="1" ht="25.9" customHeight="1">
      <c r="B127" s="140"/>
      <c r="D127" s="141" t="s">
        <v>70</v>
      </c>
      <c r="E127" s="142" t="s">
        <v>144</v>
      </c>
      <c r="F127" s="142" t="s">
        <v>145</v>
      </c>
      <c r="I127" s="143"/>
      <c r="J127" s="144">
        <f>BK127</f>
        <v>0</v>
      </c>
      <c r="L127" s="140"/>
      <c r="M127" s="145"/>
      <c r="N127" s="146"/>
      <c r="O127" s="146"/>
      <c r="P127" s="147">
        <f>SUM(P128:P177)</f>
        <v>0</v>
      </c>
      <c r="Q127" s="146"/>
      <c r="R127" s="147">
        <f>SUM(R128:R177)</f>
        <v>0</v>
      </c>
      <c r="S127" s="146"/>
      <c r="T127" s="148">
        <f>SUM(T128:T177)</f>
        <v>0</v>
      </c>
      <c r="AR127" s="141" t="s">
        <v>126</v>
      </c>
      <c r="AT127" s="149" t="s">
        <v>70</v>
      </c>
      <c r="AU127" s="149" t="s">
        <v>71</v>
      </c>
      <c r="AY127" s="141" t="s">
        <v>113</v>
      </c>
      <c r="BK127" s="150">
        <f>SUM(BK128:BK177)</f>
        <v>0</v>
      </c>
    </row>
    <row r="128" spans="1:65" s="2" customFormat="1" ht="16.5" customHeight="1">
      <c r="A128" s="29"/>
      <c r="B128" s="151"/>
      <c r="C128" s="152" t="s">
        <v>146</v>
      </c>
      <c r="D128" s="152" t="s">
        <v>115</v>
      </c>
      <c r="E128" s="153" t="s">
        <v>147</v>
      </c>
      <c r="F128" s="154" t="s">
        <v>148</v>
      </c>
      <c r="G128" s="155" t="s">
        <v>149</v>
      </c>
      <c r="H128" s="156">
        <v>271</v>
      </c>
      <c r="I128" s="157"/>
      <c r="J128" s="158">
        <f t="shared" ref="J128:J133" si="0">ROUND(I128*H128,2)</f>
        <v>0</v>
      </c>
      <c r="K128" s="159"/>
      <c r="L128" s="30"/>
      <c r="M128" s="160" t="s">
        <v>1</v>
      </c>
      <c r="N128" s="161" t="s">
        <v>36</v>
      </c>
      <c r="O128" s="55"/>
      <c r="P128" s="162">
        <f t="shared" ref="P128:P133" si="1">O128*H128</f>
        <v>0</v>
      </c>
      <c r="Q128" s="162">
        <v>0</v>
      </c>
      <c r="R128" s="162">
        <f t="shared" ref="R128:R133" si="2">Q128*H128</f>
        <v>0</v>
      </c>
      <c r="S128" s="162">
        <v>0</v>
      </c>
      <c r="T128" s="163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141</v>
      </c>
      <c r="AT128" s="164" t="s">
        <v>115</v>
      </c>
      <c r="AU128" s="164" t="s">
        <v>79</v>
      </c>
      <c r="AY128" s="14" t="s">
        <v>113</v>
      </c>
      <c r="BE128" s="165">
        <f t="shared" ref="BE128:BE133" si="4">IF(N128="základní",J128,0)</f>
        <v>0</v>
      </c>
      <c r="BF128" s="165">
        <f t="shared" ref="BF128:BF133" si="5">IF(N128="snížená",J128,0)</f>
        <v>0</v>
      </c>
      <c r="BG128" s="165">
        <f t="shared" ref="BG128:BG133" si="6">IF(N128="zákl. přenesená",J128,0)</f>
        <v>0</v>
      </c>
      <c r="BH128" s="165">
        <f t="shared" ref="BH128:BH133" si="7">IF(N128="sníž. přenesená",J128,0)</f>
        <v>0</v>
      </c>
      <c r="BI128" s="165">
        <f t="shared" ref="BI128:BI133" si="8">IF(N128="nulová",J128,0)</f>
        <v>0</v>
      </c>
      <c r="BJ128" s="14" t="s">
        <v>79</v>
      </c>
      <c r="BK128" s="165">
        <f t="shared" ref="BK128:BK133" si="9">ROUND(I128*H128,2)</f>
        <v>0</v>
      </c>
      <c r="BL128" s="14" t="s">
        <v>141</v>
      </c>
      <c r="BM128" s="164" t="s">
        <v>150</v>
      </c>
    </row>
    <row r="129" spans="1:65" s="2" customFormat="1" ht="16.5" customHeight="1">
      <c r="A129" s="29"/>
      <c r="B129" s="151"/>
      <c r="C129" s="166" t="s">
        <v>151</v>
      </c>
      <c r="D129" s="166" t="s">
        <v>122</v>
      </c>
      <c r="E129" s="167" t="s">
        <v>152</v>
      </c>
      <c r="F129" s="168" t="s">
        <v>153</v>
      </c>
      <c r="G129" s="169" t="s">
        <v>118</v>
      </c>
      <c r="H129" s="170">
        <v>2</v>
      </c>
      <c r="I129" s="171"/>
      <c r="J129" s="172">
        <f t="shared" si="0"/>
        <v>0</v>
      </c>
      <c r="K129" s="173"/>
      <c r="L129" s="174"/>
      <c r="M129" s="175" t="s">
        <v>1</v>
      </c>
      <c r="N129" s="176" t="s">
        <v>36</v>
      </c>
      <c r="O129" s="55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141</v>
      </c>
      <c r="AT129" s="164" t="s">
        <v>122</v>
      </c>
      <c r="AU129" s="164" t="s">
        <v>79</v>
      </c>
      <c r="AY129" s="14" t="s">
        <v>113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4" t="s">
        <v>79</v>
      </c>
      <c r="BK129" s="165">
        <f t="shared" si="9"/>
        <v>0</v>
      </c>
      <c r="BL129" s="14" t="s">
        <v>141</v>
      </c>
      <c r="BM129" s="164" t="s">
        <v>154</v>
      </c>
    </row>
    <row r="130" spans="1:65" s="2" customFormat="1" ht="24" customHeight="1">
      <c r="A130" s="29"/>
      <c r="B130" s="151"/>
      <c r="C130" s="152" t="s">
        <v>126</v>
      </c>
      <c r="D130" s="152" t="s">
        <v>115</v>
      </c>
      <c r="E130" s="153" t="s">
        <v>155</v>
      </c>
      <c r="F130" s="154" t="s">
        <v>156</v>
      </c>
      <c r="G130" s="155" t="s">
        <v>157</v>
      </c>
      <c r="H130" s="156">
        <v>380</v>
      </c>
      <c r="I130" s="157"/>
      <c r="J130" s="158">
        <f t="shared" si="0"/>
        <v>0</v>
      </c>
      <c r="K130" s="159"/>
      <c r="L130" s="30"/>
      <c r="M130" s="160" t="s">
        <v>1</v>
      </c>
      <c r="N130" s="161" t="s">
        <v>36</v>
      </c>
      <c r="O130" s="55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141</v>
      </c>
      <c r="AT130" s="164" t="s">
        <v>115</v>
      </c>
      <c r="AU130" s="164" t="s">
        <v>79</v>
      </c>
      <c r="AY130" s="14" t="s">
        <v>113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4" t="s">
        <v>79</v>
      </c>
      <c r="BK130" s="165">
        <f t="shared" si="9"/>
        <v>0</v>
      </c>
      <c r="BL130" s="14" t="s">
        <v>141</v>
      </c>
      <c r="BM130" s="164" t="s">
        <v>158</v>
      </c>
    </row>
    <row r="131" spans="1:65" s="2" customFormat="1" ht="24" customHeight="1">
      <c r="A131" s="29"/>
      <c r="B131" s="151"/>
      <c r="C131" s="166" t="s">
        <v>159</v>
      </c>
      <c r="D131" s="166" t="s">
        <v>122</v>
      </c>
      <c r="E131" s="167" t="s">
        <v>160</v>
      </c>
      <c r="F131" s="168" t="s">
        <v>161</v>
      </c>
      <c r="G131" s="169" t="s">
        <v>157</v>
      </c>
      <c r="H131" s="170">
        <v>380</v>
      </c>
      <c r="I131" s="171"/>
      <c r="J131" s="172">
        <f t="shared" si="0"/>
        <v>0</v>
      </c>
      <c r="K131" s="173"/>
      <c r="L131" s="174"/>
      <c r="M131" s="175" t="s">
        <v>1</v>
      </c>
      <c r="N131" s="176" t="s">
        <v>36</v>
      </c>
      <c r="O131" s="55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141</v>
      </c>
      <c r="AT131" s="164" t="s">
        <v>122</v>
      </c>
      <c r="AU131" s="164" t="s">
        <v>79</v>
      </c>
      <c r="AY131" s="14" t="s">
        <v>113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4" t="s">
        <v>79</v>
      </c>
      <c r="BK131" s="165">
        <f t="shared" si="9"/>
        <v>0</v>
      </c>
      <c r="BL131" s="14" t="s">
        <v>141</v>
      </c>
      <c r="BM131" s="164" t="s">
        <v>162</v>
      </c>
    </row>
    <row r="132" spans="1:65" s="2" customFormat="1" ht="24" customHeight="1">
      <c r="A132" s="29"/>
      <c r="B132" s="151"/>
      <c r="C132" s="152" t="s">
        <v>163</v>
      </c>
      <c r="D132" s="152" t="s">
        <v>115</v>
      </c>
      <c r="E132" s="153" t="s">
        <v>164</v>
      </c>
      <c r="F132" s="154" t="s">
        <v>165</v>
      </c>
      <c r="G132" s="155" t="s">
        <v>118</v>
      </c>
      <c r="H132" s="156">
        <v>4</v>
      </c>
      <c r="I132" s="157"/>
      <c r="J132" s="158">
        <f t="shared" si="0"/>
        <v>0</v>
      </c>
      <c r="K132" s="159"/>
      <c r="L132" s="30"/>
      <c r="M132" s="160" t="s">
        <v>1</v>
      </c>
      <c r="N132" s="161" t="s">
        <v>36</v>
      </c>
      <c r="O132" s="55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141</v>
      </c>
      <c r="AT132" s="164" t="s">
        <v>115</v>
      </c>
      <c r="AU132" s="164" t="s">
        <v>79</v>
      </c>
      <c r="AY132" s="14" t="s">
        <v>113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4" t="s">
        <v>79</v>
      </c>
      <c r="BK132" s="165">
        <f t="shared" si="9"/>
        <v>0</v>
      </c>
      <c r="BL132" s="14" t="s">
        <v>141</v>
      </c>
      <c r="BM132" s="164" t="s">
        <v>166</v>
      </c>
    </row>
    <row r="133" spans="1:65" s="2" customFormat="1" ht="16.5" customHeight="1">
      <c r="A133" s="29"/>
      <c r="B133" s="151"/>
      <c r="C133" s="166" t="s">
        <v>167</v>
      </c>
      <c r="D133" s="166" t="s">
        <v>122</v>
      </c>
      <c r="E133" s="167" t="s">
        <v>168</v>
      </c>
      <c r="F133" s="168" t="s">
        <v>169</v>
      </c>
      <c r="G133" s="169" t="s">
        <v>118</v>
      </c>
      <c r="H133" s="170">
        <v>4</v>
      </c>
      <c r="I133" s="171"/>
      <c r="J133" s="172">
        <f t="shared" si="0"/>
        <v>0</v>
      </c>
      <c r="K133" s="173"/>
      <c r="L133" s="174"/>
      <c r="M133" s="175" t="s">
        <v>1</v>
      </c>
      <c r="N133" s="176" t="s">
        <v>36</v>
      </c>
      <c r="O133" s="55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141</v>
      </c>
      <c r="AT133" s="164" t="s">
        <v>122</v>
      </c>
      <c r="AU133" s="164" t="s">
        <v>79</v>
      </c>
      <c r="AY133" s="14" t="s">
        <v>113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4" t="s">
        <v>79</v>
      </c>
      <c r="BK133" s="165">
        <f t="shared" si="9"/>
        <v>0</v>
      </c>
      <c r="BL133" s="14" t="s">
        <v>141</v>
      </c>
      <c r="BM133" s="164" t="s">
        <v>170</v>
      </c>
    </row>
    <row r="134" spans="1:65" s="2" customFormat="1" ht="19.5">
      <c r="A134" s="29"/>
      <c r="B134" s="30"/>
      <c r="C134" s="29"/>
      <c r="D134" s="177" t="s">
        <v>132</v>
      </c>
      <c r="E134" s="29"/>
      <c r="F134" s="178" t="s">
        <v>171</v>
      </c>
      <c r="G134" s="29"/>
      <c r="H134" s="29"/>
      <c r="I134" s="93"/>
      <c r="J134" s="29"/>
      <c r="K134" s="29"/>
      <c r="L134" s="30"/>
      <c r="M134" s="179"/>
      <c r="N134" s="180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132</v>
      </c>
      <c r="AU134" s="14" t="s">
        <v>79</v>
      </c>
    </row>
    <row r="135" spans="1:65" s="2" customFormat="1" ht="24" customHeight="1">
      <c r="A135" s="29"/>
      <c r="B135" s="151"/>
      <c r="C135" s="152" t="s">
        <v>125</v>
      </c>
      <c r="D135" s="152" t="s">
        <v>115</v>
      </c>
      <c r="E135" s="153" t="s">
        <v>172</v>
      </c>
      <c r="F135" s="154" t="s">
        <v>173</v>
      </c>
      <c r="G135" s="155" t="s">
        <v>118</v>
      </c>
      <c r="H135" s="156">
        <v>14</v>
      </c>
      <c r="I135" s="157"/>
      <c r="J135" s="158">
        <f t="shared" ref="J135:J144" si="10">ROUND(I135*H135,2)</f>
        <v>0</v>
      </c>
      <c r="K135" s="159"/>
      <c r="L135" s="30"/>
      <c r="M135" s="160" t="s">
        <v>1</v>
      </c>
      <c r="N135" s="161" t="s">
        <v>36</v>
      </c>
      <c r="O135" s="55"/>
      <c r="P135" s="162">
        <f t="shared" ref="P135:P144" si="11">O135*H135</f>
        <v>0</v>
      </c>
      <c r="Q135" s="162">
        <v>0</v>
      </c>
      <c r="R135" s="162">
        <f t="shared" ref="R135:R144" si="12">Q135*H135</f>
        <v>0</v>
      </c>
      <c r="S135" s="162">
        <v>0</v>
      </c>
      <c r="T135" s="163">
        <f t="shared" ref="T135:T144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141</v>
      </c>
      <c r="AT135" s="164" t="s">
        <v>115</v>
      </c>
      <c r="AU135" s="164" t="s">
        <v>79</v>
      </c>
      <c r="AY135" s="14" t="s">
        <v>113</v>
      </c>
      <c r="BE135" s="165">
        <f t="shared" ref="BE135:BE144" si="14">IF(N135="základní",J135,0)</f>
        <v>0</v>
      </c>
      <c r="BF135" s="165">
        <f t="shared" ref="BF135:BF144" si="15">IF(N135="snížená",J135,0)</f>
        <v>0</v>
      </c>
      <c r="BG135" s="165">
        <f t="shared" ref="BG135:BG144" si="16">IF(N135="zákl. přenesená",J135,0)</f>
        <v>0</v>
      </c>
      <c r="BH135" s="165">
        <f t="shared" ref="BH135:BH144" si="17">IF(N135="sníž. přenesená",J135,0)</f>
        <v>0</v>
      </c>
      <c r="BI135" s="165">
        <f t="shared" ref="BI135:BI144" si="18">IF(N135="nulová",J135,0)</f>
        <v>0</v>
      </c>
      <c r="BJ135" s="14" t="s">
        <v>79</v>
      </c>
      <c r="BK135" s="165">
        <f t="shared" ref="BK135:BK144" si="19">ROUND(I135*H135,2)</f>
        <v>0</v>
      </c>
      <c r="BL135" s="14" t="s">
        <v>141</v>
      </c>
      <c r="BM135" s="164" t="s">
        <v>174</v>
      </c>
    </row>
    <row r="136" spans="1:65" s="2" customFormat="1" ht="16.5" customHeight="1">
      <c r="A136" s="29"/>
      <c r="B136" s="151"/>
      <c r="C136" s="166" t="s">
        <v>175</v>
      </c>
      <c r="D136" s="166" t="s">
        <v>122</v>
      </c>
      <c r="E136" s="167" t="s">
        <v>176</v>
      </c>
      <c r="F136" s="168" t="s">
        <v>177</v>
      </c>
      <c r="G136" s="169" t="s">
        <v>118</v>
      </c>
      <c r="H136" s="170">
        <v>14</v>
      </c>
      <c r="I136" s="171"/>
      <c r="J136" s="172">
        <f t="shared" si="10"/>
        <v>0</v>
      </c>
      <c r="K136" s="173"/>
      <c r="L136" s="174"/>
      <c r="M136" s="175" t="s">
        <v>1</v>
      </c>
      <c r="N136" s="176" t="s">
        <v>36</v>
      </c>
      <c r="O136" s="55"/>
      <c r="P136" s="162">
        <f t="shared" si="11"/>
        <v>0</v>
      </c>
      <c r="Q136" s="162">
        <v>0</v>
      </c>
      <c r="R136" s="162">
        <f t="shared" si="12"/>
        <v>0</v>
      </c>
      <c r="S136" s="162">
        <v>0</v>
      </c>
      <c r="T136" s="163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141</v>
      </c>
      <c r="AT136" s="164" t="s">
        <v>122</v>
      </c>
      <c r="AU136" s="164" t="s">
        <v>79</v>
      </c>
      <c r="AY136" s="14" t="s">
        <v>113</v>
      </c>
      <c r="BE136" s="165">
        <f t="shared" si="14"/>
        <v>0</v>
      </c>
      <c r="BF136" s="165">
        <f t="shared" si="15"/>
        <v>0</v>
      </c>
      <c r="BG136" s="165">
        <f t="shared" si="16"/>
        <v>0</v>
      </c>
      <c r="BH136" s="165">
        <f t="shared" si="17"/>
        <v>0</v>
      </c>
      <c r="BI136" s="165">
        <f t="shared" si="18"/>
        <v>0</v>
      </c>
      <c r="BJ136" s="14" t="s">
        <v>79</v>
      </c>
      <c r="BK136" s="165">
        <f t="shared" si="19"/>
        <v>0</v>
      </c>
      <c r="BL136" s="14" t="s">
        <v>141</v>
      </c>
      <c r="BM136" s="164" t="s">
        <v>178</v>
      </c>
    </row>
    <row r="137" spans="1:65" s="2" customFormat="1" ht="16.5" customHeight="1">
      <c r="A137" s="29"/>
      <c r="B137" s="151"/>
      <c r="C137" s="152" t="s">
        <v>179</v>
      </c>
      <c r="D137" s="152" t="s">
        <v>115</v>
      </c>
      <c r="E137" s="153" t="s">
        <v>180</v>
      </c>
      <c r="F137" s="154" t="s">
        <v>181</v>
      </c>
      <c r="G137" s="155" t="s">
        <v>157</v>
      </c>
      <c r="H137" s="156">
        <v>70</v>
      </c>
      <c r="I137" s="157"/>
      <c r="J137" s="158">
        <f t="shared" si="10"/>
        <v>0</v>
      </c>
      <c r="K137" s="159"/>
      <c r="L137" s="30"/>
      <c r="M137" s="160" t="s">
        <v>1</v>
      </c>
      <c r="N137" s="161" t="s">
        <v>36</v>
      </c>
      <c r="O137" s="55"/>
      <c r="P137" s="162">
        <f t="shared" si="11"/>
        <v>0</v>
      </c>
      <c r="Q137" s="162">
        <v>0</v>
      </c>
      <c r="R137" s="162">
        <f t="shared" si="12"/>
        <v>0</v>
      </c>
      <c r="S137" s="162">
        <v>0</v>
      </c>
      <c r="T137" s="163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119</v>
      </c>
      <c r="AT137" s="164" t="s">
        <v>115</v>
      </c>
      <c r="AU137" s="164" t="s">
        <v>79</v>
      </c>
      <c r="AY137" s="14" t="s">
        <v>113</v>
      </c>
      <c r="BE137" s="165">
        <f t="shared" si="14"/>
        <v>0</v>
      </c>
      <c r="BF137" s="165">
        <f t="shared" si="15"/>
        <v>0</v>
      </c>
      <c r="BG137" s="165">
        <f t="shared" si="16"/>
        <v>0</v>
      </c>
      <c r="BH137" s="165">
        <f t="shared" si="17"/>
        <v>0</v>
      </c>
      <c r="BI137" s="165">
        <f t="shared" si="18"/>
        <v>0</v>
      </c>
      <c r="BJ137" s="14" t="s">
        <v>79</v>
      </c>
      <c r="BK137" s="165">
        <f t="shared" si="19"/>
        <v>0</v>
      </c>
      <c r="BL137" s="14" t="s">
        <v>119</v>
      </c>
      <c r="BM137" s="164" t="s">
        <v>182</v>
      </c>
    </row>
    <row r="138" spans="1:65" s="2" customFormat="1" ht="24" customHeight="1">
      <c r="A138" s="29"/>
      <c r="B138" s="151"/>
      <c r="C138" s="166" t="s">
        <v>183</v>
      </c>
      <c r="D138" s="166" t="s">
        <v>122</v>
      </c>
      <c r="E138" s="167" t="s">
        <v>184</v>
      </c>
      <c r="F138" s="168" t="s">
        <v>185</v>
      </c>
      <c r="G138" s="169" t="s">
        <v>157</v>
      </c>
      <c r="H138" s="170">
        <v>70</v>
      </c>
      <c r="I138" s="171"/>
      <c r="J138" s="172">
        <f t="shared" si="10"/>
        <v>0</v>
      </c>
      <c r="K138" s="173"/>
      <c r="L138" s="174"/>
      <c r="M138" s="175" t="s">
        <v>1</v>
      </c>
      <c r="N138" s="176" t="s">
        <v>36</v>
      </c>
      <c r="O138" s="55"/>
      <c r="P138" s="162">
        <f t="shared" si="11"/>
        <v>0</v>
      </c>
      <c r="Q138" s="162">
        <v>0</v>
      </c>
      <c r="R138" s="162">
        <f t="shared" si="12"/>
        <v>0</v>
      </c>
      <c r="S138" s="162">
        <v>0</v>
      </c>
      <c r="T138" s="163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186</v>
      </c>
      <c r="AT138" s="164" t="s">
        <v>122</v>
      </c>
      <c r="AU138" s="164" t="s">
        <v>79</v>
      </c>
      <c r="AY138" s="14" t="s">
        <v>113</v>
      </c>
      <c r="BE138" s="165">
        <f t="shared" si="14"/>
        <v>0</v>
      </c>
      <c r="BF138" s="165">
        <f t="shared" si="15"/>
        <v>0</v>
      </c>
      <c r="BG138" s="165">
        <f t="shared" si="16"/>
        <v>0</v>
      </c>
      <c r="BH138" s="165">
        <f t="shared" si="17"/>
        <v>0</v>
      </c>
      <c r="BI138" s="165">
        <f t="shared" si="18"/>
        <v>0</v>
      </c>
      <c r="BJ138" s="14" t="s">
        <v>79</v>
      </c>
      <c r="BK138" s="165">
        <f t="shared" si="19"/>
        <v>0</v>
      </c>
      <c r="BL138" s="14" t="s">
        <v>186</v>
      </c>
      <c r="BM138" s="164" t="s">
        <v>187</v>
      </c>
    </row>
    <row r="139" spans="1:65" s="2" customFormat="1" ht="16.5" customHeight="1">
      <c r="A139" s="29"/>
      <c r="B139" s="151"/>
      <c r="C139" s="152" t="s">
        <v>188</v>
      </c>
      <c r="D139" s="152" t="s">
        <v>115</v>
      </c>
      <c r="E139" s="153" t="s">
        <v>189</v>
      </c>
      <c r="F139" s="154" t="s">
        <v>190</v>
      </c>
      <c r="G139" s="155" t="s">
        <v>157</v>
      </c>
      <c r="H139" s="156">
        <v>380</v>
      </c>
      <c r="I139" s="157"/>
      <c r="J139" s="158">
        <f t="shared" si="10"/>
        <v>0</v>
      </c>
      <c r="K139" s="159"/>
      <c r="L139" s="30"/>
      <c r="M139" s="160" t="s">
        <v>1</v>
      </c>
      <c r="N139" s="161" t="s">
        <v>36</v>
      </c>
      <c r="O139" s="55"/>
      <c r="P139" s="162">
        <f t="shared" si="11"/>
        <v>0</v>
      </c>
      <c r="Q139" s="162">
        <v>0</v>
      </c>
      <c r="R139" s="162">
        <f t="shared" si="12"/>
        <v>0</v>
      </c>
      <c r="S139" s="162">
        <v>0</v>
      </c>
      <c r="T139" s="163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141</v>
      </c>
      <c r="AT139" s="164" t="s">
        <v>115</v>
      </c>
      <c r="AU139" s="164" t="s">
        <v>79</v>
      </c>
      <c r="AY139" s="14" t="s">
        <v>113</v>
      </c>
      <c r="BE139" s="165">
        <f t="shared" si="14"/>
        <v>0</v>
      </c>
      <c r="BF139" s="165">
        <f t="shared" si="15"/>
        <v>0</v>
      </c>
      <c r="BG139" s="165">
        <f t="shared" si="16"/>
        <v>0</v>
      </c>
      <c r="BH139" s="165">
        <f t="shared" si="17"/>
        <v>0</v>
      </c>
      <c r="BI139" s="165">
        <f t="shared" si="18"/>
        <v>0</v>
      </c>
      <c r="BJ139" s="14" t="s">
        <v>79</v>
      </c>
      <c r="BK139" s="165">
        <f t="shared" si="19"/>
        <v>0</v>
      </c>
      <c r="BL139" s="14" t="s">
        <v>141</v>
      </c>
      <c r="BM139" s="164" t="s">
        <v>191</v>
      </c>
    </row>
    <row r="140" spans="1:65" s="2" customFormat="1" ht="24" customHeight="1">
      <c r="A140" s="29"/>
      <c r="B140" s="151"/>
      <c r="C140" s="166" t="s">
        <v>192</v>
      </c>
      <c r="D140" s="166" t="s">
        <v>122</v>
      </c>
      <c r="E140" s="167" t="s">
        <v>193</v>
      </c>
      <c r="F140" s="168" t="s">
        <v>194</v>
      </c>
      <c r="G140" s="169" t="s">
        <v>157</v>
      </c>
      <c r="H140" s="170">
        <v>380</v>
      </c>
      <c r="I140" s="171"/>
      <c r="J140" s="172">
        <f t="shared" si="10"/>
        <v>0</v>
      </c>
      <c r="K140" s="173"/>
      <c r="L140" s="174"/>
      <c r="M140" s="175" t="s">
        <v>1</v>
      </c>
      <c r="N140" s="176" t="s">
        <v>36</v>
      </c>
      <c r="O140" s="55"/>
      <c r="P140" s="162">
        <f t="shared" si="11"/>
        <v>0</v>
      </c>
      <c r="Q140" s="162">
        <v>0</v>
      </c>
      <c r="R140" s="162">
        <f t="shared" si="12"/>
        <v>0</v>
      </c>
      <c r="S140" s="162">
        <v>0</v>
      </c>
      <c r="T140" s="163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141</v>
      </c>
      <c r="AT140" s="164" t="s">
        <v>122</v>
      </c>
      <c r="AU140" s="164" t="s">
        <v>79</v>
      </c>
      <c r="AY140" s="14" t="s">
        <v>113</v>
      </c>
      <c r="BE140" s="165">
        <f t="shared" si="14"/>
        <v>0</v>
      </c>
      <c r="BF140" s="165">
        <f t="shared" si="15"/>
        <v>0</v>
      </c>
      <c r="BG140" s="165">
        <f t="shared" si="16"/>
        <v>0</v>
      </c>
      <c r="BH140" s="165">
        <f t="shared" si="17"/>
        <v>0</v>
      </c>
      <c r="BI140" s="165">
        <f t="shared" si="18"/>
        <v>0</v>
      </c>
      <c r="BJ140" s="14" t="s">
        <v>79</v>
      </c>
      <c r="BK140" s="165">
        <f t="shared" si="19"/>
        <v>0</v>
      </c>
      <c r="BL140" s="14" t="s">
        <v>141</v>
      </c>
      <c r="BM140" s="164" t="s">
        <v>195</v>
      </c>
    </row>
    <row r="141" spans="1:65" s="2" customFormat="1" ht="36" customHeight="1">
      <c r="A141" s="29"/>
      <c r="B141" s="151"/>
      <c r="C141" s="152" t="s">
        <v>196</v>
      </c>
      <c r="D141" s="152" t="s">
        <v>115</v>
      </c>
      <c r="E141" s="153" t="s">
        <v>197</v>
      </c>
      <c r="F141" s="154" t="s">
        <v>198</v>
      </c>
      <c r="G141" s="155" t="s">
        <v>118</v>
      </c>
      <c r="H141" s="156">
        <v>10</v>
      </c>
      <c r="I141" s="157"/>
      <c r="J141" s="158">
        <f t="shared" si="10"/>
        <v>0</v>
      </c>
      <c r="K141" s="159"/>
      <c r="L141" s="30"/>
      <c r="M141" s="160" t="s">
        <v>1</v>
      </c>
      <c r="N141" s="161" t="s">
        <v>36</v>
      </c>
      <c r="O141" s="55"/>
      <c r="P141" s="162">
        <f t="shared" si="11"/>
        <v>0</v>
      </c>
      <c r="Q141" s="162">
        <v>0</v>
      </c>
      <c r="R141" s="162">
        <f t="shared" si="12"/>
        <v>0</v>
      </c>
      <c r="S141" s="162">
        <v>0</v>
      </c>
      <c r="T141" s="163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141</v>
      </c>
      <c r="AT141" s="164" t="s">
        <v>115</v>
      </c>
      <c r="AU141" s="164" t="s">
        <v>79</v>
      </c>
      <c r="AY141" s="14" t="s">
        <v>113</v>
      </c>
      <c r="BE141" s="165">
        <f t="shared" si="14"/>
        <v>0</v>
      </c>
      <c r="BF141" s="165">
        <f t="shared" si="15"/>
        <v>0</v>
      </c>
      <c r="BG141" s="165">
        <f t="shared" si="16"/>
        <v>0</v>
      </c>
      <c r="BH141" s="165">
        <f t="shared" si="17"/>
        <v>0</v>
      </c>
      <c r="BI141" s="165">
        <f t="shared" si="18"/>
        <v>0</v>
      </c>
      <c r="BJ141" s="14" t="s">
        <v>79</v>
      </c>
      <c r="BK141" s="165">
        <f t="shared" si="19"/>
        <v>0</v>
      </c>
      <c r="BL141" s="14" t="s">
        <v>141</v>
      </c>
      <c r="BM141" s="164" t="s">
        <v>199</v>
      </c>
    </row>
    <row r="142" spans="1:65" s="2" customFormat="1" ht="24" customHeight="1">
      <c r="A142" s="29"/>
      <c r="B142" s="151"/>
      <c r="C142" s="152" t="s">
        <v>200</v>
      </c>
      <c r="D142" s="152" t="s">
        <v>115</v>
      </c>
      <c r="E142" s="153" t="s">
        <v>201</v>
      </c>
      <c r="F142" s="154" t="s">
        <v>202</v>
      </c>
      <c r="G142" s="155" t="s">
        <v>118</v>
      </c>
      <c r="H142" s="156">
        <v>10</v>
      </c>
      <c r="I142" s="157"/>
      <c r="J142" s="158">
        <f t="shared" si="10"/>
        <v>0</v>
      </c>
      <c r="K142" s="159"/>
      <c r="L142" s="30"/>
      <c r="M142" s="160" t="s">
        <v>1</v>
      </c>
      <c r="N142" s="161" t="s">
        <v>36</v>
      </c>
      <c r="O142" s="55"/>
      <c r="P142" s="162">
        <f t="shared" si="11"/>
        <v>0</v>
      </c>
      <c r="Q142" s="162">
        <v>0</v>
      </c>
      <c r="R142" s="162">
        <f t="shared" si="12"/>
        <v>0</v>
      </c>
      <c r="S142" s="162">
        <v>0</v>
      </c>
      <c r="T142" s="16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141</v>
      </c>
      <c r="AT142" s="164" t="s">
        <v>115</v>
      </c>
      <c r="AU142" s="164" t="s">
        <v>79</v>
      </c>
      <c r="AY142" s="14" t="s">
        <v>113</v>
      </c>
      <c r="BE142" s="165">
        <f t="shared" si="14"/>
        <v>0</v>
      </c>
      <c r="BF142" s="165">
        <f t="shared" si="15"/>
        <v>0</v>
      </c>
      <c r="BG142" s="165">
        <f t="shared" si="16"/>
        <v>0</v>
      </c>
      <c r="BH142" s="165">
        <f t="shared" si="17"/>
        <v>0</v>
      </c>
      <c r="BI142" s="165">
        <f t="shared" si="18"/>
        <v>0</v>
      </c>
      <c r="BJ142" s="14" t="s">
        <v>79</v>
      </c>
      <c r="BK142" s="165">
        <f t="shared" si="19"/>
        <v>0</v>
      </c>
      <c r="BL142" s="14" t="s">
        <v>141</v>
      </c>
      <c r="BM142" s="164" t="s">
        <v>203</v>
      </c>
    </row>
    <row r="143" spans="1:65" s="2" customFormat="1" ht="24" customHeight="1">
      <c r="A143" s="29"/>
      <c r="B143" s="151"/>
      <c r="C143" s="166" t="s">
        <v>8</v>
      </c>
      <c r="D143" s="166" t="s">
        <v>122</v>
      </c>
      <c r="E143" s="167" t="s">
        <v>204</v>
      </c>
      <c r="F143" s="168" t="s">
        <v>205</v>
      </c>
      <c r="G143" s="169" t="s">
        <v>206</v>
      </c>
      <c r="H143" s="170">
        <v>1</v>
      </c>
      <c r="I143" s="171"/>
      <c r="J143" s="172">
        <f t="shared" si="10"/>
        <v>0</v>
      </c>
      <c r="K143" s="173"/>
      <c r="L143" s="174"/>
      <c r="M143" s="175" t="s">
        <v>1</v>
      </c>
      <c r="N143" s="176" t="s">
        <v>36</v>
      </c>
      <c r="O143" s="55"/>
      <c r="P143" s="162">
        <f t="shared" si="11"/>
        <v>0</v>
      </c>
      <c r="Q143" s="162">
        <v>0</v>
      </c>
      <c r="R143" s="162">
        <f t="shared" si="12"/>
        <v>0</v>
      </c>
      <c r="S143" s="162">
        <v>0</v>
      </c>
      <c r="T143" s="16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141</v>
      </c>
      <c r="AT143" s="164" t="s">
        <v>122</v>
      </c>
      <c r="AU143" s="164" t="s">
        <v>79</v>
      </c>
      <c r="AY143" s="14" t="s">
        <v>113</v>
      </c>
      <c r="BE143" s="165">
        <f t="shared" si="14"/>
        <v>0</v>
      </c>
      <c r="BF143" s="165">
        <f t="shared" si="15"/>
        <v>0</v>
      </c>
      <c r="BG143" s="165">
        <f t="shared" si="16"/>
        <v>0</v>
      </c>
      <c r="BH143" s="165">
        <f t="shared" si="17"/>
        <v>0</v>
      </c>
      <c r="BI143" s="165">
        <f t="shared" si="18"/>
        <v>0</v>
      </c>
      <c r="BJ143" s="14" t="s">
        <v>79</v>
      </c>
      <c r="BK143" s="165">
        <f t="shared" si="19"/>
        <v>0</v>
      </c>
      <c r="BL143" s="14" t="s">
        <v>141</v>
      </c>
      <c r="BM143" s="164" t="s">
        <v>207</v>
      </c>
    </row>
    <row r="144" spans="1:65" s="2" customFormat="1" ht="36" customHeight="1">
      <c r="A144" s="29"/>
      <c r="B144" s="151"/>
      <c r="C144" s="152" t="s">
        <v>208</v>
      </c>
      <c r="D144" s="152" t="s">
        <v>115</v>
      </c>
      <c r="E144" s="153" t="s">
        <v>209</v>
      </c>
      <c r="F144" s="154" t="s">
        <v>210</v>
      </c>
      <c r="G144" s="155" t="s">
        <v>118</v>
      </c>
      <c r="H144" s="156">
        <v>1</v>
      </c>
      <c r="I144" s="157"/>
      <c r="J144" s="158">
        <f t="shared" si="10"/>
        <v>0</v>
      </c>
      <c r="K144" s="159"/>
      <c r="L144" s="30"/>
      <c r="M144" s="160" t="s">
        <v>1</v>
      </c>
      <c r="N144" s="161" t="s">
        <v>36</v>
      </c>
      <c r="O144" s="55"/>
      <c r="P144" s="162">
        <f t="shared" si="11"/>
        <v>0</v>
      </c>
      <c r="Q144" s="162">
        <v>0</v>
      </c>
      <c r="R144" s="162">
        <f t="shared" si="12"/>
        <v>0</v>
      </c>
      <c r="S144" s="162">
        <v>0</v>
      </c>
      <c r="T144" s="16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119</v>
      </c>
      <c r="AT144" s="164" t="s">
        <v>115</v>
      </c>
      <c r="AU144" s="164" t="s">
        <v>79</v>
      </c>
      <c r="AY144" s="14" t="s">
        <v>113</v>
      </c>
      <c r="BE144" s="165">
        <f t="shared" si="14"/>
        <v>0</v>
      </c>
      <c r="BF144" s="165">
        <f t="shared" si="15"/>
        <v>0</v>
      </c>
      <c r="BG144" s="165">
        <f t="shared" si="16"/>
        <v>0</v>
      </c>
      <c r="BH144" s="165">
        <f t="shared" si="17"/>
        <v>0</v>
      </c>
      <c r="BI144" s="165">
        <f t="shared" si="18"/>
        <v>0</v>
      </c>
      <c r="BJ144" s="14" t="s">
        <v>79</v>
      </c>
      <c r="BK144" s="165">
        <f t="shared" si="19"/>
        <v>0</v>
      </c>
      <c r="BL144" s="14" t="s">
        <v>119</v>
      </c>
      <c r="BM144" s="164" t="s">
        <v>211</v>
      </c>
    </row>
    <row r="145" spans="1:65" s="2" customFormat="1" ht="19.5">
      <c r="A145" s="29"/>
      <c r="B145" s="30"/>
      <c r="C145" s="29"/>
      <c r="D145" s="177" t="s">
        <v>132</v>
      </c>
      <c r="E145" s="29"/>
      <c r="F145" s="178" t="s">
        <v>212</v>
      </c>
      <c r="G145" s="29"/>
      <c r="H145" s="29"/>
      <c r="I145" s="93"/>
      <c r="J145" s="29"/>
      <c r="K145" s="29"/>
      <c r="L145" s="30"/>
      <c r="M145" s="179"/>
      <c r="N145" s="180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132</v>
      </c>
      <c r="AU145" s="14" t="s">
        <v>79</v>
      </c>
    </row>
    <row r="146" spans="1:65" s="2" customFormat="1" ht="36" customHeight="1">
      <c r="A146" s="29"/>
      <c r="B146" s="151"/>
      <c r="C146" s="166" t="s">
        <v>213</v>
      </c>
      <c r="D146" s="166" t="s">
        <v>122</v>
      </c>
      <c r="E146" s="167" t="s">
        <v>214</v>
      </c>
      <c r="F146" s="168" t="s">
        <v>215</v>
      </c>
      <c r="G146" s="169" t="s">
        <v>118</v>
      </c>
      <c r="H146" s="170">
        <v>1</v>
      </c>
      <c r="I146" s="171"/>
      <c r="J146" s="172">
        <f>ROUND(I146*H146,2)</f>
        <v>0</v>
      </c>
      <c r="K146" s="173"/>
      <c r="L146" s="174"/>
      <c r="M146" s="175" t="s">
        <v>1</v>
      </c>
      <c r="N146" s="176" t="s">
        <v>36</v>
      </c>
      <c r="O146" s="55"/>
      <c r="P146" s="162">
        <f>O146*H146</f>
        <v>0</v>
      </c>
      <c r="Q146" s="162">
        <v>0</v>
      </c>
      <c r="R146" s="162">
        <f>Q146*H146</f>
        <v>0</v>
      </c>
      <c r="S146" s="162">
        <v>0</v>
      </c>
      <c r="T146" s="16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125</v>
      </c>
      <c r="AT146" s="164" t="s">
        <v>122</v>
      </c>
      <c r="AU146" s="164" t="s">
        <v>79</v>
      </c>
      <c r="AY146" s="14" t="s">
        <v>113</v>
      </c>
      <c r="BE146" s="165">
        <f>IF(N146="základní",J146,0)</f>
        <v>0</v>
      </c>
      <c r="BF146" s="165">
        <f>IF(N146="snížená",J146,0)</f>
        <v>0</v>
      </c>
      <c r="BG146" s="165">
        <f>IF(N146="zákl. přenesená",J146,0)</f>
        <v>0</v>
      </c>
      <c r="BH146" s="165">
        <f>IF(N146="sníž. přenesená",J146,0)</f>
        <v>0</v>
      </c>
      <c r="BI146" s="165">
        <f>IF(N146="nulová",J146,0)</f>
        <v>0</v>
      </c>
      <c r="BJ146" s="14" t="s">
        <v>79</v>
      </c>
      <c r="BK146" s="165">
        <f>ROUND(I146*H146,2)</f>
        <v>0</v>
      </c>
      <c r="BL146" s="14" t="s">
        <v>126</v>
      </c>
      <c r="BM146" s="164" t="s">
        <v>216</v>
      </c>
    </row>
    <row r="147" spans="1:65" s="2" customFormat="1" ht="24" customHeight="1">
      <c r="A147" s="29"/>
      <c r="B147" s="151"/>
      <c r="C147" s="152" t="s">
        <v>217</v>
      </c>
      <c r="D147" s="152" t="s">
        <v>115</v>
      </c>
      <c r="E147" s="153" t="s">
        <v>218</v>
      </c>
      <c r="F147" s="154" t="s">
        <v>219</v>
      </c>
      <c r="G147" s="155" t="s">
        <v>118</v>
      </c>
      <c r="H147" s="156">
        <v>4</v>
      </c>
      <c r="I147" s="157"/>
      <c r="J147" s="158">
        <f>ROUND(I147*H147,2)</f>
        <v>0</v>
      </c>
      <c r="K147" s="159"/>
      <c r="L147" s="30"/>
      <c r="M147" s="160" t="s">
        <v>1</v>
      </c>
      <c r="N147" s="161" t="s">
        <v>36</v>
      </c>
      <c r="O147" s="55"/>
      <c r="P147" s="162">
        <f>O147*H147</f>
        <v>0</v>
      </c>
      <c r="Q147" s="162">
        <v>0</v>
      </c>
      <c r="R147" s="162">
        <f>Q147*H147</f>
        <v>0</v>
      </c>
      <c r="S147" s="162">
        <v>0</v>
      </c>
      <c r="T147" s="16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119</v>
      </c>
      <c r="AT147" s="164" t="s">
        <v>115</v>
      </c>
      <c r="AU147" s="164" t="s">
        <v>79</v>
      </c>
      <c r="AY147" s="14" t="s">
        <v>113</v>
      </c>
      <c r="BE147" s="165">
        <f>IF(N147="základní",J147,0)</f>
        <v>0</v>
      </c>
      <c r="BF147" s="165">
        <f>IF(N147="snížená",J147,0)</f>
        <v>0</v>
      </c>
      <c r="BG147" s="165">
        <f>IF(N147="zákl. přenesená",J147,0)</f>
        <v>0</v>
      </c>
      <c r="BH147" s="165">
        <f>IF(N147="sníž. přenesená",J147,0)</f>
        <v>0</v>
      </c>
      <c r="BI147" s="165">
        <f>IF(N147="nulová",J147,0)</f>
        <v>0</v>
      </c>
      <c r="BJ147" s="14" t="s">
        <v>79</v>
      </c>
      <c r="BK147" s="165">
        <f>ROUND(I147*H147,2)</f>
        <v>0</v>
      </c>
      <c r="BL147" s="14" t="s">
        <v>119</v>
      </c>
      <c r="BM147" s="164" t="s">
        <v>220</v>
      </c>
    </row>
    <row r="148" spans="1:65" s="2" customFormat="1" ht="48" customHeight="1">
      <c r="A148" s="29"/>
      <c r="B148" s="151"/>
      <c r="C148" s="166" t="s">
        <v>221</v>
      </c>
      <c r="D148" s="166" t="s">
        <v>122</v>
      </c>
      <c r="E148" s="167" t="s">
        <v>222</v>
      </c>
      <c r="F148" s="168" t="s">
        <v>223</v>
      </c>
      <c r="G148" s="169" t="s">
        <v>118</v>
      </c>
      <c r="H148" s="170">
        <v>4</v>
      </c>
      <c r="I148" s="171"/>
      <c r="J148" s="172">
        <f>ROUND(I148*H148,2)</f>
        <v>0</v>
      </c>
      <c r="K148" s="173"/>
      <c r="L148" s="174"/>
      <c r="M148" s="175" t="s">
        <v>1</v>
      </c>
      <c r="N148" s="176" t="s">
        <v>36</v>
      </c>
      <c r="O148" s="55"/>
      <c r="P148" s="162">
        <f>O148*H148</f>
        <v>0</v>
      </c>
      <c r="Q148" s="162">
        <v>0</v>
      </c>
      <c r="R148" s="162">
        <f>Q148*H148</f>
        <v>0</v>
      </c>
      <c r="S148" s="162">
        <v>0</v>
      </c>
      <c r="T148" s="16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141</v>
      </c>
      <c r="AT148" s="164" t="s">
        <v>122</v>
      </c>
      <c r="AU148" s="164" t="s">
        <v>79</v>
      </c>
      <c r="AY148" s="14" t="s">
        <v>113</v>
      </c>
      <c r="BE148" s="165">
        <f>IF(N148="základní",J148,0)</f>
        <v>0</v>
      </c>
      <c r="BF148" s="165">
        <f>IF(N148="snížená",J148,0)</f>
        <v>0</v>
      </c>
      <c r="BG148" s="165">
        <f>IF(N148="zákl. přenesená",J148,0)</f>
        <v>0</v>
      </c>
      <c r="BH148" s="165">
        <f>IF(N148="sníž. přenesená",J148,0)</f>
        <v>0</v>
      </c>
      <c r="BI148" s="165">
        <f>IF(N148="nulová",J148,0)</f>
        <v>0</v>
      </c>
      <c r="BJ148" s="14" t="s">
        <v>79</v>
      </c>
      <c r="BK148" s="165">
        <f>ROUND(I148*H148,2)</f>
        <v>0</v>
      </c>
      <c r="BL148" s="14" t="s">
        <v>141</v>
      </c>
      <c r="BM148" s="164" t="s">
        <v>224</v>
      </c>
    </row>
    <row r="149" spans="1:65" s="2" customFormat="1" ht="24" customHeight="1">
      <c r="A149" s="29"/>
      <c r="B149" s="151"/>
      <c r="C149" s="152" t="s">
        <v>225</v>
      </c>
      <c r="D149" s="152" t="s">
        <v>115</v>
      </c>
      <c r="E149" s="153" t="s">
        <v>226</v>
      </c>
      <c r="F149" s="154" t="s">
        <v>227</v>
      </c>
      <c r="G149" s="155" t="s">
        <v>118</v>
      </c>
      <c r="H149" s="156">
        <v>2</v>
      </c>
      <c r="I149" s="157"/>
      <c r="J149" s="158">
        <f>ROUND(I149*H149,2)</f>
        <v>0</v>
      </c>
      <c r="K149" s="159"/>
      <c r="L149" s="30"/>
      <c r="M149" s="160" t="s">
        <v>1</v>
      </c>
      <c r="N149" s="161" t="s">
        <v>36</v>
      </c>
      <c r="O149" s="55"/>
      <c r="P149" s="162">
        <f>O149*H149</f>
        <v>0</v>
      </c>
      <c r="Q149" s="162">
        <v>0</v>
      </c>
      <c r="R149" s="162">
        <f>Q149*H149</f>
        <v>0</v>
      </c>
      <c r="S149" s="162">
        <v>0</v>
      </c>
      <c r="T149" s="16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119</v>
      </c>
      <c r="AT149" s="164" t="s">
        <v>115</v>
      </c>
      <c r="AU149" s="164" t="s">
        <v>79</v>
      </c>
      <c r="AY149" s="14" t="s">
        <v>113</v>
      </c>
      <c r="BE149" s="165">
        <f>IF(N149="základní",J149,0)</f>
        <v>0</v>
      </c>
      <c r="BF149" s="165">
        <f>IF(N149="snížená",J149,0)</f>
        <v>0</v>
      </c>
      <c r="BG149" s="165">
        <f>IF(N149="zákl. přenesená",J149,0)</f>
        <v>0</v>
      </c>
      <c r="BH149" s="165">
        <f>IF(N149="sníž. přenesená",J149,0)</f>
        <v>0</v>
      </c>
      <c r="BI149" s="165">
        <f>IF(N149="nulová",J149,0)</f>
        <v>0</v>
      </c>
      <c r="BJ149" s="14" t="s">
        <v>79</v>
      </c>
      <c r="BK149" s="165">
        <f>ROUND(I149*H149,2)</f>
        <v>0</v>
      </c>
      <c r="BL149" s="14" t="s">
        <v>119</v>
      </c>
      <c r="BM149" s="164" t="s">
        <v>228</v>
      </c>
    </row>
    <row r="150" spans="1:65" s="2" customFormat="1" ht="19.5">
      <c r="A150" s="29"/>
      <c r="B150" s="30"/>
      <c r="C150" s="29"/>
      <c r="D150" s="177" t="s">
        <v>132</v>
      </c>
      <c r="E150" s="29"/>
      <c r="F150" s="178" t="s">
        <v>229</v>
      </c>
      <c r="G150" s="29"/>
      <c r="H150" s="29"/>
      <c r="I150" s="93"/>
      <c r="J150" s="29"/>
      <c r="K150" s="29"/>
      <c r="L150" s="30"/>
      <c r="M150" s="179"/>
      <c r="N150" s="180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132</v>
      </c>
      <c r="AU150" s="14" t="s">
        <v>79</v>
      </c>
    </row>
    <row r="151" spans="1:65" s="2" customFormat="1" ht="48" customHeight="1">
      <c r="A151" s="29"/>
      <c r="B151" s="151"/>
      <c r="C151" s="166" t="s">
        <v>230</v>
      </c>
      <c r="D151" s="166" t="s">
        <v>122</v>
      </c>
      <c r="E151" s="167" t="s">
        <v>231</v>
      </c>
      <c r="F151" s="168" t="s">
        <v>232</v>
      </c>
      <c r="G151" s="169" t="s">
        <v>118</v>
      </c>
      <c r="H151" s="170">
        <v>2</v>
      </c>
      <c r="I151" s="171"/>
      <c r="J151" s="172">
        <f t="shared" ref="J151:J165" si="20">ROUND(I151*H151,2)</f>
        <v>0</v>
      </c>
      <c r="K151" s="173"/>
      <c r="L151" s="174"/>
      <c r="M151" s="175" t="s">
        <v>1</v>
      </c>
      <c r="N151" s="176" t="s">
        <v>36</v>
      </c>
      <c r="O151" s="55"/>
      <c r="P151" s="162">
        <f t="shared" ref="P151:P165" si="21">O151*H151</f>
        <v>0</v>
      </c>
      <c r="Q151" s="162">
        <v>0</v>
      </c>
      <c r="R151" s="162">
        <f t="shared" ref="R151:R165" si="22">Q151*H151</f>
        <v>0</v>
      </c>
      <c r="S151" s="162">
        <v>0</v>
      </c>
      <c r="T151" s="163">
        <f t="shared" ref="T151:T165" si="2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186</v>
      </c>
      <c r="AT151" s="164" t="s">
        <v>122</v>
      </c>
      <c r="AU151" s="164" t="s">
        <v>79</v>
      </c>
      <c r="AY151" s="14" t="s">
        <v>113</v>
      </c>
      <c r="BE151" s="165">
        <f t="shared" ref="BE151:BE165" si="24">IF(N151="základní",J151,0)</f>
        <v>0</v>
      </c>
      <c r="BF151" s="165">
        <f t="shared" ref="BF151:BF165" si="25">IF(N151="snížená",J151,0)</f>
        <v>0</v>
      </c>
      <c r="BG151" s="165">
        <f t="shared" ref="BG151:BG165" si="26">IF(N151="zákl. přenesená",J151,0)</f>
        <v>0</v>
      </c>
      <c r="BH151" s="165">
        <f t="shared" ref="BH151:BH165" si="27">IF(N151="sníž. přenesená",J151,0)</f>
        <v>0</v>
      </c>
      <c r="BI151" s="165">
        <f t="shared" ref="BI151:BI165" si="28">IF(N151="nulová",J151,0)</f>
        <v>0</v>
      </c>
      <c r="BJ151" s="14" t="s">
        <v>79</v>
      </c>
      <c r="BK151" s="165">
        <f t="shared" ref="BK151:BK165" si="29">ROUND(I151*H151,2)</f>
        <v>0</v>
      </c>
      <c r="BL151" s="14" t="s">
        <v>186</v>
      </c>
      <c r="BM151" s="164" t="s">
        <v>233</v>
      </c>
    </row>
    <row r="152" spans="1:65" s="2" customFormat="1" ht="16.5" customHeight="1">
      <c r="A152" s="29"/>
      <c r="B152" s="151"/>
      <c r="C152" s="152" t="s">
        <v>234</v>
      </c>
      <c r="D152" s="152" t="s">
        <v>115</v>
      </c>
      <c r="E152" s="153" t="s">
        <v>235</v>
      </c>
      <c r="F152" s="154" t="s">
        <v>236</v>
      </c>
      <c r="G152" s="155" t="s">
        <v>118</v>
      </c>
      <c r="H152" s="156">
        <v>4</v>
      </c>
      <c r="I152" s="157"/>
      <c r="J152" s="158">
        <f t="shared" si="20"/>
        <v>0</v>
      </c>
      <c r="K152" s="159"/>
      <c r="L152" s="30"/>
      <c r="M152" s="160" t="s">
        <v>1</v>
      </c>
      <c r="N152" s="161" t="s">
        <v>36</v>
      </c>
      <c r="O152" s="55"/>
      <c r="P152" s="162">
        <f t="shared" si="21"/>
        <v>0</v>
      </c>
      <c r="Q152" s="162">
        <v>0</v>
      </c>
      <c r="R152" s="162">
        <f t="shared" si="22"/>
        <v>0</v>
      </c>
      <c r="S152" s="162">
        <v>0</v>
      </c>
      <c r="T152" s="16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141</v>
      </c>
      <c r="AT152" s="164" t="s">
        <v>115</v>
      </c>
      <c r="AU152" s="164" t="s">
        <v>79</v>
      </c>
      <c r="AY152" s="14" t="s">
        <v>113</v>
      </c>
      <c r="BE152" s="165">
        <f t="shared" si="24"/>
        <v>0</v>
      </c>
      <c r="BF152" s="165">
        <f t="shared" si="25"/>
        <v>0</v>
      </c>
      <c r="BG152" s="165">
        <f t="shared" si="26"/>
        <v>0</v>
      </c>
      <c r="BH152" s="165">
        <f t="shared" si="27"/>
        <v>0</v>
      </c>
      <c r="BI152" s="165">
        <f t="shared" si="28"/>
        <v>0</v>
      </c>
      <c r="BJ152" s="14" t="s">
        <v>79</v>
      </c>
      <c r="BK152" s="165">
        <f t="shared" si="29"/>
        <v>0</v>
      </c>
      <c r="BL152" s="14" t="s">
        <v>141</v>
      </c>
      <c r="BM152" s="164" t="s">
        <v>237</v>
      </c>
    </row>
    <row r="153" spans="1:65" s="2" customFormat="1" ht="16.5" customHeight="1">
      <c r="A153" s="29"/>
      <c r="B153" s="151"/>
      <c r="C153" s="152" t="s">
        <v>238</v>
      </c>
      <c r="D153" s="152" t="s">
        <v>115</v>
      </c>
      <c r="E153" s="153" t="s">
        <v>239</v>
      </c>
      <c r="F153" s="154" t="s">
        <v>240</v>
      </c>
      <c r="G153" s="155" t="s">
        <v>157</v>
      </c>
      <c r="H153" s="156">
        <v>70</v>
      </c>
      <c r="I153" s="157"/>
      <c r="J153" s="158">
        <f t="shared" si="20"/>
        <v>0</v>
      </c>
      <c r="K153" s="159"/>
      <c r="L153" s="30"/>
      <c r="M153" s="160" t="s">
        <v>1</v>
      </c>
      <c r="N153" s="161" t="s">
        <v>36</v>
      </c>
      <c r="O153" s="55"/>
      <c r="P153" s="162">
        <f t="shared" si="21"/>
        <v>0</v>
      </c>
      <c r="Q153" s="162">
        <v>0</v>
      </c>
      <c r="R153" s="162">
        <f t="shared" si="22"/>
        <v>0</v>
      </c>
      <c r="S153" s="162">
        <v>0</v>
      </c>
      <c r="T153" s="16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141</v>
      </c>
      <c r="AT153" s="164" t="s">
        <v>115</v>
      </c>
      <c r="AU153" s="164" t="s">
        <v>79</v>
      </c>
      <c r="AY153" s="14" t="s">
        <v>113</v>
      </c>
      <c r="BE153" s="165">
        <f t="shared" si="24"/>
        <v>0</v>
      </c>
      <c r="BF153" s="165">
        <f t="shared" si="25"/>
        <v>0</v>
      </c>
      <c r="BG153" s="165">
        <f t="shared" si="26"/>
        <v>0</v>
      </c>
      <c r="BH153" s="165">
        <f t="shared" si="27"/>
        <v>0</v>
      </c>
      <c r="BI153" s="165">
        <f t="shared" si="28"/>
        <v>0</v>
      </c>
      <c r="BJ153" s="14" t="s">
        <v>79</v>
      </c>
      <c r="BK153" s="165">
        <f t="shared" si="29"/>
        <v>0</v>
      </c>
      <c r="BL153" s="14" t="s">
        <v>141</v>
      </c>
      <c r="BM153" s="164" t="s">
        <v>241</v>
      </c>
    </row>
    <row r="154" spans="1:65" s="2" customFormat="1" ht="16.5" customHeight="1">
      <c r="A154" s="29"/>
      <c r="B154" s="151"/>
      <c r="C154" s="152" t="s">
        <v>242</v>
      </c>
      <c r="D154" s="152" t="s">
        <v>115</v>
      </c>
      <c r="E154" s="153" t="s">
        <v>243</v>
      </c>
      <c r="F154" s="154" t="s">
        <v>244</v>
      </c>
      <c r="G154" s="155" t="s">
        <v>118</v>
      </c>
      <c r="H154" s="156">
        <v>6</v>
      </c>
      <c r="I154" s="157"/>
      <c r="J154" s="158">
        <f t="shared" si="20"/>
        <v>0</v>
      </c>
      <c r="K154" s="159"/>
      <c r="L154" s="30"/>
      <c r="M154" s="160" t="s">
        <v>1</v>
      </c>
      <c r="N154" s="161" t="s">
        <v>36</v>
      </c>
      <c r="O154" s="55"/>
      <c r="P154" s="162">
        <f t="shared" si="21"/>
        <v>0</v>
      </c>
      <c r="Q154" s="162">
        <v>0</v>
      </c>
      <c r="R154" s="162">
        <f t="shared" si="22"/>
        <v>0</v>
      </c>
      <c r="S154" s="162">
        <v>0</v>
      </c>
      <c r="T154" s="163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141</v>
      </c>
      <c r="AT154" s="164" t="s">
        <v>115</v>
      </c>
      <c r="AU154" s="164" t="s">
        <v>79</v>
      </c>
      <c r="AY154" s="14" t="s">
        <v>113</v>
      </c>
      <c r="BE154" s="165">
        <f t="shared" si="24"/>
        <v>0</v>
      </c>
      <c r="BF154" s="165">
        <f t="shared" si="25"/>
        <v>0</v>
      </c>
      <c r="BG154" s="165">
        <f t="shared" si="26"/>
        <v>0</v>
      </c>
      <c r="BH154" s="165">
        <f t="shared" si="27"/>
        <v>0</v>
      </c>
      <c r="BI154" s="165">
        <f t="shared" si="28"/>
        <v>0</v>
      </c>
      <c r="BJ154" s="14" t="s">
        <v>79</v>
      </c>
      <c r="BK154" s="165">
        <f t="shared" si="29"/>
        <v>0</v>
      </c>
      <c r="BL154" s="14" t="s">
        <v>141</v>
      </c>
      <c r="BM154" s="164" t="s">
        <v>245</v>
      </c>
    </row>
    <row r="155" spans="1:65" s="2" customFormat="1" ht="24" customHeight="1">
      <c r="A155" s="29"/>
      <c r="B155" s="151"/>
      <c r="C155" s="152" t="s">
        <v>246</v>
      </c>
      <c r="D155" s="152" t="s">
        <v>115</v>
      </c>
      <c r="E155" s="153" t="s">
        <v>247</v>
      </c>
      <c r="F155" s="154" t="s">
        <v>248</v>
      </c>
      <c r="G155" s="155" t="s">
        <v>118</v>
      </c>
      <c r="H155" s="156">
        <v>6</v>
      </c>
      <c r="I155" s="157"/>
      <c r="J155" s="158">
        <f t="shared" si="20"/>
        <v>0</v>
      </c>
      <c r="K155" s="159"/>
      <c r="L155" s="30"/>
      <c r="M155" s="160" t="s">
        <v>1</v>
      </c>
      <c r="N155" s="161" t="s">
        <v>36</v>
      </c>
      <c r="O155" s="55"/>
      <c r="P155" s="162">
        <f t="shared" si="21"/>
        <v>0</v>
      </c>
      <c r="Q155" s="162">
        <v>0</v>
      </c>
      <c r="R155" s="162">
        <f t="shared" si="22"/>
        <v>0</v>
      </c>
      <c r="S155" s="162">
        <v>0</v>
      </c>
      <c r="T155" s="163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141</v>
      </c>
      <c r="AT155" s="164" t="s">
        <v>115</v>
      </c>
      <c r="AU155" s="164" t="s">
        <v>79</v>
      </c>
      <c r="AY155" s="14" t="s">
        <v>113</v>
      </c>
      <c r="BE155" s="165">
        <f t="shared" si="24"/>
        <v>0</v>
      </c>
      <c r="BF155" s="165">
        <f t="shared" si="25"/>
        <v>0</v>
      </c>
      <c r="BG155" s="165">
        <f t="shared" si="26"/>
        <v>0</v>
      </c>
      <c r="BH155" s="165">
        <f t="shared" si="27"/>
        <v>0</v>
      </c>
      <c r="BI155" s="165">
        <f t="shared" si="28"/>
        <v>0</v>
      </c>
      <c r="BJ155" s="14" t="s">
        <v>79</v>
      </c>
      <c r="BK155" s="165">
        <f t="shared" si="29"/>
        <v>0</v>
      </c>
      <c r="BL155" s="14" t="s">
        <v>141</v>
      </c>
      <c r="BM155" s="164" t="s">
        <v>249</v>
      </c>
    </row>
    <row r="156" spans="1:65" s="2" customFormat="1" ht="24" customHeight="1">
      <c r="A156" s="29"/>
      <c r="B156" s="151"/>
      <c r="C156" s="152" t="s">
        <v>7</v>
      </c>
      <c r="D156" s="152" t="s">
        <v>115</v>
      </c>
      <c r="E156" s="153" t="s">
        <v>250</v>
      </c>
      <c r="F156" s="154" t="s">
        <v>251</v>
      </c>
      <c r="G156" s="155" t="s">
        <v>118</v>
      </c>
      <c r="H156" s="156">
        <v>1</v>
      </c>
      <c r="I156" s="157"/>
      <c r="J156" s="158">
        <f t="shared" si="20"/>
        <v>0</v>
      </c>
      <c r="K156" s="159"/>
      <c r="L156" s="30"/>
      <c r="M156" s="160" t="s">
        <v>1</v>
      </c>
      <c r="N156" s="161" t="s">
        <v>36</v>
      </c>
      <c r="O156" s="55"/>
      <c r="P156" s="162">
        <f t="shared" si="21"/>
        <v>0</v>
      </c>
      <c r="Q156" s="162">
        <v>0</v>
      </c>
      <c r="R156" s="162">
        <f t="shared" si="22"/>
        <v>0</v>
      </c>
      <c r="S156" s="162">
        <v>0</v>
      </c>
      <c r="T156" s="163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4" t="s">
        <v>141</v>
      </c>
      <c r="AT156" s="164" t="s">
        <v>115</v>
      </c>
      <c r="AU156" s="164" t="s">
        <v>79</v>
      </c>
      <c r="AY156" s="14" t="s">
        <v>113</v>
      </c>
      <c r="BE156" s="165">
        <f t="shared" si="24"/>
        <v>0</v>
      </c>
      <c r="BF156" s="165">
        <f t="shared" si="25"/>
        <v>0</v>
      </c>
      <c r="BG156" s="165">
        <f t="shared" si="26"/>
        <v>0</v>
      </c>
      <c r="BH156" s="165">
        <f t="shared" si="27"/>
        <v>0</v>
      </c>
      <c r="BI156" s="165">
        <f t="shared" si="28"/>
        <v>0</v>
      </c>
      <c r="BJ156" s="14" t="s">
        <v>79</v>
      </c>
      <c r="BK156" s="165">
        <f t="shared" si="29"/>
        <v>0</v>
      </c>
      <c r="BL156" s="14" t="s">
        <v>141</v>
      </c>
      <c r="BM156" s="164" t="s">
        <v>252</v>
      </c>
    </row>
    <row r="157" spans="1:65" s="2" customFormat="1" ht="24" customHeight="1">
      <c r="A157" s="29"/>
      <c r="B157" s="151"/>
      <c r="C157" s="152" t="s">
        <v>253</v>
      </c>
      <c r="D157" s="152" t="s">
        <v>115</v>
      </c>
      <c r="E157" s="153" t="s">
        <v>254</v>
      </c>
      <c r="F157" s="154" t="s">
        <v>255</v>
      </c>
      <c r="G157" s="155" t="s">
        <v>118</v>
      </c>
      <c r="H157" s="156">
        <v>4</v>
      </c>
      <c r="I157" s="157"/>
      <c r="J157" s="158">
        <f t="shared" si="20"/>
        <v>0</v>
      </c>
      <c r="K157" s="159"/>
      <c r="L157" s="30"/>
      <c r="M157" s="160" t="s">
        <v>1</v>
      </c>
      <c r="N157" s="161" t="s">
        <v>36</v>
      </c>
      <c r="O157" s="55"/>
      <c r="P157" s="162">
        <f t="shared" si="21"/>
        <v>0</v>
      </c>
      <c r="Q157" s="162">
        <v>0</v>
      </c>
      <c r="R157" s="162">
        <f t="shared" si="22"/>
        <v>0</v>
      </c>
      <c r="S157" s="162">
        <v>0</v>
      </c>
      <c r="T157" s="163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4" t="s">
        <v>141</v>
      </c>
      <c r="AT157" s="164" t="s">
        <v>115</v>
      </c>
      <c r="AU157" s="164" t="s">
        <v>79</v>
      </c>
      <c r="AY157" s="14" t="s">
        <v>113</v>
      </c>
      <c r="BE157" s="165">
        <f t="shared" si="24"/>
        <v>0</v>
      </c>
      <c r="BF157" s="165">
        <f t="shared" si="25"/>
        <v>0</v>
      </c>
      <c r="BG157" s="165">
        <f t="shared" si="26"/>
        <v>0</v>
      </c>
      <c r="BH157" s="165">
        <f t="shared" si="27"/>
        <v>0</v>
      </c>
      <c r="BI157" s="165">
        <f t="shared" si="28"/>
        <v>0</v>
      </c>
      <c r="BJ157" s="14" t="s">
        <v>79</v>
      </c>
      <c r="BK157" s="165">
        <f t="shared" si="29"/>
        <v>0</v>
      </c>
      <c r="BL157" s="14" t="s">
        <v>141</v>
      </c>
      <c r="BM157" s="164" t="s">
        <v>256</v>
      </c>
    </row>
    <row r="158" spans="1:65" s="2" customFormat="1" ht="16.5" customHeight="1">
      <c r="A158" s="29"/>
      <c r="B158" s="151"/>
      <c r="C158" s="152" t="s">
        <v>257</v>
      </c>
      <c r="D158" s="152" t="s">
        <v>115</v>
      </c>
      <c r="E158" s="153" t="s">
        <v>258</v>
      </c>
      <c r="F158" s="154" t="s">
        <v>259</v>
      </c>
      <c r="G158" s="155" t="s">
        <v>118</v>
      </c>
      <c r="H158" s="156">
        <v>4</v>
      </c>
      <c r="I158" s="157"/>
      <c r="J158" s="158">
        <f t="shared" si="20"/>
        <v>0</v>
      </c>
      <c r="K158" s="159"/>
      <c r="L158" s="30"/>
      <c r="M158" s="160" t="s">
        <v>1</v>
      </c>
      <c r="N158" s="161" t="s">
        <v>36</v>
      </c>
      <c r="O158" s="55"/>
      <c r="P158" s="162">
        <f t="shared" si="21"/>
        <v>0</v>
      </c>
      <c r="Q158" s="162">
        <v>0</v>
      </c>
      <c r="R158" s="162">
        <f t="shared" si="22"/>
        <v>0</v>
      </c>
      <c r="S158" s="162">
        <v>0</v>
      </c>
      <c r="T158" s="163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4" t="s">
        <v>141</v>
      </c>
      <c r="AT158" s="164" t="s">
        <v>115</v>
      </c>
      <c r="AU158" s="164" t="s">
        <v>79</v>
      </c>
      <c r="AY158" s="14" t="s">
        <v>113</v>
      </c>
      <c r="BE158" s="165">
        <f t="shared" si="24"/>
        <v>0</v>
      </c>
      <c r="BF158" s="165">
        <f t="shared" si="25"/>
        <v>0</v>
      </c>
      <c r="BG158" s="165">
        <f t="shared" si="26"/>
        <v>0</v>
      </c>
      <c r="BH158" s="165">
        <f t="shared" si="27"/>
        <v>0</v>
      </c>
      <c r="BI158" s="165">
        <f t="shared" si="28"/>
        <v>0</v>
      </c>
      <c r="BJ158" s="14" t="s">
        <v>79</v>
      </c>
      <c r="BK158" s="165">
        <f t="shared" si="29"/>
        <v>0</v>
      </c>
      <c r="BL158" s="14" t="s">
        <v>141</v>
      </c>
      <c r="BM158" s="164" t="s">
        <v>260</v>
      </c>
    </row>
    <row r="159" spans="1:65" s="2" customFormat="1" ht="48" customHeight="1">
      <c r="A159" s="29"/>
      <c r="B159" s="151"/>
      <c r="C159" s="166" t="s">
        <v>261</v>
      </c>
      <c r="D159" s="166" t="s">
        <v>122</v>
      </c>
      <c r="E159" s="167" t="s">
        <v>262</v>
      </c>
      <c r="F159" s="168" t="s">
        <v>263</v>
      </c>
      <c r="G159" s="169" t="s">
        <v>118</v>
      </c>
      <c r="H159" s="170">
        <v>1</v>
      </c>
      <c r="I159" s="171"/>
      <c r="J159" s="172">
        <f t="shared" si="20"/>
        <v>0</v>
      </c>
      <c r="K159" s="173"/>
      <c r="L159" s="174"/>
      <c r="M159" s="175" t="s">
        <v>1</v>
      </c>
      <c r="N159" s="176" t="s">
        <v>36</v>
      </c>
      <c r="O159" s="55"/>
      <c r="P159" s="162">
        <f t="shared" si="21"/>
        <v>0</v>
      </c>
      <c r="Q159" s="162">
        <v>0</v>
      </c>
      <c r="R159" s="162">
        <f t="shared" si="22"/>
        <v>0</v>
      </c>
      <c r="S159" s="162">
        <v>0</v>
      </c>
      <c r="T159" s="163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4" t="s">
        <v>141</v>
      </c>
      <c r="AT159" s="164" t="s">
        <v>122</v>
      </c>
      <c r="AU159" s="164" t="s">
        <v>79</v>
      </c>
      <c r="AY159" s="14" t="s">
        <v>113</v>
      </c>
      <c r="BE159" s="165">
        <f t="shared" si="24"/>
        <v>0</v>
      </c>
      <c r="BF159" s="165">
        <f t="shared" si="25"/>
        <v>0</v>
      </c>
      <c r="BG159" s="165">
        <f t="shared" si="26"/>
        <v>0</v>
      </c>
      <c r="BH159" s="165">
        <f t="shared" si="27"/>
        <v>0</v>
      </c>
      <c r="BI159" s="165">
        <f t="shared" si="28"/>
        <v>0</v>
      </c>
      <c r="BJ159" s="14" t="s">
        <v>79</v>
      </c>
      <c r="BK159" s="165">
        <f t="shared" si="29"/>
        <v>0</v>
      </c>
      <c r="BL159" s="14" t="s">
        <v>141</v>
      </c>
      <c r="BM159" s="164" t="s">
        <v>264</v>
      </c>
    </row>
    <row r="160" spans="1:65" s="2" customFormat="1" ht="24" customHeight="1">
      <c r="A160" s="29"/>
      <c r="B160" s="151"/>
      <c r="C160" s="166" t="s">
        <v>265</v>
      </c>
      <c r="D160" s="166" t="s">
        <v>122</v>
      </c>
      <c r="E160" s="167" t="s">
        <v>266</v>
      </c>
      <c r="F160" s="168" t="s">
        <v>267</v>
      </c>
      <c r="G160" s="169" t="s">
        <v>157</v>
      </c>
      <c r="H160" s="170">
        <v>380</v>
      </c>
      <c r="I160" s="171"/>
      <c r="J160" s="172">
        <f t="shared" si="20"/>
        <v>0</v>
      </c>
      <c r="K160" s="173"/>
      <c r="L160" s="174"/>
      <c r="M160" s="175" t="s">
        <v>1</v>
      </c>
      <c r="N160" s="176" t="s">
        <v>36</v>
      </c>
      <c r="O160" s="55"/>
      <c r="P160" s="162">
        <f t="shared" si="21"/>
        <v>0</v>
      </c>
      <c r="Q160" s="162">
        <v>0</v>
      </c>
      <c r="R160" s="162">
        <f t="shared" si="22"/>
        <v>0</v>
      </c>
      <c r="S160" s="162">
        <v>0</v>
      </c>
      <c r="T160" s="163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4" t="s">
        <v>141</v>
      </c>
      <c r="AT160" s="164" t="s">
        <v>122</v>
      </c>
      <c r="AU160" s="164" t="s">
        <v>79</v>
      </c>
      <c r="AY160" s="14" t="s">
        <v>113</v>
      </c>
      <c r="BE160" s="165">
        <f t="shared" si="24"/>
        <v>0</v>
      </c>
      <c r="BF160" s="165">
        <f t="shared" si="25"/>
        <v>0</v>
      </c>
      <c r="BG160" s="165">
        <f t="shared" si="26"/>
        <v>0</v>
      </c>
      <c r="BH160" s="165">
        <f t="shared" si="27"/>
        <v>0</v>
      </c>
      <c r="BI160" s="165">
        <f t="shared" si="28"/>
        <v>0</v>
      </c>
      <c r="BJ160" s="14" t="s">
        <v>79</v>
      </c>
      <c r="BK160" s="165">
        <f t="shared" si="29"/>
        <v>0</v>
      </c>
      <c r="BL160" s="14" t="s">
        <v>141</v>
      </c>
      <c r="BM160" s="164" t="s">
        <v>268</v>
      </c>
    </row>
    <row r="161" spans="1:65" s="2" customFormat="1" ht="24" customHeight="1">
      <c r="A161" s="29"/>
      <c r="B161" s="151"/>
      <c r="C161" s="152" t="s">
        <v>269</v>
      </c>
      <c r="D161" s="152" t="s">
        <v>115</v>
      </c>
      <c r="E161" s="153" t="s">
        <v>270</v>
      </c>
      <c r="F161" s="154" t="s">
        <v>271</v>
      </c>
      <c r="G161" s="155" t="s">
        <v>118</v>
      </c>
      <c r="H161" s="156">
        <v>1</v>
      </c>
      <c r="I161" s="157"/>
      <c r="J161" s="158">
        <f t="shared" si="20"/>
        <v>0</v>
      </c>
      <c r="K161" s="159"/>
      <c r="L161" s="30"/>
      <c r="M161" s="160" t="s">
        <v>1</v>
      </c>
      <c r="N161" s="161" t="s">
        <v>36</v>
      </c>
      <c r="O161" s="55"/>
      <c r="P161" s="162">
        <f t="shared" si="21"/>
        <v>0</v>
      </c>
      <c r="Q161" s="162">
        <v>0</v>
      </c>
      <c r="R161" s="162">
        <f t="shared" si="22"/>
        <v>0</v>
      </c>
      <c r="S161" s="162">
        <v>0</v>
      </c>
      <c r="T161" s="163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4" t="s">
        <v>141</v>
      </c>
      <c r="AT161" s="164" t="s">
        <v>115</v>
      </c>
      <c r="AU161" s="164" t="s">
        <v>79</v>
      </c>
      <c r="AY161" s="14" t="s">
        <v>113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4" t="s">
        <v>79</v>
      </c>
      <c r="BK161" s="165">
        <f t="shared" si="29"/>
        <v>0</v>
      </c>
      <c r="BL161" s="14" t="s">
        <v>141</v>
      </c>
      <c r="BM161" s="164" t="s">
        <v>272</v>
      </c>
    </row>
    <row r="162" spans="1:65" s="2" customFormat="1" ht="24" customHeight="1">
      <c r="A162" s="29"/>
      <c r="B162" s="151"/>
      <c r="C162" s="152" t="s">
        <v>273</v>
      </c>
      <c r="D162" s="152" t="s">
        <v>115</v>
      </c>
      <c r="E162" s="153" t="s">
        <v>274</v>
      </c>
      <c r="F162" s="154" t="s">
        <v>275</v>
      </c>
      <c r="G162" s="155" t="s">
        <v>276</v>
      </c>
      <c r="H162" s="156">
        <v>20</v>
      </c>
      <c r="I162" s="157"/>
      <c r="J162" s="158">
        <f t="shared" si="20"/>
        <v>0</v>
      </c>
      <c r="K162" s="159"/>
      <c r="L162" s="30"/>
      <c r="M162" s="160" t="s">
        <v>1</v>
      </c>
      <c r="N162" s="161" t="s">
        <v>36</v>
      </c>
      <c r="O162" s="55"/>
      <c r="P162" s="162">
        <f t="shared" si="21"/>
        <v>0</v>
      </c>
      <c r="Q162" s="162">
        <v>0</v>
      </c>
      <c r="R162" s="162">
        <f t="shared" si="22"/>
        <v>0</v>
      </c>
      <c r="S162" s="162">
        <v>0</v>
      </c>
      <c r="T162" s="163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4" t="s">
        <v>141</v>
      </c>
      <c r="AT162" s="164" t="s">
        <v>115</v>
      </c>
      <c r="AU162" s="164" t="s">
        <v>79</v>
      </c>
      <c r="AY162" s="14" t="s">
        <v>113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4" t="s">
        <v>79</v>
      </c>
      <c r="BK162" s="165">
        <f t="shared" si="29"/>
        <v>0</v>
      </c>
      <c r="BL162" s="14" t="s">
        <v>141</v>
      </c>
      <c r="BM162" s="164" t="s">
        <v>277</v>
      </c>
    </row>
    <row r="163" spans="1:65" s="2" customFormat="1" ht="16.5" customHeight="1">
      <c r="A163" s="29"/>
      <c r="B163" s="151"/>
      <c r="C163" s="152" t="s">
        <v>278</v>
      </c>
      <c r="D163" s="152" t="s">
        <v>115</v>
      </c>
      <c r="E163" s="153" t="s">
        <v>279</v>
      </c>
      <c r="F163" s="154" t="s">
        <v>280</v>
      </c>
      <c r="G163" s="155" t="s">
        <v>276</v>
      </c>
      <c r="H163" s="156">
        <v>10</v>
      </c>
      <c r="I163" s="157"/>
      <c r="J163" s="158">
        <f t="shared" si="20"/>
        <v>0</v>
      </c>
      <c r="K163" s="159"/>
      <c r="L163" s="30"/>
      <c r="M163" s="160" t="s">
        <v>1</v>
      </c>
      <c r="N163" s="161" t="s">
        <v>36</v>
      </c>
      <c r="O163" s="55"/>
      <c r="P163" s="162">
        <f t="shared" si="21"/>
        <v>0</v>
      </c>
      <c r="Q163" s="162">
        <v>0</v>
      </c>
      <c r="R163" s="162">
        <f t="shared" si="22"/>
        <v>0</v>
      </c>
      <c r="S163" s="162">
        <v>0</v>
      </c>
      <c r="T163" s="163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4" t="s">
        <v>141</v>
      </c>
      <c r="AT163" s="164" t="s">
        <v>115</v>
      </c>
      <c r="AU163" s="164" t="s">
        <v>79</v>
      </c>
      <c r="AY163" s="14" t="s">
        <v>113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4" t="s">
        <v>79</v>
      </c>
      <c r="BK163" s="165">
        <f t="shared" si="29"/>
        <v>0</v>
      </c>
      <c r="BL163" s="14" t="s">
        <v>141</v>
      </c>
      <c r="BM163" s="164" t="s">
        <v>281</v>
      </c>
    </row>
    <row r="164" spans="1:65" s="2" customFormat="1" ht="16.5" customHeight="1">
      <c r="A164" s="29"/>
      <c r="B164" s="151"/>
      <c r="C164" s="152" t="s">
        <v>282</v>
      </c>
      <c r="D164" s="152" t="s">
        <v>115</v>
      </c>
      <c r="E164" s="153" t="s">
        <v>283</v>
      </c>
      <c r="F164" s="154" t="s">
        <v>284</v>
      </c>
      <c r="G164" s="155" t="s">
        <v>276</v>
      </c>
      <c r="H164" s="156">
        <v>7</v>
      </c>
      <c r="I164" s="157"/>
      <c r="J164" s="158">
        <f t="shared" si="20"/>
        <v>0</v>
      </c>
      <c r="K164" s="159"/>
      <c r="L164" s="30"/>
      <c r="M164" s="160" t="s">
        <v>1</v>
      </c>
      <c r="N164" s="161" t="s">
        <v>36</v>
      </c>
      <c r="O164" s="55"/>
      <c r="P164" s="162">
        <f t="shared" si="21"/>
        <v>0</v>
      </c>
      <c r="Q164" s="162">
        <v>0</v>
      </c>
      <c r="R164" s="162">
        <f t="shared" si="22"/>
        <v>0</v>
      </c>
      <c r="S164" s="162">
        <v>0</v>
      </c>
      <c r="T164" s="163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4" t="s">
        <v>141</v>
      </c>
      <c r="AT164" s="164" t="s">
        <v>115</v>
      </c>
      <c r="AU164" s="164" t="s">
        <v>79</v>
      </c>
      <c r="AY164" s="14" t="s">
        <v>113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4" t="s">
        <v>79</v>
      </c>
      <c r="BK164" s="165">
        <f t="shared" si="29"/>
        <v>0</v>
      </c>
      <c r="BL164" s="14" t="s">
        <v>141</v>
      </c>
      <c r="BM164" s="164" t="s">
        <v>285</v>
      </c>
    </row>
    <row r="165" spans="1:65" s="2" customFormat="1" ht="16.5" customHeight="1">
      <c r="A165" s="29"/>
      <c r="B165" s="151"/>
      <c r="C165" s="152" t="s">
        <v>286</v>
      </c>
      <c r="D165" s="152" t="s">
        <v>115</v>
      </c>
      <c r="E165" s="153" t="s">
        <v>287</v>
      </c>
      <c r="F165" s="154" t="s">
        <v>288</v>
      </c>
      <c r="G165" s="155" t="s">
        <v>276</v>
      </c>
      <c r="H165" s="156">
        <v>25</v>
      </c>
      <c r="I165" s="157"/>
      <c r="J165" s="158">
        <f t="shared" si="20"/>
        <v>0</v>
      </c>
      <c r="K165" s="159"/>
      <c r="L165" s="30"/>
      <c r="M165" s="160" t="s">
        <v>1</v>
      </c>
      <c r="N165" s="161" t="s">
        <v>36</v>
      </c>
      <c r="O165" s="55"/>
      <c r="P165" s="162">
        <f t="shared" si="21"/>
        <v>0</v>
      </c>
      <c r="Q165" s="162">
        <v>0</v>
      </c>
      <c r="R165" s="162">
        <f t="shared" si="22"/>
        <v>0</v>
      </c>
      <c r="S165" s="162">
        <v>0</v>
      </c>
      <c r="T165" s="163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4" t="s">
        <v>126</v>
      </c>
      <c r="AT165" s="164" t="s">
        <v>115</v>
      </c>
      <c r="AU165" s="164" t="s">
        <v>79</v>
      </c>
      <c r="AY165" s="14" t="s">
        <v>113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4" t="s">
        <v>79</v>
      </c>
      <c r="BK165" s="165">
        <f t="shared" si="29"/>
        <v>0</v>
      </c>
      <c r="BL165" s="14" t="s">
        <v>126</v>
      </c>
      <c r="BM165" s="164" t="s">
        <v>289</v>
      </c>
    </row>
    <row r="166" spans="1:65" s="2" customFormat="1" ht="29.25">
      <c r="A166" s="29"/>
      <c r="B166" s="30"/>
      <c r="C166" s="29"/>
      <c r="D166" s="177" t="s">
        <v>132</v>
      </c>
      <c r="E166" s="29"/>
      <c r="F166" s="178" t="s">
        <v>290</v>
      </c>
      <c r="G166" s="29"/>
      <c r="H166" s="29"/>
      <c r="I166" s="93"/>
      <c r="J166" s="29"/>
      <c r="K166" s="29"/>
      <c r="L166" s="30"/>
      <c r="M166" s="179"/>
      <c r="N166" s="180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132</v>
      </c>
      <c r="AU166" s="14" t="s">
        <v>79</v>
      </c>
    </row>
    <row r="167" spans="1:65" s="2" customFormat="1" ht="24" customHeight="1">
      <c r="A167" s="29"/>
      <c r="B167" s="151"/>
      <c r="C167" s="152" t="s">
        <v>291</v>
      </c>
      <c r="D167" s="152" t="s">
        <v>115</v>
      </c>
      <c r="E167" s="153" t="s">
        <v>292</v>
      </c>
      <c r="F167" s="154" t="s">
        <v>293</v>
      </c>
      <c r="G167" s="155" t="s">
        <v>118</v>
      </c>
      <c r="H167" s="156">
        <v>4</v>
      </c>
      <c r="I167" s="157"/>
      <c r="J167" s="158">
        <f t="shared" ref="J167:J177" si="30">ROUND(I167*H167,2)</f>
        <v>0</v>
      </c>
      <c r="K167" s="159"/>
      <c r="L167" s="30"/>
      <c r="M167" s="160" t="s">
        <v>1</v>
      </c>
      <c r="N167" s="161" t="s">
        <v>36</v>
      </c>
      <c r="O167" s="55"/>
      <c r="P167" s="162">
        <f t="shared" ref="P167:P177" si="31">O167*H167</f>
        <v>0</v>
      </c>
      <c r="Q167" s="162">
        <v>0</v>
      </c>
      <c r="R167" s="162">
        <f t="shared" ref="R167:R177" si="32">Q167*H167</f>
        <v>0</v>
      </c>
      <c r="S167" s="162">
        <v>0</v>
      </c>
      <c r="T167" s="163">
        <f t="shared" ref="T167:T177" si="3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4" t="s">
        <v>141</v>
      </c>
      <c r="AT167" s="164" t="s">
        <v>115</v>
      </c>
      <c r="AU167" s="164" t="s">
        <v>79</v>
      </c>
      <c r="AY167" s="14" t="s">
        <v>113</v>
      </c>
      <c r="BE167" s="165">
        <f t="shared" ref="BE167:BE177" si="34">IF(N167="základní",J167,0)</f>
        <v>0</v>
      </c>
      <c r="BF167" s="165">
        <f t="shared" ref="BF167:BF177" si="35">IF(N167="snížená",J167,0)</f>
        <v>0</v>
      </c>
      <c r="BG167" s="165">
        <f t="shared" ref="BG167:BG177" si="36">IF(N167="zákl. přenesená",J167,0)</f>
        <v>0</v>
      </c>
      <c r="BH167" s="165">
        <f t="shared" ref="BH167:BH177" si="37">IF(N167="sníž. přenesená",J167,0)</f>
        <v>0</v>
      </c>
      <c r="BI167" s="165">
        <f t="shared" ref="BI167:BI177" si="38">IF(N167="nulová",J167,0)</f>
        <v>0</v>
      </c>
      <c r="BJ167" s="14" t="s">
        <v>79</v>
      </c>
      <c r="BK167" s="165">
        <f t="shared" ref="BK167:BK177" si="39">ROUND(I167*H167,2)</f>
        <v>0</v>
      </c>
      <c r="BL167" s="14" t="s">
        <v>141</v>
      </c>
      <c r="BM167" s="164" t="s">
        <v>294</v>
      </c>
    </row>
    <row r="168" spans="1:65" s="2" customFormat="1" ht="24" customHeight="1">
      <c r="A168" s="29"/>
      <c r="B168" s="151"/>
      <c r="C168" s="166" t="s">
        <v>295</v>
      </c>
      <c r="D168" s="166" t="s">
        <v>122</v>
      </c>
      <c r="E168" s="167" t="s">
        <v>296</v>
      </c>
      <c r="F168" s="168" t="s">
        <v>297</v>
      </c>
      <c r="G168" s="169" t="s">
        <v>118</v>
      </c>
      <c r="H168" s="170">
        <v>4</v>
      </c>
      <c r="I168" s="171"/>
      <c r="J168" s="172">
        <f t="shared" si="30"/>
        <v>0</v>
      </c>
      <c r="K168" s="173"/>
      <c r="L168" s="174"/>
      <c r="M168" s="175" t="s">
        <v>1</v>
      </c>
      <c r="N168" s="176" t="s">
        <v>36</v>
      </c>
      <c r="O168" s="55"/>
      <c r="P168" s="162">
        <f t="shared" si="31"/>
        <v>0</v>
      </c>
      <c r="Q168" s="162">
        <v>0</v>
      </c>
      <c r="R168" s="162">
        <f t="shared" si="32"/>
        <v>0</v>
      </c>
      <c r="S168" s="162">
        <v>0</v>
      </c>
      <c r="T168" s="163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4" t="s">
        <v>141</v>
      </c>
      <c r="AT168" s="164" t="s">
        <v>122</v>
      </c>
      <c r="AU168" s="164" t="s">
        <v>79</v>
      </c>
      <c r="AY168" s="14" t="s">
        <v>113</v>
      </c>
      <c r="BE168" s="165">
        <f t="shared" si="34"/>
        <v>0</v>
      </c>
      <c r="BF168" s="165">
        <f t="shared" si="35"/>
        <v>0</v>
      </c>
      <c r="BG168" s="165">
        <f t="shared" si="36"/>
        <v>0</v>
      </c>
      <c r="BH168" s="165">
        <f t="shared" si="37"/>
        <v>0</v>
      </c>
      <c r="BI168" s="165">
        <f t="shared" si="38"/>
        <v>0</v>
      </c>
      <c r="BJ168" s="14" t="s">
        <v>79</v>
      </c>
      <c r="BK168" s="165">
        <f t="shared" si="39"/>
        <v>0</v>
      </c>
      <c r="BL168" s="14" t="s">
        <v>141</v>
      </c>
      <c r="BM168" s="164" t="s">
        <v>298</v>
      </c>
    </row>
    <row r="169" spans="1:65" s="2" customFormat="1" ht="24" customHeight="1">
      <c r="A169" s="29"/>
      <c r="B169" s="151"/>
      <c r="C169" s="152" t="s">
        <v>299</v>
      </c>
      <c r="D169" s="152" t="s">
        <v>115</v>
      </c>
      <c r="E169" s="153" t="s">
        <v>300</v>
      </c>
      <c r="F169" s="154" t="s">
        <v>301</v>
      </c>
      <c r="G169" s="155" t="s">
        <v>118</v>
      </c>
      <c r="H169" s="156">
        <v>5</v>
      </c>
      <c r="I169" s="157"/>
      <c r="J169" s="158">
        <f t="shared" si="30"/>
        <v>0</v>
      </c>
      <c r="K169" s="159"/>
      <c r="L169" s="30"/>
      <c r="M169" s="160" t="s">
        <v>1</v>
      </c>
      <c r="N169" s="161" t="s">
        <v>36</v>
      </c>
      <c r="O169" s="55"/>
      <c r="P169" s="162">
        <f t="shared" si="31"/>
        <v>0</v>
      </c>
      <c r="Q169" s="162">
        <v>0</v>
      </c>
      <c r="R169" s="162">
        <f t="shared" si="32"/>
        <v>0</v>
      </c>
      <c r="S169" s="162">
        <v>0</v>
      </c>
      <c r="T169" s="163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4" t="s">
        <v>141</v>
      </c>
      <c r="AT169" s="164" t="s">
        <v>115</v>
      </c>
      <c r="AU169" s="164" t="s">
        <v>79</v>
      </c>
      <c r="AY169" s="14" t="s">
        <v>113</v>
      </c>
      <c r="BE169" s="165">
        <f t="shared" si="34"/>
        <v>0</v>
      </c>
      <c r="BF169" s="165">
        <f t="shared" si="35"/>
        <v>0</v>
      </c>
      <c r="BG169" s="165">
        <f t="shared" si="36"/>
        <v>0</v>
      </c>
      <c r="BH169" s="165">
        <f t="shared" si="37"/>
        <v>0</v>
      </c>
      <c r="BI169" s="165">
        <f t="shared" si="38"/>
        <v>0</v>
      </c>
      <c r="BJ169" s="14" t="s">
        <v>79</v>
      </c>
      <c r="BK169" s="165">
        <f t="shared" si="39"/>
        <v>0</v>
      </c>
      <c r="BL169" s="14" t="s">
        <v>141</v>
      </c>
      <c r="BM169" s="164" t="s">
        <v>302</v>
      </c>
    </row>
    <row r="170" spans="1:65" s="2" customFormat="1" ht="24" customHeight="1">
      <c r="A170" s="29"/>
      <c r="B170" s="151"/>
      <c r="C170" s="166" t="s">
        <v>303</v>
      </c>
      <c r="D170" s="166" t="s">
        <v>122</v>
      </c>
      <c r="E170" s="167" t="s">
        <v>304</v>
      </c>
      <c r="F170" s="168" t="s">
        <v>305</v>
      </c>
      <c r="G170" s="169" t="s">
        <v>118</v>
      </c>
      <c r="H170" s="170">
        <v>4</v>
      </c>
      <c r="I170" s="171"/>
      <c r="J170" s="172">
        <f t="shared" si="30"/>
        <v>0</v>
      </c>
      <c r="K170" s="173"/>
      <c r="L170" s="174"/>
      <c r="M170" s="175" t="s">
        <v>1</v>
      </c>
      <c r="N170" s="176" t="s">
        <v>36</v>
      </c>
      <c r="O170" s="55"/>
      <c r="P170" s="162">
        <f t="shared" si="31"/>
        <v>0</v>
      </c>
      <c r="Q170" s="162">
        <v>0</v>
      </c>
      <c r="R170" s="162">
        <f t="shared" si="32"/>
        <v>0</v>
      </c>
      <c r="S170" s="162">
        <v>0</v>
      </c>
      <c r="T170" s="163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4" t="s">
        <v>141</v>
      </c>
      <c r="AT170" s="164" t="s">
        <v>122</v>
      </c>
      <c r="AU170" s="164" t="s">
        <v>79</v>
      </c>
      <c r="AY170" s="14" t="s">
        <v>113</v>
      </c>
      <c r="BE170" s="165">
        <f t="shared" si="34"/>
        <v>0</v>
      </c>
      <c r="BF170" s="165">
        <f t="shared" si="35"/>
        <v>0</v>
      </c>
      <c r="BG170" s="165">
        <f t="shared" si="36"/>
        <v>0</v>
      </c>
      <c r="BH170" s="165">
        <f t="shared" si="37"/>
        <v>0</v>
      </c>
      <c r="BI170" s="165">
        <f t="shared" si="38"/>
        <v>0</v>
      </c>
      <c r="BJ170" s="14" t="s">
        <v>79</v>
      </c>
      <c r="BK170" s="165">
        <f t="shared" si="39"/>
        <v>0</v>
      </c>
      <c r="BL170" s="14" t="s">
        <v>141</v>
      </c>
      <c r="BM170" s="164" t="s">
        <v>306</v>
      </c>
    </row>
    <row r="171" spans="1:65" s="2" customFormat="1" ht="24" customHeight="1">
      <c r="A171" s="29"/>
      <c r="B171" s="151"/>
      <c r="C171" s="152" t="s">
        <v>307</v>
      </c>
      <c r="D171" s="152" t="s">
        <v>115</v>
      </c>
      <c r="E171" s="153" t="s">
        <v>308</v>
      </c>
      <c r="F171" s="154" t="s">
        <v>309</v>
      </c>
      <c r="G171" s="155" t="s">
        <v>118</v>
      </c>
      <c r="H171" s="156">
        <v>6</v>
      </c>
      <c r="I171" s="157"/>
      <c r="J171" s="158">
        <f t="shared" si="30"/>
        <v>0</v>
      </c>
      <c r="K171" s="159"/>
      <c r="L171" s="30"/>
      <c r="M171" s="160" t="s">
        <v>1</v>
      </c>
      <c r="N171" s="161" t="s">
        <v>36</v>
      </c>
      <c r="O171" s="55"/>
      <c r="P171" s="162">
        <f t="shared" si="31"/>
        <v>0</v>
      </c>
      <c r="Q171" s="162">
        <v>0</v>
      </c>
      <c r="R171" s="162">
        <f t="shared" si="32"/>
        <v>0</v>
      </c>
      <c r="S171" s="162">
        <v>0</v>
      </c>
      <c r="T171" s="163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4" t="s">
        <v>141</v>
      </c>
      <c r="AT171" s="164" t="s">
        <v>115</v>
      </c>
      <c r="AU171" s="164" t="s">
        <v>79</v>
      </c>
      <c r="AY171" s="14" t="s">
        <v>113</v>
      </c>
      <c r="BE171" s="165">
        <f t="shared" si="34"/>
        <v>0</v>
      </c>
      <c r="BF171" s="165">
        <f t="shared" si="35"/>
        <v>0</v>
      </c>
      <c r="BG171" s="165">
        <f t="shared" si="36"/>
        <v>0</v>
      </c>
      <c r="BH171" s="165">
        <f t="shared" si="37"/>
        <v>0</v>
      </c>
      <c r="BI171" s="165">
        <f t="shared" si="38"/>
        <v>0</v>
      </c>
      <c r="BJ171" s="14" t="s">
        <v>79</v>
      </c>
      <c r="BK171" s="165">
        <f t="shared" si="39"/>
        <v>0</v>
      </c>
      <c r="BL171" s="14" t="s">
        <v>141</v>
      </c>
      <c r="BM171" s="164" t="s">
        <v>310</v>
      </c>
    </row>
    <row r="172" spans="1:65" s="2" customFormat="1" ht="24" customHeight="1">
      <c r="A172" s="29"/>
      <c r="B172" s="151"/>
      <c r="C172" s="152" t="s">
        <v>79</v>
      </c>
      <c r="D172" s="152" t="s">
        <v>115</v>
      </c>
      <c r="E172" s="153" t="s">
        <v>311</v>
      </c>
      <c r="F172" s="154" t="s">
        <v>312</v>
      </c>
      <c r="G172" s="155" t="s">
        <v>118</v>
      </c>
      <c r="H172" s="156">
        <v>1</v>
      </c>
      <c r="I172" s="157"/>
      <c r="J172" s="158">
        <f t="shared" si="30"/>
        <v>0</v>
      </c>
      <c r="K172" s="159"/>
      <c r="L172" s="30"/>
      <c r="M172" s="160" t="s">
        <v>1</v>
      </c>
      <c r="N172" s="161" t="s">
        <v>36</v>
      </c>
      <c r="O172" s="55"/>
      <c r="P172" s="162">
        <f t="shared" si="31"/>
        <v>0</v>
      </c>
      <c r="Q172" s="162">
        <v>0</v>
      </c>
      <c r="R172" s="162">
        <f t="shared" si="32"/>
        <v>0</v>
      </c>
      <c r="S172" s="162">
        <v>0</v>
      </c>
      <c r="T172" s="163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4" t="s">
        <v>126</v>
      </c>
      <c r="AT172" s="164" t="s">
        <v>115</v>
      </c>
      <c r="AU172" s="164" t="s">
        <v>79</v>
      </c>
      <c r="AY172" s="14" t="s">
        <v>113</v>
      </c>
      <c r="BE172" s="165">
        <f t="shared" si="34"/>
        <v>0</v>
      </c>
      <c r="BF172" s="165">
        <f t="shared" si="35"/>
        <v>0</v>
      </c>
      <c r="BG172" s="165">
        <f t="shared" si="36"/>
        <v>0</v>
      </c>
      <c r="BH172" s="165">
        <f t="shared" si="37"/>
        <v>0</v>
      </c>
      <c r="BI172" s="165">
        <f t="shared" si="38"/>
        <v>0</v>
      </c>
      <c r="BJ172" s="14" t="s">
        <v>79</v>
      </c>
      <c r="BK172" s="165">
        <f t="shared" si="39"/>
        <v>0</v>
      </c>
      <c r="BL172" s="14" t="s">
        <v>126</v>
      </c>
      <c r="BM172" s="164" t="s">
        <v>313</v>
      </c>
    </row>
    <row r="173" spans="1:65" s="2" customFormat="1" ht="16.5" customHeight="1">
      <c r="A173" s="29"/>
      <c r="B173" s="151"/>
      <c r="C173" s="152" t="s">
        <v>81</v>
      </c>
      <c r="D173" s="152" t="s">
        <v>115</v>
      </c>
      <c r="E173" s="153" t="s">
        <v>314</v>
      </c>
      <c r="F173" s="154" t="s">
        <v>315</v>
      </c>
      <c r="G173" s="155" t="s">
        <v>118</v>
      </c>
      <c r="H173" s="156">
        <v>4</v>
      </c>
      <c r="I173" s="157"/>
      <c r="J173" s="158">
        <f t="shared" si="30"/>
        <v>0</v>
      </c>
      <c r="K173" s="159"/>
      <c r="L173" s="30"/>
      <c r="M173" s="160" t="s">
        <v>1</v>
      </c>
      <c r="N173" s="161" t="s">
        <v>36</v>
      </c>
      <c r="O173" s="55"/>
      <c r="P173" s="162">
        <f t="shared" si="31"/>
        <v>0</v>
      </c>
      <c r="Q173" s="162">
        <v>0</v>
      </c>
      <c r="R173" s="162">
        <f t="shared" si="32"/>
        <v>0</v>
      </c>
      <c r="S173" s="162">
        <v>0</v>
      </c>
      <c r="T173" s="163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4" t="s">
        <v>126</v>
      </c>
      <c r="AT173" s="164" t="s">
        <v>115</v>
      </c>
      <c r="AU173" s="164" t="s">
        <v>79</v>
      </c>
      <c r="AY173" s="14" t="s">
        <v>113</v>
      </c>
      <c r="BE173" s="165">
        <f t="shared" si="34"/>
        <v>0</v>
      </c>
      <c r="BF173" s="165">
        <f t="shared" si="35"/>
        <v>0</v>
      </c>
      <c r="BG173" s="165">
        <f t="shared" si="36"/>
        <v>0</v>
      </c>
      <c r="BH173" s="165">
        <f t="shared" si="37"/>
        <v>0</v>
      </c>
      <c r="BI173" s="165">
        <f t="shared" si="38"/>
        <v>0</v>
      </c>
      <c r="BJ173" s="14" t="s">
        <v>79</v>
      </c>
      <c r="BK173" s="165">
        <f t="shared" si="39"/>
        <v>0</v>
      </c>
      <c r="BL173" s="14" t="s">
        <v>126</v>
      </c>
      <c r="BM173" s="164" t="s">
        <v>316</v>
      </c>
    </row>
    <row r="174" spans="1:65" s="2" customFormat="1" ht="36" customHeight="1">
      <c r="A174" s="29"/>
      <c r="B174" s="151"/>
      <c r="C174" s="152" t="s">
        <v>317</v>
      </c>
      <c r="D174" s="152" t="s">
        <v>115</v>
      </c>
      <c r="E174" s="153" t="s">
        <v>318</v>
      </c>
      <c r="F174" s="154" t="s">
        <v>319</v>
      </c>
      <c r="G174" s="155" t="s">
        <v>118</v>
      </c>
      <c r="H174" s="156">
        <v>1</v>
      </c>
      <c r="I174" s="157"/>
      <c r="J174" s="158">
        <f t="shared" si="30"/>
        <v>0</v>
      </c>
      <c r="K174" s="159"/>
      <c r="L174" s="30"/>
      <c r="M174" s="160" t="s">
        <v>1</v>
      </c>
      <c r="N174" s="161" t="s">
        <v>36</v>
      </c>
      <c r="O174" s="55"/>
      <c r="P174" s="162">
        <f t="shared" si="31"/>
        <v>0</v>
      </c>
      <c r="Q174" s="162">
        <v>0</v>
      </c>
      <c r="R174" s="162">
        <f t="shared" si="32"/>
        <v>0</v>
      </c>
      <c r="S174" s="162">
        <v>0</v>
      </c>
      <c r="T174" s="163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4" t="s">
        <v>141</v>
      </c>
      <c r="AT174" s="164" t="s">
        <v>115</v>
      </c>
      <c r="AU174" s="164" t="s">
        <v>79</v>
      </c>
      <c r="AY174" s="14" t="s">
        <v>113</v>
      </c>
      <c r="BE174" s="165">
        <f t="shared" si="34"/>
        <v>0</v>
      </c>
      <c r="BF174" s="165">
        <f t="shared" si="35"/>
        <v>0</v>
      </c>
      <c r="BG174" s="165">
        <f t="shared" si="36"/>
        <v>0</v>
      </c>
      <c r="BH174" s="165">
        <f t="shared" si="37"/>
        <v>0</v>
      </c>
      <c r="BI174" s="165">
        <f t="shared" si="38"/>
        <v>0</v>
      </c>
      <c r="BJ174" s="14" t="s">
        <v>79</v>
      </c>
      <c r="BK174" s="165">
        <f t="shared" si="39"/>
        <v>0</v>
      </c>
      <c r="BL174" s="14" t="s">
        <v>141</v>
      </c>
      <c r="BM174" s="164" t="s">
        <v>320</v>
      </c>
    </row>
    <row r="175" spans="1:65" s="2" customFormat="1" ht="24" customHeight="1">
      <c r="A175" s="29"/>
      <c r="B175" s="151"/>
      <c r="C175" s="152" t="s">
        <v>321</v>
      </c>
      <c r="D175" s="152" t="s">
        <v>115</v>
      </c>
      <c r="E175" s="153" t="s">
        <v>322</v>
      </c>
      <c r="F175" s="154" t="s">
        <v>323</v>
      </c>
      <c r="G175" s="155" t="s">
        <v>118</v>
      </c>
      <c r="H175" s="156">
        <v>1</v>
      </c>
      <c r="I175" s="157"/>
      <c r="J175" s="158">
        <f t="shared" si="30"/>
        <v>0</v>
      </c>
      <c r="K175" s="159"/>
      <c r="L175" s="30"/>
      <c r="M175" s="160" t="s">
        <v>1</v>
      </c>
      <c r="N175" s="161" t="s">
        <v>36</v>
      </c>
      <c r="O175" s="55"/>
      <c r="P175" s="162">
        <f t="shared" si="31"/>
        <v>0</v>
      </c>
      <c r="Q175" s="162">
        <v>0</v>
      </c>
      <c r="R175" s="162">
        <f t="shared" si="32"/>
        <v>0</v>
      </c>
      <c r="S175" s="162">
        <v>0</v>
      </c>
      <c r="T175" s="163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4" t="s">
        <v>141</v>
      </c>
      <c r="AT175" s="164" t="s">
        <v>115</v>
      </c>
      <c r="AU175" s="164" t="s">
        <v>79</v>
      </c>
      <c r="AY175" s="14" t="s">
        <v>113</v>
      </c>
      <c r="BE175" s="165">
        <f t="shared" si="34"/>
        <v>0</v>
      </c>
      <c r="BF175" s="165">
        <f t="shared" si="35"/>
        <v>0</v>
      </c>
      <c r="BG175" s="165">
        <f t="shared" si="36"/>
        <v>0</v>
      </c>
      <c r="BH175" s="165">
        <f t="shared" si="37"/>
        <v>0</v>
      </c>
      <c r="BI175" s="165">
        <f t="shared" si="38"/>
        <v>0</v>
      </c>
      <c r="BJ175" s="14" t="s">
        <v>79</v>
      </c>
      <c r="BK175" s="165">
        <f t="shared" si="39"/>
        <v>0</v>
      </c>
      <c r="BL175" s="14" t="s">
        <v>141</v>
      </c>
      <c r="BM175" s="164" t="s">
        <v>324</v>
      </c>
    </row>
    <row r="176" spans="1:65" s="2" customFormat="1" ht="48" customHeight="1">
      <c r="A176" s="29"/>
      <c r="B176" s="151"/>
      <c r="C176" s="152" t="s">
        <v>325</v>
      </c>
      <c r="D176" s="152" t="s">
        <v>115</v>
      </c>
      <c r="E176" s="153" t="s">
        <v>326</v>
      </c>
      <c r="F176" s="154" t="s">
        <v>327</v>
      </c>
      <c r="G176" s="155" t="s">
        <v>118</v>
      </c>
      <c r="H176" s="156">
        <v>1</v>
      </c>
      <c r="I176" s="157"/>
      <c r="J176" s="158">
        <f t="shared" si="30"/>
        <v>0</v>
      </c>
      <c r="K176" s="159"/>
      <c r="L176" s="30"/>
      <c r="M176" s="160" t="s">
        <v>1</v>
      </c>
      <c r="N176" s="161" t="s">
        <v>36</v>
      </c>
      <c r="O176" s="55"/>
      <c r="P176" s="162">
        <f t="shared" si="31"/>
        <v>0</v>
      </c>
      <c r="Q176" s="162">
        <v>0</v>
      </c>
      <c r="R176" s="162">
        <f t="shared" si="32"/>
        <v>0</v>
      </c>
      <c r="S176" s="162">
        <v>0</v>
      </c>
      <c r="T176" s="163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4" t="s">
        <v>141</v>
      </c>
      <c r="AT176" s="164" t="s">
        <v>115</v>
      </c>
      <c r="AU176" s="164" t="s">
        <v>79</v>
      </c>
      <c r="AY176" s="14" t="s">
        <v>113</v>
      </c>
      <c r="BE176" s="165">
        <f t="shared" si="34"/>
        <v>0</v>
      </c>
      <c r="BF176" s="165">
        <f t="shared" si="35"/>
        <v>0</v>
      </c>
      <c r="BG176" s="165">
        <f t="shared" si="36"/>
        <v>0</v>
      </c>
      <c r="BH176" s="165">
        <f t="shared" si="37"/>
        <v>0</v>
      </c>
      <c r="BI176" s="165">
        <f t="shared" si="38"/>
        <v>0</v>
      </c>
      <c r="BJ176" s="14" t="s">
        <v>79</v>
      </c>
      <c r="BK176" s="165">
        <f t="shared" si="39"/>
        <v>0</v>
      </c>
      <c r="BL176" s="14" t="s">
        <v>141</v>
      </c>
      <c r="BM176" s="164" t="s">
        <v>328</v>
      </c>
    </row>
    <row r="177" spans="1:65" s="2" customFormat="1" ht="48" customHeight="1">
      <c r="A177" s="29"/>
      <c r="B177" s="151"/>
      <c r="C177" s="152" t="s">
        <v>329</v>
      </c>
      <c r="D177" s="152" t="s">
        <v>115</v>
      </c>
      <c r="E177" s="153" t="s">
        <v>330</v>
      </c>
      <c r="F177" s="154" t="s">
        <v>331</v>
      </c>
      <c r="G177" s="155" t="s">
        <v>118</v>
      </c>
      <c r="H177" s="156">
        <v>1</v>
      </c>
      <c r="I177" s="157"/>
      <c r="J177" s="158">
        <f t="shared" si="30"/>
        <v>0</v>
      </c>
      <c r="K177" s="159"/>
      <c r="L177" s="30"/>
      <c r="M177" s="181" t="s">
        <v>1</v>
      </c>
      <c r="N177" s="182" t="s">
        <v>36</v>
      </c>
      <c r="O177" s="183"/>
      <c r="P177" s="184">
        <f t="shared" si="31"/>
        <v>0</v>
      </c>
      <c r="Q177" s="184">
        <v>0</v>
      </c>
      <c r="R177" s="184">
        <f t="shared" si="32"/>
        <v>0</v>
      </c>
      <c r="S177" s="184">
        <v>0</v>
      </c>
      <c r="T177" s="185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4" t="s">
        <v>141</v>
      </c>
      <c r="AT177" s="164" t="s">
        <v>115</v>
      </c>
      <c r="AU177" s="164" t="s">
        <v>79</v>
      </c>
      <c r="AY177" s="14" t="s">
        <v>113</v>
      </c>
      <c r="BE177" s="165">
        <f t="shared" si="34"/>
        <v>0</v>
      </c>
      <c r="BF177" s="165">
        <f t="shared" si="35"/>
        <v>0</v>
      </c>
      <c r="BG177" s="165">
        <f t="shared" si="36"/>
        <v>0</v>
      </c>
      <c r="BH177" s="165">
        <f t="shared" si="37"/>
        <v>0</v>
      </c>
      <c r="BI177" s="165">
        <f t="shared" si="38"/>
        <v>0</v>
      </c>
      <c r="BJ177" s="14" t="s">
        <v>79</v>
      </c>
      <c r="BK177" s="165">
        <f t="shared" si="39"/>
        <v>0</v>
      </c>
      <c r="BL177" s="14" t="s">
        <v>141</v>
      </c>
      <c r="BM177" s="164" t="s">
        <v>332</v>
      </c>
    </row>
    <row r="178" spans="1:65" s="2" customFormat="1" ht="6.95" customHeight="1">
      <c r="A178" s="29"/>
      <c r="B178" s="44"/>
      <c r="C178" s="45"/>
      <c r="D178" s="45"/>
      <c r="E178" s="45"/>
      <c r="F178" s="45"/>
      <c r="G178" s="45"/>
      <c r="H178" s="45"/>
      <c r="I178" s="117"/>
      <c r="J178" s="45"/>
      <c r="K178" s="45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17:K17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9" t="str">
        <f>'Rekapitulace stavby'!K6</f>
        <v>Oprava osvětlení v ŽST Cebiv</v>
      </c>
      <c r="F7" s="240"/>
      <c r="G7" s="240"/>
      <c r="H7" s="240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333</v>
      </c>
      <c r="F9" s="238"/>
      <c r="G9" s="238"/>
      <c r="H9" s="23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20. 11. 2018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1" t="str">
        <f>'Rekapitulace stavby'!E14</f>
        <v>Vyplň údaj</v>
      </c>
      <c r="F18" s="226"/>
      <c r="G18" s="226"/>
      <c r="H18" s="226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ROUND((SUM(BE120:BE152)),  2)</f>
        <v>0</v>
      </c>
      <c r="G33" s="29"/>
      <c r="H33" s="29"/>
      <c r="I33" s="104">
        <v>0.21</v>
      </c>
      <c r="J33" s="103">
        <f>ROUND(((SUM(BE120:BE152))*I33),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ROUND((SUM(BF120:BF152)),  2)</f>
        <v>0</v>
      </c>
      <c r="G34" s="29"/>
      <c r="H34" s="29"/>
      <c r="I34" s="104">
        <v>0.15</v>
      </c>
      <c r="J34" s="103">
        <f>ROUND(((SUM(BF120:BF152))*I34),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ROUND((SUM(BG120:BG152)),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ROUND((SUM(BH120:BH152)),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ROUND((SUM(BI120:BI152)),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9" t="str">
        <f>E7</f>
        <v>Oprava osvětlení v ŽST Cebiv</v>
      </c>
      <c r="F85" s="240"/>
      <c r="G85" s="240"/>
      <c r="H85" s="24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02 - zemní práce</v>
      </c>
      <c r="F87" s="238"/>
      <c r="G87" s="238"/>
      <c r="H87" s="23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20. 11. 2018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334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12" customFormat="1" ht="19.899999999999999" customHeight="1">
      <c r="B98" s="186"/>
      <c r="D98" s="187" t="s">
        <v>335</v>
      </c>
      <c r="E98" s="188"/>
      <c r="F98" s="188"/>
      <c r="G98" s="188"/>
      <c r="H98" s="188"/>
      <c r="I98" s="189"/>
      <c r="J98" s="190">
        <f>J122</f>
        <v>0</v>
      </c>
      <c r="L98" s="186"/>
    </row>
    <row r="99" spans="1:31" s="9" customFormat="1" ht="24.95" customHeight="1">
      <c r="B99" s="123"/>
      <c r="D99" s="124" t="s">
        <v>336</v>
      </c>
      <c r="E99" s="125"/>
      <c r="F99" s="125"/>
      <c r="G99" s="125"/>
      <c r="H99" s="125"/>
      <c r="I99" s="126"/>
      <c r="J99" s="127">
        <f>J126</f>
        <v>0</v>
      </c>
      <c r="L99" s="123"/>
    </row>
    <row r="100" spans="1:31" s="12" customFormat="1" ht="19.899999999999999" customHeight="1">
      <c r="B100" s="186"/>
      <c r="D100" s="187" t="s">
        <v>337</v>
      </c>
      <c r="E100" s="188"/>
      <c r="F100" s="188"/>
      <c r="G100" s="188"/>
      <c r="H100" s="188"/>
      <c r="I100" s="189"/>
      <c r="J100" s="190">
        <f>J127</f>
        <v>0</v>
      </c>
      <c r="L100" s="186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98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39" t="str">
        <f>E7</f>
        <v>Oprava osvětlení v ŽST Cebiv</v>
      </c>
      <c r="F110" s="240"/>
      <c r="G110" s="240"/>
      <c r="H110" s="240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89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3" t="str">
        <f>E9</f>
        <v>02 - zemní práce</v>
      </c>
      <c r="F112" s="238"/>
      <c r="G112" s="238"/>
      <c r="H112" s="238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</v>
      </c>
      <c r="G114" s="29"/>
      <c r="H114" s="29"/>
      <c r="I114" s="94" t="s">
        <v>20</v>
      </c>
      <c r="J114" s="52" t="str">
        <f>IF(J12="","",J12)</f>
        <v>20. 11. 2018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22</v>
      </c>
      <c r="D116" s="29"/>
      <c r="E116" s="29"/>
      <c r="F116" s="22" t="str">
        <f>E15</f>
        <v xml:space="preserve"> </v>
      </c>
      <c r="G116" s="29"/>
      <c r="H116" s="29"/>
      <c r="I116" s="94" t="s">
        <v>27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94" t="s">
        <v>29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0" customFormat="1" ht="29.25" customHeight="1">
      <c r="A119" s="128"/>
      <c r="B119" s="129"/>
      <c r="C119" s="130" t="s">
        <v>99</v>
      </c>
      <c r="D119" s="131" t="s">
        <v>56</v>
      </c>
      <c r="E119" s="131" t="s">
        <v>52</v>
      </c>
      <c r="F119" s="131" t="s">
        <v>53</v>
      </c>
      <c r="G119" s="131" t="s">
        <v>100</v>
      </c>
      <c r="H119" s="131" t="s">
        <v>101</v>
      </c>
      <c r="I119" s="132" t="s">
        <v>102</v>
      </c>
      <c r="J119" s="133" t="s">
        <v>93</v>
      </c>
      <c r="K119" s="134" t="s">
        <v>103</v>
      </c>
      <c r="L119" s="135"/>
      <c r="M119" s="59" t="s">
        <v>1</v>
      </c>
      <c r="N119" s="60" t="s">
        <v>35</v>
      </c>
      <c r="O119" s="60" t="s">
        <v>104</v>
      </c>
      <c r="P119" s="60" t="s">
        <v>105</v>
      </c>
      <c r="Q119" s="60" t="s">
        <v>106</v>
      </c>
      <c r="R119" s="60" t="s">
        <v>107</v>
      </c>
      <c r="S119" s="60" t="s">
        <v>108</v>
      </c>
      <c r="T119" s="61" t="s">
        <v>109</v>
      </c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</row>
    <row r="120" spans="1:65" s="2" customFormat="1" ht="22.9" customHeight="1">
      <c r="A120" s="29"/>
      <c r="B120" s="30"/>
      <c r="C120" s="66" t="s">
        <v>110</v>
      </c>
      <c r="D120" s="29"/>
      <c r="E120" s="29"/>
      <c r="F120" s="29"/>
      <c r="G120" s="29"/>
      <c r="H120" s="29"/>
      <c r="I120" s="93"/>
      <c r="J120" s="136">
        <f>BK120</f>
        <v>0</v>
      </c>
      <c r="K120" s="29"/>
      <c r="L120" s="30"/>
      <c r="M120" s="62"/>
      <c r="N120" s="53"/>
      <c r="O120" s="63"/>
      <c r="P120" s="137">
        <f>P121+P126</f>
        <v>0</v>
      </c>
      <c r="Q120" s="63"/>
      <c r="R120" s="137">
        <f>R121+R126</f>
        <v>25.669419999999995</v>
      </c>
      <c r="S120" s="63"/>
      <c r="T120" s="138">
        <f>T121+T126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70</v>
      </c>
      <c r="AU120" s="14" t="s">
        <v>95</v>
      </c>
      <c r="BK120" s="139">
        <f>BK121+BK126</f>
        <v>0</v>
      </c>
    </row>
    <row r="121" spans="1:65" s="11" customFormat="1" ht="25.9" customHeight="1">
      <c r="B121" s="140"/>
      <c r="D121" s="141" t="s">
        <v>70</v>
      </c>
      <c r="E121" s="142" t="s">
        <v>338</v>
      </c>
      <c r="F121" s="142" t="s">
        <v>339</v>
      </c>
      <c r="I121" s="143"/>
      <c r="J121" s="144">
        <f>BK121</f>
        <v>0</v>
      </c>
      <c r="L121" s="140"/>
      <c r="M121" s="145"/>
      <c r="N121" s="146"/>
      <c r="O121" s="146"/>
      <c r="P121" s="147">
        <f>P122</f>
        <v>0</v>
      </c>
      <c r="Q121" s="146"/>
      <c r="R121" s="147">
        <f>R122</f>
        <v>0</v>
      </c>
      <c r="S121" s="146"/>
      <c r="T121" s="148">
        <f>T122</f>
        <v>0</v>
      </c>
      <c r="AR121" s="141" t="s">
        <v>79</v>
      </c>
      <c r="AT121" s="149" t="s">
        <v>70</v>
      </c>
      <c r="AU121" s="149" t="s">
        <v>71</v>
      </c>
      <c r="AY121" s="141" t="s">
        <v>113</v>
      </c>
      <c r="BK121" s="150">
        <f>BK122</f>
        <v>0</v>
      </c>
    </row>
    <row r="122" spans="1:65" s="11" customFormat="1" ht="22.9" customHeight="1">
      <c r="B122" s="140"/>
      <c r="D122" s="141" t="s">
        <v>70</v>
      </c>
      <c r="E122" s="191" t="s">
        <v>79</v>
      </c>
      <c r="F122" s="191" t="s">
        <v>340</v>
      </c>
      <c r="I122" s="143"/>
      <c r="J122" s="192">
        <f>BK122</f>
        <v>0</v>
      </c>
      <c r="L122" s="140"/>
      <c r="M122" s="145"/>
      <c r="N122" s="146"/>
      <c r="O122" s="146"/>
      <c r="P122" s="147">
        <f>SUM(P123:P125)</f>
        <v>0</v>
      </c>
      <c r="Q122" s="146"/>
      <c r="R122" s="147">
        <f>SUM(R123:R125)</f>
        <v>0</v>
      </c>
      <c r="S122" s="146"/>
      <c r="T122" s="148">
        <f>SUM(T123:T125)</f>
        <v>0</v>
      </c>
      <c r="AR122" s="141" t="s">
        <v>79</v>
      </c>
      <c r="AT122" s="149" t="s">
        <v>70</v>
      </c>
      <c r="AU122" s="149" t="s">
        <v>79</v>
      </c>
      <c r="AY122" s="141" t="s">
        <v>113</v>
      </c>
      <c r="BK122" s="150">
        <f>SUM(BK123:BK125)</f>
        <v>0</v>
      </c>
    </row>
    <row r="123" spans="1:65" s="2" customFormat="1" ht="16.5" customHeight="1">
      <c r="A123" s="29"/>
      <c r="B123" s="151"/>
      <c r="C123" s="152" t="s">
        <v>79</v>
      </c>
      <c r="D123" s="152" t="s">
        <v>115</v>
      </c>
      <c r="E123" s="153" t="s">
        <v>341</v>
      </c>
      <c r="F123" s="154" t="s">
        <v>342</v>
      </c>
      <c r="G123" s="155" t="s">
        <v>343</v>
      </c>
      <c r="H123" s="156">
        <v>400</v>
      </c>
      <c r="I123" s="157"/>
      <c r="J123" s="158">
        <f>ROUND(I123*H123,2)</f>
        <v>0</v>
      </c>
      <c r="K123" s="159"/>
      <c r="L123" s="30"/>
      <c r="M123" s="160" t="s">
        <v>1</v>
      </c>
      <c r="N123" s="161" t="s">
        <v>36</v>
      </c>
      <c r="O123" s="55"/>
      <c r="P123" s="162">
        <f>O123*H123</f>
        <v>0</v>
      </c>
      <c r="Q123" s="162">
        <v>0</v>
      </c>
      <c r="R123" s="162">
        <f>Q123*H123</f>
        <v>0</v>
      </c>
      <c r="S123" s="162">
        <v>0</v>
      </c>
      <c r="T123" s="16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4" t="s">
        <v>126</v>
      </c>
      <c r="AT123" s="164" t="s">
        <v>115</v>
      </c>
      <c r="AU123" s="164" t="s">
        <v>81</v>
      </c>
      <c r="AY123" s="14" t="s">
        <v>113</v>
      </c>
      <c r="BE123" s="165">
        <f>IF(N123="základní",J123,0)</f>
        <v>0</v>
      </c>
      <c r="BF123" s="165">
        <f>IF(N123="snížená",J123,0)</f>
        <v>0</v>
      </c>
      <c r="BG123" s="165">
        <f>IF(N123="zákl. přenesená",J123,0)</f>
        <v>0</v>
      </c>
      <c r="BH123" s="165">
        <f>IF(N123="sníž. přenesená",J123,0)</f>
        <v>0</v>
      </c>
      <c r="BI123" s="165">
        <f>IF(N123="nulová",J123,0)</f>
        <v>0</v>
      </c>
      <c r="BJ123" s="14" t="s">
        <v>79</v>
      </c>
      <c r="BK123" s="165">
        <f>ROUND(I123*H123,2)</f>
        <v>0</v>
      </c>
      <c r="BL123" s="14" t="s">
        <v>126</v>
      </c>
      <c r="BM123" s="164" t="s">
        <v>344</v>
      </c>
    </row>
    <row r="124" spans="1:65" s="2" customFormat="1" ht="24" customHeight="1">
      <c r="A124" s="29"/>
      <c r="B124" s="151"/>
      <c r="C124" s="152" t="s">
        <v>81</v>
      </c>
      <c r="D124" s="152" t="s">
        <v>115</v>
      </c>
      <c r="E124" s="153" t="s">
        <v>345</v>
      </c>
      <c r="F124" s="154" t="s">
        <v>346</v>
      </c>
      <c r="G124" s="155" t="s">
        <v>347</v>
      </c>
      <c r="H124" s="156">
        <v>30</v>
      </c>
      <c r="I124" s="157"/>
      <c r="J124" s="158">
        <f>ROUND(I124*H124,2)</f>
        <v>0</v>
      </c>
      <c r="K124" s="159"/>
      <c r="L124" s="30"/>
      <c r="M124" s="160" t="s">
        <v>1</v>
      </c>
      <c r="N124" s="161" t="s">
        <v>36</v>
      </c>
      <c r="O124" s="55"/>
      <c r="P124" s="162">
        <f>O124*H124</f>
        <v>0</v>
      </c>
      <c r="Q124" s="162">
        <v>0</v>
      </c>
      <c r="R124" s="162">
        <f>Q124*H124</f>
        <v>0</v>
      </c>
      <c r="S124" s="162">
        <v>0</v>
      </c>
      <c r="T124" s="16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4" t="s">
        <v>126</v>
      </c>
      <c r="AT124" s="164" t="s">
        <v>115</v>
      </c>
      <c r="AU124" s="164" t="s">
        <v>81</v>
      </c>
      <c r="AY124" s="14" t="s">
        <v>113</v>
      </c>
      <c r="BE124" s="165">
        <f>IF(N124="základní",J124,0)</f>
        <v>0</v>
      </c>
      <c r="BF124" s="165">
        <f>IF(N124="snížená",J124,0)</f>
        <v>0</v>
      </c>
      <c r="BG124" s="165">
        <f>IF(N124="zákl. přenesená",J124,0)</f>
        <v>0</v>
      </c>
      <c r="BH124" s="165">
        <f>IF(N124="sníž. přenesená",J124,0)</f>
        <v>0</v>
      </c>
      <c r="BI124" s="165">
        <f>IF(N124="nulová",J124,0)</f>
        <v>0</v>
      </c>
      <c r="BJ124" s="14" t="s">
        <v>79</v>
      </c>
      <c r="BK124" s="165">
        <f>ROUND(I124*H124,2)</f>
        <v>0</v>
      </c>
      <c r="BL124" s="14" t="s">
        <v>126</v>
      </c>
      <c r="BM124" s="164" t="s">
        <v>348</v>
      </c>
    </row>
    <row r="125" spans="1:65" s="2" customFormat="1" ht="16.5" customHeight="1">
      <c r="A125" s="29"/>
      <c r="B125" s="151"/>
      <c r="C125" s="152" t="s">
        <v>286</v>
      </c>
      <c r="D125" s="152" t="s">
        <v>115</v>
      </c>
      <c r="E125" s="153" t="s">
        <v>349</v>
      </c>
      <c r="F125" s="154" t="s">
        <v>350</v>
      </c>
      <c r="G125" s="155" t="s">
        <v>347</v>
      </c>
      <c r="H125" s="156">
        <v>30</v>
      </c>
      <c r="I125" s="157"/>
      <c r="J125" s="158">
        <f>ROUND(I125*H125,2)</f>
        <v>0</v>
      </c>
      <c r="K125" s="159"/>
      <c r="L125" s="30"/>
      <c r="M125" s="160" t="s">
        <v>1</v>
      </c>
      <c r="N125" s="161" t="s">
        <v>36</v>
      </c>
      <c r="O125" s="55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4" t="s">
        <v>126</v>
      </c>
      <c r="AT125" s="164" t="s">
        <v>115</v>
      </c>
      <c r="AU125" s="164" t="s">
        <v>81</v>
      </c>
      <c r="AY125" s="14" t="s">
        <v>113</v>
      </c>
      <c r="BE125" s="165">
        <f>IF(N125="základní",J125,0)</f>
        <v>0</v>
      </c>
      <c r="BF125" s="165">
        <f>IF(N125="snížená",J125,0)</f>
        <v>0</v>
      </c>
      <c r="BG125" s="165">
        <f>IF(N125="zákl. přenesená",J125,0)</f>
        <v>0</v>
      </c>
      <c r="BH125" s="165">
        <f>IF(N125="sníž. přenesená",J125,0)</f>
        <v>0</v>
      </c>
      <c r="BI125" s="165">
        <f>IF(N125="nulová",J125,0)</f>
        <v>0</v>
      </c>
      <c r="BJ125" s="14" t="s">
        <v>79</v>
      </c>
      <c r="BK125" s="165">
        <f>ROUND(I125*H125,2)</f>
        <v>0</v>
      </c>
      <c r="BL125" s="14" t="s">
        <v>126</v>
      </c>
      <c r="BM125" s="164" t="s">
        <v>351</v>
      </c>
    </row>
    <row r="126" spans="1:65" s="11" customFormat="1" ht="25.9" customHeight="1">
      <c r="B126" s="140"/>
      <c r="D126" s="141" t="s">
        <v>70</v>
      </c>
      <c r="E126" s="142" t="s">
        <v>122</v>
      </c>
      <c r="F126" s="142" t="s">
        <v>352</v>
      </c>
      <c r="I126" s="143"/>
      <c r="J126" s="144">
        <f>BK126</f>
        <v>0</v>
      </c>
      <c r="L126" s="140"/>
      <c r="M126" s="145"/>
      <c r="N126" s="146"/>
      <c r="O126" s="146"/>
      <c r="P126" s="147">
        <f>P127</f>
        <v>0</v>
      </c>
      <c r="Q126" s="146"/>
      <c r="R126" s="147">
        <f>R127</f>
        <v>25.669419999999995</v>
      </c>
      <c r="S126" s="146"/>
      <c r="T126" s="148">
        <f>T127</f>
        <v>0</v>
      </c>
      <c r="AR126" s="141" t="s">
        <v>286</v>
      </c>
      <c r="AT126" s="149" t="s">
        <v>70</v>
      </c>
      <c r="AU126" s="149" t="s">
        <v>71</v>
      </c>
      <c r="AY126" s="141" t="s">
        <v>113</v>
      </c>
      <c r="BK126" s="150">
        <f>BK127</f>
        <v>0</v>
      </c>
    </row>
    <row r="127" spans="1:65" s="11" customFormat="1" ht="22.9" customHeight="1">
      <c r="B127" s="140"/>
      <c r="D127" s="141" t="s">
        <v>70</v>
      </c>
      <c r="E127" s="191" t="s">
        <v>353</v>
      </c>
      <c r="F127" s="191" t="s">
        <v>354</v>
      </c>
      <c r="I127" s="143"/>
      <c r="J127" s="192">
        <f>BK127</f>
        <v>0</v>
      </c>
      <c r="L127" s="140"/>
      <c r="M127" s="145"/>
      <c r="N127" s="146"/>
      <c r="O127" s="146"/>
      <c r="P127" s="147">
        <f>SUM(P128:P152)</f>
        <v>0</v>
      </c>
      <c r="Q127" s="146"/>
      <c r="R127" s="147">
        <f>SUM(R128:R152)</f>
        <v>25.669419999999995</v>
      </c>
      <c r="S127" s="146"/>
      <c r="T127" s="148">
        <f>SUM(T128:T152)</f>
        <v>0</v>
      </c>
      <c r="AR127" s="141" t="s">
        <v>286</v>
      </c>
      <c r="AT127" s="149" t="s">
        <v>70</v>
      </c>
      <c r="AU127" s="149" t="s">
        <v>79</v>
      </c>
      <c r="AY127" s="141" t="s">
        <v>113</v>
      </c>
      <c r="BK127" s="150">
        <f>SUM(BK128:BK152)</f>
        <v>0</v>
      </c>
    </row>
    <row r="128" spans="1:65" s="2" customFormat="1" ht="24" customHeight="1">
      <c r="A128" s="29"/>
      <c r="B128" s="151"/>
      <c r="C128" s="152" t="s">
        <v>126</v>
      </c>
      <c r="D128" s="152" t="s">
        <v>115</v>
      </c>
      <c r="E128" s="153" t="s">
        <v>355</v>
      </c>
      <c r="F128" s="154" t="s">
        <v>356</v>
      </c>
      <c r="G128" s="155" t="s">
        <v>357</v>
      </c>
      <c r="H128" s="156">
        <v>3</v>
      </c>
      <c r="I128" s="157"/>
      <c r="J128" s="158">
        <f t="shared" ref="J128:J137" si="0">ROUND(I128*H128,2)</f>
        <v>0</v>
      </c>
      <c r="K128" s="159"/>
      <c r="L128" s="30"/>
      <c r="M128" s="160" t="s">
        <v>1</v>
      </c>
      <c r="N128" s="161" t="s">
        <v>36</v>
      </c>
      <c r="O128" s="55"/>
      <c r="P128" s="162">
        <f t="shared" ref="P128:P137" si="1">O128*H128</f>
        <v>0</v>
      </c>
      <c r="Q128" s="162">
        <v>8.8000000000000005E-3</v>
      </c>
      <c r="R128" s="162">
        <f t="shared" ref="R128:R137" si="2">Q128*H128</f>
        <v>2.64E-2</v>
      </c>
      <c r="S128" s="162">
        <v>0</v>
      </c>
      <c r="T128" s="163">
        <f t="shared" ref="T128:T137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358</v>
      </c>
      <c r="AT128" s="164" t="s">
        <v>115</v>
      </c>
      <c r="AU128" s="164" t="s">
        <v>81</v>
      </c>
      <c r="AY128" s="14" t="s">
        <v>113</v>
      </c>
      <c r="BE128" s="165">
        <f t="shared" ref="BE128:BE137" si="4">IF(N128="základní",J128,0)</f>
        <v>0</v>
      </c>
      <c r="BF128" s="165">
        <f t="shared" ref="BF128:BF137" si="5">IF(N128="snížená",J128,0)</f>
        <v>0</v>
      </c>
      <c r="BG128" s="165">
        <f t="shared" ref="BG128:BG137" si="6">IF(N128="zákl. přenesená",J128,0)</f>
        <v>0</v>
      </c>
      <c r="BH128" s="165">
        <f t="shared" ref="BH128:BH137" si="7">IF(N128="sníž. přenesená",J128,0)</f>
        <v>0</v>
      </c>
      <c r="BI128" s="165">
        <f t="shared" ref="BI128:BI137" si="8">IF(N128="nulová",J128,0)</f>
        <v>0</v>
      </c>
      <c r="BJ128" s="14" t="s">
        <v>79</v>
      </c>
      <c r="BK128" s="165">
        <f t="shared" ref="BK128:BK137" si="9">ROUND(I128*H128,2)</f>
        <v>0</v>
      </c>
      <c r="BL128" s="14" t="s">
        <v>358</v>
      </c>
      <c r="BM128" s="164" t="s">
        <v>359</v>
      </c>
    </row>
    <row r="129" spans="1:65" s="2" customFormat="1" ht="24" customHeight="1">
      <c r="A129" s="29"/>
      <c r="B129" s="151"/>
      <c r="C129" s="152" t="s">
        <v>159</v>
      </c>
      <c r="D129" s="152" t="s">
        <v>115</v>
      </c>
      <c r="E129" s="153" t="s">
        <v>360</v>
      </c>
      <c r="F129" s="154" t="s">
        <v>361</v>
      </c>
      <c r="G129" s="155" t="s">
        <v>343</v>
      </c>
      <c r="H129" s="156">
        <v>50</v>
      </c>
      <c r="I129" s="157"/>
      <c r="J129" s="158">
        <f t="shared" si="0"/>
        <v>0</v>
      </c>
      <c r="K129" s="159"/>
      <c r="L129" s="30"/>
      <c r="M129" s="160" t="s">
        <v>1</v>
      </c>
      <c r="N129" s="161" t="s">
        <v>36</v>
      </c>
      <c r="O129" s="55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358</v>
      </c>
      <c r="AT129" s="164" t="s">
        <v>115</v>
      </c>
      <c r="AU129" s="164" t="s">
        <v>81</v>
      </c>
      <c r="AY129" s="14" t="s">
        <v>113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4" t="s">
        <v>79</v>
      </c>
      <c r="BK129" s="165">
        <f t="shared" si="9"/>
        <v>0</v>
      </c>
      <c r="BL129" s="14" t="s">
        <v>358</v>
      </c>
      <c r="BM129" s="164" t="s">
        <v>362</v>
      </c>
    </row>
    <row r="130" spans="1:65" s="2" customFormat="1" ht="24" customHeight="1">
      <c r="A130" s="29"/>
      <c r="B130" s="151"/>
      <c r="C130" s="152" t="s">
        <v>163</v>
      </c>
      <c r="D130" s="152" t="s">
        <v>115</v>
      </c>
      <c r="E130" s="153" t="s">
        <v>363</v>
      </c>
      <c r="F130" s="154" t="s">
        <v>364</v>
      </c>
      <c r="G130" s="155" t="s">
        <v>343</v>
      </c>
      <c r="H130" s="156">
        <v>50</v>
      </c>
      <c r="I130" s="157"/>
      <c r="J130" s="158">
        <f t="shared" si="0"/>
        <v>0</v>
      </c>
      <c r="K130" s="159"/>
      <c r="L130" s="30"/>
      <c r="M130" s="160" t="s">
        <v>1</v>
      </c>
      <c r="N130" s="161" t="s">
        <v>36</v>
      </c>
      <c r="O130" s="55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358</v>
      </c>
      <c r="AT130" s="164" t="s">
        <v>115</v>
      </c>
      <c r="AU130" s="164" t="s">
        <v>81</v>
      </c>
      <c r="AY130" s="14" t="s">
        <v>113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4" t="s">
        <v>79</v>
      </c>
      <c r="BK130" s="165">
        <f t="shared" si="9"/>
        <v>0</v>
      </c>
      <c r="BL130" s="14" t="s">
        <v>358</v>
      </c>
      <c r="BM130" s="164" t="s">
        <v>365</v>
      </c>
    </row>
    <row r="131" spans="1:65" s="2" customFormat="1" ht="24" customHeight="1">
      <c r="A131" s="29"/>
      <c r="B131" s="151"/>
      <c r="C131" s="152" t="s">
        <v>167</v>
      </c>
      <c r="D131" s="152" t="s">
        <v>115</v>
      </c>
      <c r="E131" s="153" t="s">
        <v>366</v>
      </c>
      <c r="F131" s="154" t="s">
        <v>367</v>
      </c>
      <c r="G131" s="155" t="s">
        <v>118</v>
      </c>
      <c r="H131" s="156">
        <v>4</v>
      </c>
      <c r="I131" s="157"/>
      <c r="J131" s="158">
        <f t="shared" si="0"/>
        <v>0</v>
      </c>
      <c r="K131" s="159"/>
      <c r="L131" s="30"/>
      <c r="M131" s="160" t="s">
        <v>1</v>
      </c>
      <c r="N131" s="161" t="s">
        <v>36</v>
      </c>
      <c r="O131" s="55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358</v>
      </c>
      <c r="AT131" s="164" t="s">
        <v>115</v>
      </c>
      <c r="AU131" s="164" t="s">
        <v>81</v>
      </c>
      <c r="AY131" s="14" t="s">
        <v>113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4" t="s">
        <v>79</v>
      </c>
      <c r="BK131" s="165">
        <f t="shared" si="9"/>
        <v>0</v>
      </c>
      <c r="BL131" s="14" t="s">
        <v>358</v>
      </c>
      <c r="BM131" s="164" t="s">
        <v>368</v>
      </c>
    </row>
    <row r="132" spans="1:65" s="2" customFormat="1" ht="16.5" customHeight="1">
      <c r="A132" s="29"/>
      <c r="B132" s="151"/>
      <c r="C132" s="152" t="s">
        <v>125</v>
      </c>
      <c r="D132" s="152" t="s">
        <v>115</v>
      </c>
      <c r="E132" s="153" t="s">
        <v>369</v>
      </c>
      <c r="F132" s="154" t="s">
        <v>370</v>
      </c>
      <c r="G132" s="155" t="s">
        <v>347</v>
      </c>
      <c r="H132" s="156">
        <v>10</v>
      </c>
      <c r="I132" s="157"/>
      <c r="J132" s="158">
        <f t="shared" si="0"/>
        <v>0</v>
      </c>
      <c r="K132" s="159"/>
      <c r="L132" s="30"/>
      <c r="M132" s="160" t="s">
        <v>1</v>
      </c>
      <c r="N132" s="161" t="s">
        <v>36</v>
      </c>
      <c r="O132" s="55"/>
      <c r="P132" s="162">
        <f t="shared" si="1"/>
        <v>0</v>
      </c>
      <c r="Q132" s="162">
        <v>2.45329</v>
      </c>
      <c r="R132" s="162">
        <f t="shared" si="2"/>
        <v>24.532899999999998</v>
      </c>
      <c r="S132" s="162">
        <v>0</v>
      </c>
      <c r="T132" s="16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358</v>
      </c>
      <c r="AT132" s="164" t="s">
        <v>115</v>
      </c>
      <c r="AU132" s="164" t="s">
        <v>81</v>
      </c>
      <c r="AY132" s="14" t="s">
        <v>113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4" t="s">
        <v>79</v>
      </c>
      <c r="BK132" s="165">
        <f t="shared" si="9"/>
        <v>0</v>
      </c>
      <c r="BL132" s="14" t="s">
        <v>358</v>
      </c>
      <c r="BM132" s="164" t="s">
        <v>371</v>
      </c>
    </row>
    <row r="133" spans="1:65" s="2" customFormat="1" ht="24" customHeight="1">
      <c r="A133" s="29"/>
      <c r="B133" s="151"/>
      <c r="C133" s="152" t="s">
        <v>175</v>
      </c>
      <c r="D133" s="152" t="s">
        <v>115</v>
      </c>
      <c r="E133" s="153" t="s">
        <v>372</v>
      </c>
      <c r="F133" s="154" t="s">
        <v>373</v>
      </c>
      <c r="G133" s="155" t="s">
        <v>347</v>
      </c>
      <c r="H133" s="156">
        <v>6</v>
      </c>
      <c r="I133" s="157"/>
      <c r="J133" s="158">
        <f t="shared" si="0"/>
        <v>0</v>
      </c>
      <c r="K133" s="159"/>
      <c r="L133" s="30"/>
      <c r="M133" s="160" t="s">
        <v>1</v>
      </c>
      <c r="N133" s="161" t="s">
        <v>36</v>
      </c>
      <c r="O133" s="55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358</v>
      </c>
      <c r="AT133" s="164" t="s">
        <v>115</v>
      </c>
      <c r="AU133" s="164" t="s">
        <v>81</v>
      </c>
      <c r="AY133" s="14" t="s">
        <v>113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4" t="s">
        <v>79</v>
      </c>
      <c r="BK133" s="165">
        <f t="shared" si="9"/>
        <v>0</v>
      </c>
      <c r="BL133" s="14" t="s">
        <v>358</v>
      </c>
      <c r="BM133" s="164" t="s">
        <v>374</v>
      </c>
    </row>
    <row r="134" spans="1:65" s="2" customFormat="1" ht="24" customHeight="1">
      <c r="A134" s="29"/>
      <c r="B134" s="151"/>
      <c r="C134" s="152" t="s">
        <v>238</v>
      </c>
      <c r="D134" s="152" t="s">
        <v>115</v>
      </c>
      <c r="E134" s="153" t="s">
        <v>375</v>
      </c>
      <c r="F134" s="154" t="s">
        <v>376</v>
      </c>
      <c r="G134" s="155" t="s">
        <v>157</v>
      </c>
      <c r="H134" s="156">
        <v>380</v>
      </c>
      <c r="I134" s="157"/>
      <c r="J134" s="158">
        <f t="shared" si="0"/>
        <v>0</v>
      </c>
      <c r="K134" s="159"/>
      <c r="L134" s="30"/>
      <c r="M134" s="160" t="s">
        <v>1</v>
      </c>
      <c r="N134" s="161" t="s">
        <v>36</v>
      </c>
      <c r="O134" s="55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358</v>
      </c>
      <c r="AT134" s="164" t="s">
        <v>115</v>
      </c>
      <c r="AU134" s="164" t="s">
        <v>81</v>
      </c>
      <c r="AY134" s="14" t="s">
        <v>113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4" t="s">
        <v>79</v>
      </c>
      <c r="BK134" s="165">
        <f t="shared" si="9"/>
        <v>0</v>
      </c>
      <c r="BL134" s="14" t="s">
        <v>358</v>
      </c>
      <c r="BM134" s="164" t="s">
        <v>377</v>
      </c>
    </row>
    <row r="135" spans="1:65" s="2" customFormat="1" ht="24" customHeight="1">
      <c r="A135" s="29"/>
      <c r="B135" s="151"/>
      <c r="C135" s="152" t="s">
        <v>188</v>
      </c>
      <c r="D135" s="152" t="s">
        <v>115</v>
      </c>
      <c r="E135" s="153" t="s">
        <v>378</v>
      </c>
      <c r="F135" s="154" t="s">
        <v>379</v>
      </c>
      <c r="G135" s="155" t="s">
        <v>157</v>
      </c>
      <c r="H135" s="156">
        <v>380</v>
      </c>
      <c r="I135" s="157"/>
      <c r="J135" s="158">
        <f t="shared" si="0"/>
        <v>0</v>
      </c>
      <c r="K135" s="159"/>
      <c r="L135" s="30"/>
      <c r="M135" s="160" t="s">
        <v>1</v>
      </c>
      <c r="N135" s="161" t="s">
        <v>36</v>
      </c>
      <c r="O135" s="55"/>
      <c r="P135" s="162">
        <f t="shared" si="1"/>
        <v>0</v>
      </c>
      <c r="Q135" s="162">
        <v>6.9999999999999994E-5</v>
      </c>
      <c r="R135" s="162">
        <f t="shared" si="2"/>
        <v>2.6599999999999999E-2</v>
      </c>
      <c r="S135" s="162">
        <v>0</v>
      </c>
      <c r="T135" s="16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358</v>
      </c>
      <c r="AT135" s="164" t="s">
        <v>115</v>
      </c>
      <c r="AU135" s="164" t="s">
        <v>81</v>
      </c>
      <c r="AY135" s="14" t="s">
        <v>113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4" t="s">
        <v>79</v>
      </c>
      <c r="BK135" s="165">
        <f t="shared" si="9"/>
        <v>0</v>
      </c>
      <c r="BL135" s="14" t="s">
        <v>358</v>
      </c>
      <c r="BM135" s="164" t="s">
        <v>380</v>
      </c>
    </row>
    <row r="136" spans="1:65" s="2" customFormat="1" ht="16.5" customHeight="1">
      <c r="A136" s="29"/>
      <c r="B136" s="151"/>
      <c r="C136" s="152" t="s">
        <v>192</v>
      </c>
      <c r="D136" s="152" t="s">
        <v>115</v>
      </c>
      <c r="E136" s="153" t="s">
        <v>381</v>
      </c>
      <c r="F136" s="154" t="s">
        <v>382</v>
      </c>
      <c r="G136" s="155" t="s">
        <v>157</v>
      </c>
      <c r="H136" s="156">
        <v>380</v>
      </c>
      <c r="I136" s="157"/>
      <c r="J136" s="158">
        <f t="shared" si="0"/>
        <v>0</v>
      </c>
      <c r="K136" s="159"/>
      <c r="L136" s="30"/>
      <c r="M136" s="160" t="s">
        <v>1</v>
      </c>
      <c r="N136" s="161" t="s">
        <v>36</v>
      </c>
      <c r="O136" s="55"/>
      <c r="P136" s="162">
        <f t="shared" si="1"/>
        <v>0</v>
      </c>
      <c r="Q136" s="162">
        <v>9.0000000000000006E-5</v>
      </c>
      <c r="R136" s="162">
        <f t="shared" si="2"/>
        <v>3.4200000000000001E-2</v>
      </c>
      <c r="S136" s="162">
        <v>0</v>
      </c>
      <c r="T136" s="16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358</v>
      </c>
      <c r="AT136" s="164" t="s">
        <v>115</v>
      </c>
      <c r="AU136" s="164" t="s">
        <v>81</v>
      </c>
      <c r="AY136" s="14" t="s">
        <v>113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4" t="s">
        <v>79</v>
      </c>
      <c r="BK136" s="165">
        <f t="shared" si="9"/>
        <v>0</v>
      </c>
      <c r="BL136" s="14" t="s">
        <v>358</v>
      </c>
      <c r="BM136" s="164" t="s">
        <v>383</v>
      </c>
    </row>
    <row r="137" spans="1:65" s="2" customFormat="1" ht="24" customHeight="1">
      <c r="A137" s="29"/>
      <c r="B137" s="151"/>
      <c r="C137" s="166" t="s">
        <v>196</v>
      </c>
      <c r="D137" s="166" t="s">
        <v>122</v>
      </c>
      <c r="E137" s="167" t="s">
        <v>384</v>
      </c>
      <c r="F137" s="168" t="s">
        <v>385</v>
      </c>
      <c r="G137" s="169" t="s">
        <v>157</v>
      </c>
      <c r="H137" s="170">
        <v>380</v>
      </c>
      <c r="I137" s="171"/>
      <c r="J137" s="172">
        <f t="shared" si="0"/>
        <v>0</v>
      </c>
      <c r="K137" s="173"/>
      <c r="L137" s="174"/>
      <c r="M137" s="175" t="s">
        <v>1</v>
      </c>
      <c r="N137" s="176" t="s">
        <v>36</v>
      </c>
      <c r="O137" s="55"/>
      <c r="P137" s="162">
        <f t="shared" si="1"/>
        <v>0</v>
      </c>
      <c r="Q137" s="162">
        <v>2.0000000000000002E-5</v>
      </c>
      <c r="R137" s="162">
        <f t="shared" si="2"/>
        <v>7.6000000000000009E-3</v>
      </c>
      <c r="S137" s="162">
        <v>0</v>
      </c>
      <c r="T137" s="16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386</v>
      </c>
      <c r="AT137" s="164" t="s">
        <v>122</v>
      </c>
      <c r="AU137" s="164" t="s">
        <v>81</v>
      </c>
      <c r="AY137" s="14" t="s">
        <v>113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4" t="s">
        <v>79</v>
      </c>
      <c r="BK137" s="165">
        <f t="shared" si="9"/>
        <v>0</v>
      </c>
      <c r="BL137" s="14" t="s">
        <v>358</v>
      </c>
      <c r="BM137" s="164" t="s">
        <v>387</v>
      </c>
    </row>
    <row r="138" spans="1:65" s="2" customFormat="1" ht="19.5">
      <c r="A138" s="29"/>
      <c r="B138" s="30"/>
      <c r="C138" s="29"/>
      <c r="D138" s="177" t="s">
        <v>132</v>
      </c>
      <c r="E138" s="29"/>
      <c r="F138" s="178" t="s">
        <v>388</v>
      </c>
      <c r="G138" s="29"/>
      <c r="H138" s="29"/>
      <c r="I138" s="93"/>
      <c r="J138" s="29"/>
      <c r="K138" s="29"/>
      <c r="L138" s="30"/>
      <c r="M138" s="179"/>
      <c r="N138" s="180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132</v>
      </c>
      <c r="AU138" s="14" t="s">
        <v>81</v>
      </c>
    </row>
    <row r="139" spans="1:65" s="2" customFormat="1" ht="16.5" customHeight="1">
      <c r="A139" s="29"/>
      <c r="B139" s="151"/>
      <c r="C139" s="166" t="s">
        <v>200</v>
      </c>
      <c r="D139" s="166" t="s">
        <v>122</v>
      </c>
      <c r="E139" s="167" t="s">
        <v>389</v>
      </c>
      <c r="F139" s="168" t="s">
        <v>390</v>
      </c>
      <c r="G139" s="169" t="s">
        <v>157</v>
      </c>
      <c r="H139" s="170">
        <v>12</v>
      </c>
      <c r="I139" s="171"/>
      <c r="J139" s="172">
        <f t="shared" ref="J139:J152" si="10">ROUND(I139*H139,2)</f>
        <v>0</v>
      </c>
      <c r="K139" s="173"/>
      <c r="L139" s="174"/>
      <c r="M139" s="175" t="s">
        <v>1</v>
      </c>
      <c r="N139" s="176" t="s">
        <v>36</v>
      </c>
      <c r="O139" s="55"/>
      <c r="P139" s="162">
        <f t="shared" ref="P139:P152" si="11">O139*H139</f>
        <v>0</v>
      </c>
      <c r="Q139" s="162">
        <v>1.306E-2</v>
      </c>
      <c r="R139" s="162">
        <f t="shared" ref="R139:R152" si="12">Q139*H139</f>
        <v>0.15672</v>
      </c>
      <c r="S139" s="162">
        <v>0</v>
      </c>
      <c r="T139" s="163">
        <f t="shared" ref="T139:T152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386</v>
      </c>
      <c r="AT139" s="164" t="s">
        <v>122</v>
      </c>
      <c r="AU139" s="164" t="s">
        <v>81</v>
      </c>
      <c r="AY139" s="14" t="s">
        <v>113</v>
      </c>
      <c r="BE139" s="165">
        <f t="shared" ref="BE139:BE152" si="14">IF(N139="základní",J139,0)</f>
        <v>0</v>
      </c>
      <c r="BF139" s="165">
        <f t="shared" ref="BF139:BF152" si="15">IF(N139="snížená",J139,0)</f>
        <v>0</v>
      </c>
      <c r="BG139" s="165">
        <f t="shared" ref="BG139:BG152" si="16">IF(N139="zákl. přenesená",J139,0)</f>
        <v>0</v>
      </c>
      <c r="BH139" s="165">
        <f t="shared" ref="BH139:BH152" si="17">IF(N139="sníž. přenesená",J139,0)</f>
        <v>0</v>
      </c>
      <c r="BI139" s="165">
        <f t="shared" ref="BI139:BI152" si="18">IF(N139="nulová",J139,0)</f>
        <v>0</v>
      </c>
      <c r="BJ139" s="14" t="s">
        <v>79</v>
      </c>
      <c r="BK139" s="165">
        <f t="shared" ref="BK139:BK152" si="19">ROUND(I139*H139,2)</f>
        <v>0</v>
      </c>
      <c r="BL139" s="14" t="s">
        <v>358</v>
      </c>
      <c r="BM139" s="164" t="s">
        <v>391</v>
      </c>
    </row>
    <row r="140" spans="1:65" s="2" customFormat="1" ht="24" customHeight="1">
      <c r="A140" s="29"/>
      <c r="B140" s="151"/>
      <c r="C140" s="152" t="s">
        <v>307</v>
      </c>
      <c r="D140" s="152" t="s">
        <v>115</v>
      </c>
      <c r="E140" s="153" t="s">
        <v>392</v>
      </c>
      <c r="F140" s="154" t="s">
        <v>393</v>
      </c>
      <c r="G140" s="155" t="s">
        <v>157</v>
      </c>
      <c r="H140" s="156">
        <v>380</v>
      </c>
      <c r="I140" s="157"/>
      <c r="J140" s="158">
        <f t="shared" si="10"/>
        <v>0</v>
      </c>
      <c r="K140" s="159"/>
      <c r="L140" s="30"/>
      <c r="M140" s="160" t="s">
        <v>1</v>
      </c>
      <c r="N140" s="161" t="s">
        <v>36</v>
      </c>
      <c r="O140" s="55"/>
      <c r="P140" s="162">
        <f t="shared" si="11"/>
        <v>0</v>
      </c>
      <c r="Q140" s="162">
        <v>0</v>
      </c>
      <c r="R140" s="162">
        <f t="shared" si="12"/>
        <v>0</v>
      </c>
      <c r="S140" s="162">
        <v>0</v>
      </c>
      <c r="T140" s="163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126</v>
      </c>
      <c r="AT140" s="164" t="s">
        <v>115</v>
      </c>
      <c r="AU140" s="164" t="s">
        <v>81</v>
      </c>
      <c r="AY140" s="14" t="s">
        <v>113</v>
      </c>
      <c r="BE140" s="165">
        <f t="shared" si="14"/>
        <v>0</v>
      </c>
      <c r="BF140" s="165">
        <f t="shared" si="15"/>
        <v>0</v>
      </c>
      <c r="BG140" s="165">
        <f t="shared" si="16"/>
        <v>0</v>
      </c>
      <c r="BH140" s="165">
        <f t="shared" si="17"/>
        <v>0</v>
      </c>
      <c r="BI140" s="165">
        <f t="shared" si="18"/>
        <v>0</v>
      </c>
      <c r="BJ140" s="14" t="s">
        <v>79</v>
      </c>
      <c r="BK140" s="165">
        <f t="shared" si="19"/>
        <v>0</v>
      </c>
      <c r="BL140" s="14" t="s">
        <v>126</v>
      </c>
      <c r="BM140" s="164" t="s">
        <v>394</v>
      </c>
    </row>
    <row r="141" spans="1:65" s="2" customFormat="1" ht="24" customHeight="1">
      <c r="A141" s="29"/>
      <c r="B141" s="151"/>
      <c r="C141" s="166" t="s">
        <v>269</v>
      </c>
      <c r="D141" s="166" t="s">
        <v>122</v>
      </c>
      <c r="E141" s="167" t="s">
        <v>395</v>
      </c>
      <c r="F141" s="168" t="s">
        <v>396</v>
      </c>
      <c r="G141" s="169" t="s">
        <v>157</v>
      </c>
      <c r="H141" s="170">
        <v>380</v>
      </c>
      <c r="I141" s="171"/>
      <c r="J141" s="172">
        <f t="shared" si="10"/>
        <v>0</v>
      </c>
      <c r="K141" s="173"/>
      <c r="L141" s="174"/>
      <c r="M141" s="175" t="s">
        <v>1</v>
      </c>
      <c r="N141" s="176" t="s">
        <v>36</v>
      </c>
      <c r="O141" s="55"/>
      <c r="P141" s="162">
        <f t="shared" si="11"/>
        <v>0</v>
      </c>
      <c r="Q141" s="162">
        <v>0</v>
      </c>
      <c r="R141" s="162">
        <f t="shared" si="12"/>
        <v>0</v>
      </c>
      <c r="S141" s="162">
        <v>0</v>
      </c>
      <c r="T141" s="163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186</v>
      </c>
      <c r="AT141" s="164" t="s">
        <v>122</v>
      </c>
      <c r="AU141" s="164" t="s">
        <v>81</v>
      </c>
      <c r="AY141" s="14" t="s">
        <v>113</v>
      </c>
      <c r="BE141" s="165">
        <f t="shared" si="14"/>
        <v>0</v>
      </c>
      <c r="BF141" s="165">
        <f t="shared" si="15"/>
        <v>0</v>
      </c>
      <c r="BG141" s="165">
        <f t="shared" si="16"/>
        <v>0</v>
      </c>
      <c r="BH141" s="165">
        <f t="shared" si="17"/>
        <v>0</v>
      </c>
      <c r="BI141" s="165">
        <f t="shared" si="18"/>
        <v>0</v>
      </c>
      <c r="BJ141" s="14" t="s">
        <v>79</v>
      </c>
      <c r="BK141" s="165">
        <f t="shared" si="19"/>
        <v>0</v>
      </c>
      <c r="BL141" s="14" t="s">
        <v>186</v>
      </c>
      <c r="BM141" s="164" t="s">
        <v>397</v>
      </c>
    </row>
    <row r="142" spans="1:65" s="2" customFormat="1" ht="24" customHeight="1">
      <c r="A142" s="29"/>
      <c r="B142" s="151"/>
      <c r="C142" s="152" t="s">
        <v>398</v>
      </c>
      <c r="D142" s="152" t="s">
        <v>115</v>
      </c>
      <c r="E142" s="153" t="s">
        <v>399</v>
      </c>
      <c r="F142" s="154" t="s">
        <v>400</v>
      </c>
      <c r="G142" s="155" t="s">
        <v>157</v>
      </c>
      <c r="H142" s="156">
        <v>380</v>
      </c>
      <c r="I142" s="157"/>
      <c r="J142" s="158">
        <f t="shared" si="10"/>
        <v>0</v>
      </c>
      <c r="K142" s="159"/>
      <c r="L142" s="30"/>
      <c r="M142" s="160" t="s">
        <v>1</v>
      </c>
      <c r="N142" s="161" t="s">
        <v>36</v>
      </c>
      <c r="O142" s="55"/>
      <c r="P142" s="162">
        <f t="shared" si="11"/>
        <v>0</v>
      </c>
      <c r="Q142" s="162">
        <v>0</v>
      </c>
      <c r="R142" s="162">
        <f t="shared" si="12"/>
        <v>0</v>
      </c>
      <c r="S142" s="162">
        <v>0</v>
      </c>
      <c r="T142" s="16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358</v>
      </c>
      <c r="AT142" s="164" t="s">
        <v>115</v>
      </c>
      <c r="AU142" s="164" t="s">
        <v>81</v>
      </c>
      <c r="AY142" s="14" t="s">
        <v>113</v>
      </c>
      <c r="BE142" s="165">
        <f t="shared" si="14"/>
        <v>0</v>
      </c>
      <c r="BF142" s="165">
        <f t="shared" si="15"/>
        <v>0</v>
      </c>
      <c r="BG142" s="165">
        <f t="shared" si="16"/>
        <v>0</v>
      </c>
      <c r="BH142" s="165">
        <f t="shared" si="17"/>
        <v>0</v>
      </c>
      <c r="BI142" s="165">
        <f t="shared" si="18"/>
        <v>0</v>
      </c>
      <c r="BJ142" s="14" t="s">
        <v>79</v>
      </c>
      <c r="BK142" s="165">
        <f t="shared" si="19"/>
        <v>0</v>
      </c>
      <c r="BL142" s="14" t="s">
        <v>358</v>
      </c>
      <c r="BM142" s="164" t="s">
        <v>401</v>
      </c>
    </row>
    <row r="143" spans="1:65" s="2" customFormat="1" ht="16.5" customHeight="1">
      <c r="A143" s="29"/>
      <c r="B143" s="151"/>
      <c r="C143" s="152" t="s">
        <v>234</v>
      </c>
      <c r="D143" s="152" t="s">
        <v>115</v>
      </c>
      <c r="E143" s="153" t="s">
        <v>402</v>
      </c>
      <c r="F143" s="154" t="s">
        <v>403</v>
      </c>
      <c r="G143" s="155" t="s">
        <v>347</v>
      </c>
      <c r="H143" s="156">
        <v>12</v>
      </c>
      <c r="I143" s="157"/>
      <c r="J143" s="158">
        <f t="shared" si="10"/>
        <v>0</v>
      </c>
      <c r="K143" s="159"/>
      <c r="L143" s="30"/>
      <c r="M143" s="160" t="s">
        <v>1</v>
      </c>
      <c r="N143" s="161" t="s">
        <v>36</v>
      </c>
      <c r="O143" s="55"/>
      <c r="P143" s="162">
        <f t="shared" si="11"/>
        <v>0</v>
      </c>
      <c r="Q143" s="162">
        <v>0</v>
      </c>
      <c r="R143" s="162">
        <f t="shared" si="12"/>
        <v>0</v>
      </c>
      <c r="S143" s="162">
        <v>0</v>
      </c>
      <c r="T143" s="16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358</v>
      </c>
      <c r="AT143" s="164" t="s">
        <v>115</v>
      </c>
      <c r="AU143" s="164" t="s">
        <v>81</v>
      </c>
      <c r="AY143" s="14" t="s">
        <v>113</v>
      </c>
      <c r="BE143" s="165">
        <f t="shared" si="14"/>
        <v>0</v>
      </c>
      <c r="BF143" s="165">
        <f t="shared" si="15"/>
        <v>0</v>
      </c>
      <c r="BG143" s="165">
        <f t="shared" si="16"/>
        <v>0</v>
      </c>
      <c r="BH143" s="165">
        <f t="shared" si="17"/>
        <v>0</v>
      </c>
      <c r="BI143" s="165">
        <f t="shared" si="18"/>
        <v>0</v>
      </c>
      <c r="BJ143" s="14" t="s">
        <v>79</v>
      </c>
      <c r="BK143" s="165">
        <f t="shared" si="19"/>
        <v>0</v>
      </c>
      <c r="BL143" s="14" t="s">
        <v>358</v>
      </c>
      <c r="BM143" s="164" t="s">
        <v>404</v>
      </c>
    </row>
    <row r="144" spans="1:65" s="2" customFormat="1" ht="16.5" customHeight="1">
      <c r="A144" s="29"/>
      <c r="B144" s="151"/>
      <c r="C144" s="152" t="s">
        <v>405</v>
      </c>
      <c r="D144" s="152" t="s">
        <v>115</v>
      </c>
      <c r="E144" s="153" t="s">
        <v>406</v>
      </c>
      <c r="F144" s="154" t="s">
        <v>407</v>
      </c>
      <c r="G144" s="155" t="s">
        <v>408</v>
      </c>
      <c r="H144" s="156">
        <v>20</v>
      </c>
      <c r="I144" s="157"/>
      <c r="J144" s="158">
        <f t="shared" si="10"/>
        <v>0</v>
      </c>
      <c r="K144" s="159"/>
      <c r="L144" s="30"/>
      <c r="M144" s="160" t="s">
        <v>1</v>
      </c>
      <c r="N144" s="161" t="s">
        <v>36</v>
      </c>
      <c r="O144" s="55"/>
      <c r="P144" s="162">
        <f t="shared" si="11"/>
        <v>0</v>
      </c>
      <c r="Q144" s="162">
        <v>0</v>
      </c>
      <c r="R144" s="162">
        <f t="shared" si="12"/>
        <v>0</v>
      </c>
      <c r="S144" s="162">
        <v>0</v>
      </c>
      <c r="T144" s="16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358</v>
      </c>
      <c r="AT144" s="164" t="s">
        <v>115</v>
      </c>
      <c r="AU144" s="164" t="s">
        <v>81</v>
      </c>
      <c r="AY144" s="14" t="s">
        <v>113</v>
      </c>
      <c r="BE144" s="165">
        <f t="shared" si="14"/>
        <v>0</v>
      </c>
      <c r="BF144" s="165">
        <f t="shared" si="15"/>
        <v>0</v>
      </c>
      <c r="BG144" s="165">
        <f t="shared" si="16"/>
        <v>0</v>
      </c>
      <c r="BH144" s="165">
        <f t="shared" si="17"/>
        <v>0</v>
      </c>
      <c r="BI144" s="165">
        <f t="shared" si="18"/>
        <v>0</v>
      </c>
      <c r="BJ144" s="14" t="s">
        <v>79</v>
      </c>
      <c r="BK144" s="165">
        <f t="shared" si="19"/>
        <v>0</v>
      </c>
      <c r="BL144" s="14" t="s">
        <v>358</v>
      </c>
      <c r="BM144" s="164" t="s">
        <v>409</v>
      </c>
    </row>
    <row r="145" spans="1:65" s="2" customFormat="1" ht="24" customHeight="1">
      <c r="A145" s="29"/>
      <c r="B145" s="151"/>
      <c r="C145" s="152" t="s">
        <v>242</v>
      </c>
      <c r="D145" s="152" t="s">
        <v>115</v>
      </c>
      <c r="E145" s="153" t="s">
        <v>410</v>
      </c>
      <c r="F145" s="154" t="s">
        <v>411</v>
      </c>
      <c r="G145" s="155" t="s">
        <v>408</v>
      </c>
      <c r="H145" s="156">
        <v>450</v>
      </c>
      <c r="I145" s="157"/>
      <c r="J145" s="158">
        <f t="shared" si="10"/>
        <v>0</v>
      </c>
      <c r="K145" s="159"/>
      <c r="L145" s="30"/>
      <c r="M145" s="160" t="s">
        <v>1</v>
      </c>
      <c r="N145" s="161" t="s">
        <v>36</v>
      </c>
      <c r="O145" s="55"/>
      <c r="P145" s="162">
        <f t="shared" si="11"/>
        <v>0</v>
      </c>
      <c r="Q145" s="162">
        <v>0</v>
      </c>
      <c r="R145" s="162">
        <f t="shared" si="12"/>
        <v>0</v>
      </c>
      <c r="S145" s="162">
        <v>0</v>
      </c>
      <c r="T145" s="16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358</v>
      </c>
      <c r="AT145" s="164" t="s">
        <v>115</v>
      </c>
      <c r="AU145" s="164" t="s">
        <v>81</v>
      </c>
      <c r="AY145" s="14" t="s">
        <v>113</v>
      </c>
      <c r="BE145" s="165">
        <f t="shared" si="14"/>
        <v>0</v>
      </c>
      <c r="BF145" s="165">
        <f t="shared" si="15"/>
        <v>0</v>
      </c>
      <c r="BG145" s="165">
        <f t="shared" si="16"/>
        <v>0</v>
      </c>
      <c r="BH145" s="165">
        <f t="shared" si="17"/>
        <v>0</v>
      </c>
      <c r="BI145" s="165">
        <f t="shared" si="18"/>
        <v>0</v>
      </c>
      <c r="BJ145" s="14" t="s">
        <v>79</v>
      </c>
      <c r="BK145" s="165">
        <f t="shared" si="19"/>
        <v>0</v>
      </c>
      <c r="BL145" s="14" t="s">
        <v>358</v>
      </c>
      <c r="BM145" s="164" t="s">
        <v>412</v>
      </c>
    </row>
    <row r="146" spans="1:65" s="2" customFormat="1" ht="16.5" customHeight="1">
      <c r="A146" s="29"/>
      <c r="B146" s="151"/>
      <c r="C146" s="152" t="s">
        <v>253</v>
      </c>
      <c r="D146" s="152" t="s">
        <v>115</v>
      </c>
      <c r="E146" s="153" t="s">
        <v>413</v>
      </c>
      <c r="F146" s="154" t="s">
        <v>414</v>
      </c>
      <c r="G146" s="155" t="s">
        <v>408</v>
      </c>
      <c r="H146" s="156">
        <v>10</v>
      </c>
      <c r="I146" s="157"/>
      <c r="J146" s="158">
        <f t="shared" si="10"/>
        <v>0</v>
      </c>
      <c r="K146" s="159"/>
      <c r="L146" s="30"/>
      <c r="M146" s="160" t="s">
        <v>1</v>
      </c>
      <c r="N146" s="161" t="s">
        <v>36</v>
      </c>
      <c r="O146" s="55"/>
      <c r="P146" s="162">
        <f t="shared" si="11"/>
        <v>0</v>
      </c>
      <c r="Q146" s="162">
        <v>0</v>
      </c>
      <c r="R146" s="162">
        <f t="shared" si="12"/>
        <v>0</v>
      </c>
      <c r="S146" s="162">
        <v>0</v>
      </c>
      <c r="T146" s="16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119</v>
      </c>
      <c r="AT146" s="164" t="s">
        <v>115</v>
      </c>
      <c r="AU146" s="164" t="s">
        <v>81</v>
      </c>
      <c r="AY146" s="14" t="s">
        <v>113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4" t="s">
        <v>79</v>
      </c>
      <c r="BK146" s="165">
        <f t="shared" si="19"/>
        <v>0</v>
      </c>
      <c r="BL146" s="14" t="s">
        <v>119</v>
      </c>
      <c r="BM146" s="164" t="s">
        <v>415</v>
      </c>
    </row>
    <row r="147" spans="1:65" s="2" customFormat="1" ht="16.5" customHeight="1">
      <c r="A147" s="29"/>
      <c r="B147" s="151"/>
      <c r="C147" s="152" t="s">
        <v>246</v>
      </c>
      <c r="D147" s="152" t="s">
        <v>115</v>
      </c>
      <c r="E147" s="153" t="s">
        <v>416</v>
      </c>
      <c r="F147" s="154" t="s">
        <v>417</v>
      </c>
      <c r="G147" s="155" t="s">
        <v>343</v>
      </c>
      <c r="H147" s="156">
        <v>400</v>
      </c>
      <c r="I147" s="157"/>
      <c r="J147" s="158">
        <f t="shared" si="10"/>
        <v>0</v>
      </c>
      <c r="K147" s="159"/>
      <c r="L147" s="30"/>
      <c r="M147" s="160" t="s">
        <v>1</v>
      </c>
      <c r="N147" s="161" t="s">
        <v>36</v>
      </c>
      <c r="O147" s="55"/>
      <c r="P147" s="162">
        <f t="shared" si="11"/>
        <v>0</v>
      </c>
      <c r="Q147" s="162">
        <v>0</v>
      </c>
      <c r="R147" s="162">
        <f t="shared" si="12"/>
        <v>0</v>
      </c>
      <c r="S147" s="162">
        <v>0</v>
      </c>
      <c r="T147" s="16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358</v>
      </c>
      <c r="AT147" s="164" t="s">
        <v>115</v>
      </c>
      <c r="AU147" s="164" t="s">
        <v>81</v>
      </c>
      <c r="AY147" s="14" t="s">
        <v>113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4" t="s">
        <v>79</v>
      </c>
      <c r="BK147" s="165">
        <f t="shared" si="19"/>
        <v>0</v>
      </c>
      <c r="BL147" s="14" t="s">
        <v>358</v>
      </c>
      <c r="BM147" s="164" t="s">
        <v>418</v>
      </c>
    </row>
    <row r="148" spans="1:65" s="2" customFormat="1" ht="16.5" customHeight="1">
      <c r="A148" s="29"/>
      <c r="B148" s="151"/>
      <c r="C148" s="152" t="s">
        <v>7</v>
      </c>
      <c r="D148" s="152" t="s">
        <v>115</v>
      </c>
      <c r="E148" s="153" t="s">
        <v>419</v>
      </c>
      <c r="F148" s="154" t="s">
        <v>420</v>
      </c>
      <c r="G148" s="155" t="s">
        <v>343</v>
      </c>
      <c r="H148" s="156">
        <v>120.5</v>
      </c>
      <c r="I148" s="157"/>
      <c r="J148" s="158">
        <f t="shared" si="10"/>
        <v>0</v>
      </c>
      <c r="K148" s="159"/>
      <c r="L148" s="30"/>
      <c r="M148" s="160" t="s">
        <v>1</v>
      </c>
      <c r="N148" s="161" t="s">
        <v>36</v>
      </c>
      <c r="O148" s="55"/>
      <c r="P148" s="162">
        <f t="shared" si="11"/>
        <v>0</v>
      </c>
      <c r="Q148" s="162">
        <v>0</v>
      </c>
      <c r="R148" s="162">
        <f t="shared" si="12"/>
        <v>0</v>
      </c>
      <c r="S148" s="162">
        <v>0</v>
      </c>
      <c r="T148" s="16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358</v>
      </c>
      <c r="AT148" s="164" t="s">
        <v>115</v>
      </c>
      <c r="AU148" s="164" t="s">
        <v>81</v>
      </c>
      <c r="AY148" s="14" t="s">
        <v>113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4" t="s">
        <v>79</v>
      </c>
      <c r="BK148" s="165">
        <f t="shared" si="19"/>
        <v>0</v>
      </c>
      <c r="BL148" s="14" t="s">
        <v>358</v>
      </c>
      <c r="BM148" s="164" t="s">
        <v>421</v>
      </c>
    </row>
    <row r="149" spans="1:65" s="2" customFormat="1" ht="24" customHeight="1">
      <c r="A149" s="29"/>
      <c r="B149" s="151"/>
      <c r="C149" s="152" t="s">
        <v>257</v>
      </c>
      <c r="D149" s="152" t="s">
        <v>115</v>
      </c>
      <c r="E149" s="153" t="s">
        <v>422</v>
      </c>
      <c r="F149" s="154" t="s">
        <v>423</v>
      </c>
      <c r="G149" s="155" t="s">
        <v>343</v>
      </c>
      <c r="H149" s="156">
        <v>5</v>
      </c>
      <c r="I149" s="157"/>
      <c r="J149" s="158">
        <f t="shared" si="10"/>
        <v>0</v>
      </c>
      <c r="K149" s="159"/>
      <c r="L149" s="30"/>
      <c r="M149" s="160" t="s">
        <v>1</v>
      </c>
      <c r="N149" s="161" t="s">
        <v>36</v>
      </c>
      <c r="O149" s="55"/>
      <c r="P149" s="162">
        <f t="shared" si="11"/>
        <v>0</v>
      </c>
      <c r="Q149" s="162">
        <v>0</v>
      </c>
      <c r="R149" s="162">
        <f t="shared" si="12"/>
        <v>0</v>
      </c>
      <c r="S149" s="162">
        <v>0</v>
      </c>
      <c r="T149" s="16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126</v>
      </c>
      <c r="AT149" s="164" t="s">
        <v>115</v>
      </c>
      <c r="AU149" s="164" t="s">
        <v>81</v>
      </c>
      <c r="AY149" s="14" t="s">
        <v>113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4" t="s">
        <v>79</v>
      </c>
      <c r="BK149" s="165">
        <f t="shared" si="19"/>
        <v>0</v>
      </c>
      <c r="BL149" s="14" t="s">
        <v>126</v>
      </c>
      <c r="BM149" s="164" t="s">
        <v>424</v>
      </c>
    </row>
    <row r="150" spans="1:65" s="2" customFormat="1" ht="24" customHeight="1">
      <c r="A150" s="29"/>
      <c r="B150" s="151"/>
      <c r="C150" s="152" t="s">
        <v>317</v>
      </c>
      <c r="D150" s="152" t="s">
        <v>115</v>
      </c>
      <c r="E150" s="153" t="s">
        <v>425</v>
      </c>
      <c r="F150" s="154" t="s">
        <v>426</v>
      </c>
      <c r="G150" s="155" t="s">
        <v>343</v>
      </c>
      <c r="H150" s="156">
        <v>5</v>
      </c>
      <c r="I150" s="157"/>
      <c r="J150" s="158">
        <f t="shared" si="10"/>
        <v>0</v>
      </c>
      <c r="K150" s="159"/>
      <c r="L150" s="30"/>
      <c r="M150" s="160" t="s">
        <v>1</v>
      </c>
      <c r="N150" s="161" t="s">
        <v>36</v>
      </c>
      <c r="O150" s="55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126</v>
      </c>
      <c r="AT150" s="164" t="s">
        <v>115</v>
      </c>
      <c r="AU150" s="164" t="s">
        <v>81</v>
      </c>
      <c r="AY150" s="14" t="s">
        <v>113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4" t="s">
        <v>79</v>
      </c>
      <c r="BK150" s="165">
        <f t="shared" si="19"/>
        <v>0</v>
      </c>
      <c r="BL150" s="14" t="s">
        <v>126</v>
      </c>
      <c r="BM150" s="164" t="s">
        <v>427</v>
      </c>
    </row>
    <row r="151" spans="1:65" s="2" customFormat="1" ht="24" customHeight="1">
      <c r="A151" s="29"/>
      <c r="B151" s="151"/>
      <c r="C151" s="152" t="s">
        <v>325</v>
      </c>
      <c r="D151" s="152" t="s">
        <v>115</v>
      </c>
      <c r="E151" s="153" t="s">
        <v>428</v>
      </c>
      <c r="F151" s="154" t="s">
        <v>429</v>
      </c>
      <c r="G151" s="155" t="s">
        <v>343</v>
      </c>
      <c r="H151" s="156">
        <v>5</v>
      </c>
      <c r="I151" s="157"/>
      <c r="J151" s="158">
        <f t="shared" si="10"/>
        <v>0</v>
      </c>
      <c r="K151" s="159"/>
      <c r="L151" s="30"/>
      <c r="M151" s="160" t="s">
        <v>1</v>
      </c>
      <c r="N151" s="161" t="s">
        <v>36</v>
      </c>
      <c r="O151" s="55"/>
      <c r="P151" s="162">
        <f t="shared" si="11"/>
        <v>0</v>
      </c>
      <c r="Q151" s="162">
        <v>0.16700000000000001</v>
      </c>
      <c r="R151" s="162">
        <f t="shared" si="12"/>
        <v>0.83500000000000008</v>
      </c>
      <c r="S151" s="162">
        <v>0</v>
      </c>
      <c r="T151" s="16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126</v>
      </c>
      <c r="AT151" s="164" t="s">
        <v>115</v>
      </c>
      <c r="AU151" s="164" t="s">
        <v>81</v>
      </c>
      <c r="AY151" s="14" t="s">
        <v>113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4" t="s">
        <v>79</v>
      </c>
      <c r="BK151" s="165">
        <f t="shared" si="19"/>
        <v>0</v>
      </c>
      <c r="BL151" s="14" t="s">
        <v>126</v>
      </c>
      <c r="BM151" s="164" t="s">
        <v>430</v>
      </c>
    </row>
    <row r="152" spans="1:65" s="2" customFormat="1" ht="16.5" customHeight="1">
      <c r="A152" s="29"/>
      <c r="B152" s="151"/>
      <c r="C152" s="166" t="s">
        <v>265</v>
      </c>
      <c r="D152" s="166" t="s">
        <v>122</v>
      </c>
      <c r="E152" s="167" t="s">
        <v>431</v>
      </c>
      <c r="F152" s="168" t="s">
        <v>432</v>
      </c>
      <c r="G152" s="169" t="s">
        <v>149</v>
      </c>
      <c r="H152" s="170">
        <v>50</v>
      </c>
      <c r="I152" s="171"/>
      <c r="J152" s="172">
        <f t="shared" si="10"/>
        <v>0</v>
      </c>
      <c r="K152" s="173"/>
      <c r="L152" s="174"/>
      <c r="M152" s="193" t="s">
        <v>1</v>
      </c>
      <c r="N152" s="194" t="s">
        <v>36</v>
      </c>
      <c r="O152" s="183"/>
      <c r="P152" s="184">
        <f t="shared" si="11"/>
        <v>0</v>
      </c>
      <c r="Q152" s="184">
        <v>1E-3</v>
      </c>
      <c r="R152" s="184">
        <f t="shared" si="12"/>
        <v>0.05</v>
      </c>
      <c r="S152" s="184">
        <v>0</v>
      </c>
      <c r="T152" s="18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125</v>
      </c>
      <c r="AT152" s="164" t="s">
        <v>122</v>
      </c>
      <c r="AU152" s="164" t="s">
        <v>81</v>
      </c>
      <c r="AY152" s="14" t="s">
        <v>113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4" t="s">
        <v>79</v>
      </c>
      <c r="BK152" s="165">
        <f t="shared" si="19"/>
        <v>0</v>
      </c>
      <c r="BL152" s="14" t="s">
        <v>126</v>
      </c>
      <c r="BM152" s="164" t="s">
        <v>433</v>
      </c>
    </row>
    <row r="153" spans="1:65" s="2" customFormat="1" ht="6.95" customHeight="1">
      <c r="A153" s="29"/>
      <c r="B153" s="44"/>
      <c r="C153" s="45"/>
      <c r="D153" s="45"/>
      <c r="E153" s="45"/>
      <c r="F153" s="45"/>
      <c r="G153" s="45"/>
      <c r="H153" s="45"/>
      <c r="I153" s="117"/>
      <c r="J153" s="45"/>
      <c r="K153" s="45"/>
      <c r="L153" s="30"/>
      <c r="M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</row>
  </sheetData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9" t="str">
        <f>'Rekapitulace stavby'!K6</f>
        <v>Oprava osvětlení v ŽST Cebiv</v>
      </c>
      <c r="F7" s="240"/>
      <c r="G7" s="240"/>
      <c r="H7" s="240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434</v>
      </c>
      <c r="F9" s="238"/>
      <c r="G9" s="238"/>
      <c r="H9" s="23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20. 11. 2018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1" t="str">
        <f>'Rekapitulace stavby'!E14</f>
        <v>Vyplň údaj</v>
      </c>
      <c r="F18" s="226"/>
      <c r="G18" s="226"/>
      <c r="H18" s="226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ROUND((SUM(BE116:BE126)),  2)</f>
        <v>0</v>
      </c>
      <c r="G33" s="29"/>
      <c r="H33" s="29"/>
      <c r="I33" s="104">
        <v>0.21</v>
      </c>
      <c r="J33" s="103">
        <f>ROUND(((SUM(BE116:BE126))*I33),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ROUND((SUM(BF116:BF126)),  2)</f>
        <v>0</v>
      </c>
      <c r="G34" s="29"/>
      <c r="H34" s="29"/>
      <c r="I34" s="104">
        <v>0.15</v>
      </c>
      <c r="J34" s="103">
        <f>ROUND(((SUM(BF116:BF126))*I34),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ROUND((SUM(BG116:BG126)),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ROUND((SUM(BH116:BH126)),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ROUND((SUM(BI116:BI126)),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9" t="str">
        <f>E7</f>
        <v>Oprava osvětlení v ŽST Cebiv</v>
      </c>
      <c r="F85" s="240"/>
      <c r="G85" s="240"/>
      <c r="H85" s="24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03 - VON</v>
      </c>
      <c r="F87" s="238"/>
      <c r="G87" s="238"/>
      <c r="H87" s="23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20. 11. 2018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98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15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39" t="str">
        <f>E7</f>
        <v>Oprava osvětlení v ŽST Cebiv</v>
      </c>
      <c r="F106" s="240"/>
      <c r="G106" s="240"/>
      <c r="H106" s="240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89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3" t="str">
        <f>E9</f>
        <v>03 - VON</v>
      </c>
      <c r="F108" s="238"/>
      <c r="G108" s="238"/>
      <c r="H108" s="238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18</v>
      </c>
      <c r="D110" s="29"/>
      <c r="E110" s="29"/>
      <c r="F110" s="22" t="str">
        <f>F12</f>
        <v xml:space="preserve"> </v>
      </c>
      <c r="G110" s="29"/>
      <c r="H110" s="29"/>
      <c r="I110" s="94" t="s">
        <v>20</v>
      </c>
      <c r="J110" s="52" t="str">
        <f>IF(J12="","",J12)</f>
        <v>20. 11. 2018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22</v>
      </c>
      <c r="D112" s="29"/>
      <c r="E112" s="29"/>
      <c r="F112" s="22" t="str">
        <f>E15</f>
        <v xml:space="preserve"> </v>
      </c>
      <c r="G112" s="29"/>
      <c r="H112" s="29"/>
      <c r="I112" s="94" t="s">
        <v>27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IF(E18="","",E18)</f>
        <v>Vyplň údaj</v>
      </c>
      <c r="G113" s="29"/>
      <c r="H113" s="29"/>
      <c r="I113" s="94" t="s">
        <v>29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0" customFormat="1" ht="29.25" customHeight="1">
      <c r="A115" s="128"/>
      <c r="B115" s="129"/>
      <c r="C115" s="130" t="s">
        <v>99</v>
      </c>
      <c r="D115" s="131" t="s">
        <v>56</v>
      </c>
      <c r="E115" s="131" t="s">
        <v>52</v>
      </c>
      <c r="F115" s="131" t="s">
        <v>53</v>
      </c>
      <c r="G115" s="131" t="s">
        <v>100</v>
      </c>
      <c r="H115" s="131" t="s">
        <v>101</v>
      </c>
      <c r="I115" s="132" t="s">
        <v>102</v>
      </c>
      <c r="J115" s="133" t="s">
        <v>93</v>
      </c>
      <c r="K115" s="134" t="s">
        <v>103</v>
      </c>
      <c r="L115" s="135"/>
      <c r="M115" s="59" t="s">
        <v>1</v>
      </c>
      <c r="N115" s="60" t="s">
        <v>35</v>
      </c>
      <c r="O115" s="60" t="s">
        <v>104</v>
      </c>
      <c r="P115" s="60" t="s">
        <v>105</v>
      </c>
      <c r="Q115" s="60" t="s">
        <v>106</v>
      </c>
      <c r="R115" s="60" t="s">
        <v>107</v>
      </c>
      <c r="S115" s="60" t="s">
        <v>108</v>
      </c>
      <c r="T115" s="61" t="s">
        <v>109</v>
      </c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</row>
    <row r="116" spans="1:65" s="2" customFormat="1" ht="22.9" customHeight="1">
      <c r="A116" s="29"/>
      <c r="B116" s="30"/>
      <c r="C116" s="66" t="s">
        <v>110</v>
      </c>
      <c r="D116" s="29"/>
      <c r="E116" s="29"/>
      <c r="F116" s="29"/>
      <c r="G116" s="29"/>
      <c r="H116" s="29"/>
      <c r="I116" s="93"/>
      <c r="J116" s="136">
        <f>BK116</f>
        <v>0</v>
      </c>
      <c r="K116" s="29"/>
      <c r="L116" s="30"/>
      <c r="M116" s="62"/>
      <c r="N116" s="53"/>
      <c r="O116" s="63"/>
      <c r="P116" s="137">
        <f>SUM(P117:P126)</f>
        <v>0</v>
      </c>
      <c r="Q116" s="63"/>
      <c r="R116" s="137">
        <f>SUM(R117:R126)</f>
        <v>0</v>
      </c>
      <c r="S116" s="63"/>
      <c r="T116" s="138">
        <f>SUM(T117:T126)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70</v>
      </c>
      <c r="AU116" s="14" t="s">
        <v>95</v>
      </c>
      <c r="BK116" s="139">
        <f>SUM(BK117:BK126)</f>
        <v>0</v>
      </c>
    </row>
    <row r="117" spans="1:65" s="2" customFormat="1" ht="16.5" customHeight="1">
      <c r="A117" s="29"/>
      <c r="B117" s="151"/>
      <c r="C117" s="152" t="s">
        <v>188</v>
      </c>
      <c r="D117" s="152" t="s">
        <v>115</v>
      </c>
      <c r="E117" s="153" t="s">
        <v>435</v>
      </c>
      <c r="F117" s="154" t="s">
        <v>436</v>
      </c>
      <c r="G117" s="155" t="s">
        <v>437</v>
      </c>
      <c r="H117" s="195"/>
      <c r="I117" s="157"/>
      <c r="J117" s="158">
        <f>ROUND(I117*H117,2)</f>
        <v>0</v>
      </c>
      <c r="K117" s="159"/>
      <c r="L117" s="30"/>
      <c r="M117" s="160" t="s">
        <v>1</v>
      </c>
      <c r="N117" s="161" t="s">
        <v>36</v>
      </c>
      <c r="O117" s="55"/>
      <c r="P117" s="162">
        <f>O117*H117</f>
        <v>0</v>
      </c>
      <c r="Q117" s="162">
        <v>0</v>
      </c>
      <c r="R117" s="162">
        <f>Q117*H117</f>
        <v>0</v>
      </c>
      <c r="S117" s="162">
        <v>0</v>
      </c>
      <c r="T117" s="163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64" t="s">
        <v>126</v>
      </c>
      <c r="AT117" s="164" t="s">
        <v>115</v>
      </c>
      <c r="AU117" s="164" t="s">
        <v>71</v>
      </c>
      <c r="AY117" s="14" t="s">
        <v>113</v>
      </c>
      <c r="BE117" s="165">
        <f>IF(N117="základní",J117,0)</f>
        <v>0</v>
      </c>
      <c r="BF117" s="165">
        <f>IF(N117="snížená",J117,0)</f>
        <v>0</v>
      </c>
      <c r="BG117" s="165">
        <f>IF(N117="zákl. přenesená",J117,0)</f>
        <v>0</v>
      </c>
      <c r="BH117" s="165">
        <f>IF(N117="sníž. přenesená",J117,0)</f>
        <v>0</v>
      </c>
      <c r="BI117" s="165">
        <f>IF(N117="nulová",J117,0)</f>
        <v>0</v>
      </c>
      <c r="BJ117" s="14" t="s">
        <v>79</v>
      </c>
      <c r="BK117" s="165">
        <f>ROUND(I117*H117,2)</f>
        <v>0</v>
      </c>
      <c r="BL117" s="14" t="s">
        <v>126</v>
      </c>
      <c r="BM117" s="164" t="s">
        <v>438</v>
      </c>
    </row>
    <row r="118" spans="1:65" s="2" customFormat="1" ht="24" customHeight="1">
      <c r="A118" s="29"/>
      <c r="B118" s="151"/>
      <c r="C118" s="152" t="s">
        <v>163</v>
      </c>
      <c r="D118" s="152" t="s">
        <v>115</v>
      </c>
      <c r="E118" s="153" t="s">
        <v>439</v>
      </c>
      <c r="F118" s="154" t="s">
        <v>440</v>
      </c>
      <c r="G118" s="155" t="s">
        <v>437</v>
      </c>
      <c r="H118" s="195"/>
      <c r="I118" s="157"/>
      <c r="J118" s="158">
        <f>ROUND(I118*H118,2)</f>
        <v>0</v>
      </c>
      <c r="K118" s="159"/>
      <c r="L118" s="30"/>
      <c r="M118" s="160" t="s">
        <v>1</v>
      </c>
      <c r="N118" s="161" t="s">
        <v>36</v>
      </c>
      <c r="O118" s="55"/>
      <c r="P118" s="162">
        <f>O118*H118</f>
        <v>0</v>
      </c>
      <c r="Q118" s="162">
        <v>0</v>
      </c>
      <c r="R118" s="162">
        <f>Q118*H118</f>
        <v>0</v>
      </c>
      <c r="S118" s="162">
        <v>0</v>
      </c>
      <c r="T118" s="163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64" t="s">
        <v>126</v>
      </c>
      <c r="AT118" s="164" t="s">
        <v>115</v>
      </c>
      <c r="AU118" s="164" t="s">
        <v>71</v>
      </c>
      <c r="AY118" s="14" t="s">
        <v>113</v>
      </c>
      <c r="BE118" s="165">
        <f>IF(N118="základní",J118,0)</f>
        <v>0</v>
      </c>
      <c r="BF118" s="165">
        <f>IF(N118="snížená",J118,0)</f>
        <v>0</v>
      </c>
      <c r="BG118" s="165">
        <f>IF(N118="zákl. přenesená",J118,0)</f>
        <v>0</v>
      </c>
      <c r="BH118" s="165">
        <f>IF(N118="sníž. přenesená",J118,0)</f>
        <v>0</v>
      </c>
      <c r="BI118" s="165">
        <f>IF(N118="nulová",J118,0)</f>
        <v>0</v>
      </c>
      <c r="BJ118" s="14" t="s">
        <v>79</v>
      </c>
      <c r="BK118" s="165">
        <f>ROUND(I118*H118,2)</f>
        <v>0</v>
      </c>
      <c r="BL118" s="14" t="s">
        <v>126</v>
      </c>
      <c r="BM118" s="164" t="s">
        <v>441</v>
      </c>
    </row>
    <row r="119" spans="1:65" s="2" customFormat="1" ht="24" customHeight="1">
      <c r="A119" s="29"/>
      <c r="B119" s="151"/>
      <c r="C119" s="152" t="s">
        <v>167</v>
      </c>
      <c r="D119" s="152" t="s">
        <v>115</v>
      </c>
      <c r="E119" s="153" t="s">
        <v>442</v>
      </c>
      <c r="F119" s="154" t="s">
        <v>443</v>
      </c>
      <c r="G119" s="155" t="s">
        <v>437</v>
      </c>
      <c r="H119" s="195"/>
      <c r="I119" s="157"/>
      <c r="J119" s="158">
        <f>ROUND(I119*H119,2)</f>
        <v>0</v>
      </c>
      <c r="K119" s="159"/>
      <c r="L119" s="30"/>
      <c r="M119" s="160" t="s">
        <v>1</v>
      </c>
      <c r="N119" s="161" t="s">
        <v>36</v>
      </c>
      <c r="O119" s="55"/>
      <c r="P119" s="162">
        <f>O119*H119</f>
        <v>0</v>
      </c>
      <c r="Q119" s="162">
        <v>0</v>
      </c>
      <c r="R119" s="162">
        <f>Q119*H119</f>
        <v>0</v>
      </c>
      <c r="S119" s="162">
        <v>0</v>
      </c>
      <c r="T119" s="163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64" t="s">
        <v>126</v>
      </c>
      <c r="AT119" s="164" t="s">
        <v>115</v>
      </c>
      <c r="AU119" s="164" t="s">
        <v>71</v>
      </c>
      <c r="AY119" s="14" t="s">
        <v>113</v>
      </c>
      <c r="BE119" s="165">
        <f>IF(N119="základní",J119,0)</f>
        <v>0</v>
      </c>
      <c r="BF119" s="165">
        <f>IF(N119="snížená",J119,0)</f>
        <v>0</v>
      </c>
      <c r="BG119" s="165">
        <f>IF(N119="zákl. přenesená",J119,0)</f>
        <v>0</v>
      </c>
      <c r="BH119" s="165">
        <f>IF(N119="sníž. přenesená",J119,0)</f>
        <v>0</v>
      </c>
      <c r="BI119" s="165">
        <f>IF(N119="nulová",J119,0)</f>
        <v>0</v>
      </c>
      <c r="BJ119" s="14" t="s">
        <v>79</v>
      </c>
      <c r="BK119" s="165">
        <f>ROUND(I119*H119,2)</f>
        <v>0</v>
      </c>
      <c r="BL119" s="14" t="s">
        <v>126</v>
      </c>
      <c r="BM119" s="164" t="s">
        <v>444</v>
      </c>
    </row>
    <row r="120" spans="1:65" s="2" customFormat="1" ht="19.5">
      <c r="A120" s="29"/>
      <c r="B120" s="30"/>
      <c r="C120" s="29"/>
      <c r="D120" s="177" t="s">
        <v>132</v>
      </c>
      <c r="E120" s="29"/>
      <c r="F120" s="178" t="s">
        <v>445</v>
      </c>
      <c r="G120" s="29"/>
      <c r="H120" s="29"/>
      <c r="I120" s="93"/>
      <c r="J120" s="29"/>
      <c r="K120" s="29"/>
      <c r="L120" s="30"/>
      <c r="M120" s="179"/>
      <c r="N120" s="180"/>
      <c r="O120" s="55"/>
      <c r="P120" s="55"/>
      <c r="Q120" s="55"/>
      <c r="R120" s="55"/>
      <c r="S120" s="55"/>
      <c r="T120" s="56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132</v>
      </c>
      <c r="AU120" s="14" t="s">
        <v>71</v>
      </c>
    </row>
    <row r="121" spans="1:65" s="2" customFormat="1" ht="24" customHeight="1">
      <c r="A121" s="29"/>
      <c r="B121" s="151"/>
      <c r="C121" s="152" t="s">
        <v>125</v>
      </c>
      <c r="D121" s="152" t="s">
        <v>115</v>
      </c>
      <c r="E121" s="153" t="s">
        <v>446</v>
      </c>
      <c r="F121" s="154" t="s">
        <v>447</v>
      </c>
      <c r="G121" s="155" t="s">
        <v>437</v>
      </c>
      <c r="H121" s="195"/>
      <c r="I121" s="157"/>
      <c r="J121" s="158">
        <f>ROUND(I121*H121,2)</f>
        <v>0</v>
      </c>
      <c r="K121" s="159"/>
      <c r="L121" s="30"/>
      <c r="M121" s="160" t="s">
        <v>1</v>
      </c>
      <c r="N121" s="161" t="s">
        <v>36</v>
      </c>
      <c r="O121" s="55"/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4" t="s">
        <v>126</v>
      </c>
      <c r="AT121" s="164" t="s">
        <v>115</v>
      </c>
      <c r="AU121" s="164" t="s">
        <v>71</v>
      </c>
      <c r="AY121" s="14" t="s">
        <v>113</v>
      </c>
      <c r="BE121" s="165">
        <f>IF(N121="základní",J121,0)</f>
        <v>0</v>
      </c>
      <c r="BF121" s="165">
        <f>IF(N121="snížená",J121,0)</f>
        <v>0</v>
      </c>
      <c r="BG121" s="165">
        <f>IF(N121="zákl. přenesená",J121,0)</f>
        <v>0</v>
      </c>
      <c r="BH121" s="165">
        <f>IF(N121="sníž. přenesená",J121,0)</f>
        <v>0</v>
      </c>
      <c r="BI121" s="165">
        <f>IF(N121="nulová",J121,0)</f>
        <v>0</v>
      </c>
      <c r="BJ121" s="14" t="s">
        <v>79</v>
      </c>
      <c r="BK121" s="165">
        <f>ROUND(I121*H121,2)</f>
        <v>0</v>
      </c>
      <c r="BL121" s="14" t="s">
        <v>126</v>
      </c>
      <c r="BM121" s="164" t="s">
        <v>448</v>
      </c>
    </row>
    <row r="122" spans="1:65" s="2" customFormat="1" ht="19.5">
      <c r="A122" s="29"/>
      <c r="B122" s="30"/>
      <c r="C122" s="29"/>
      <c r="D122" s="177" t="s">
        <v>132</v>
      </c>
      <c r="E122" s="29"/>
      <c r="F122" s="178" t="s">
        <v>445</v>
      </c>
      <c r="G122" s="29"/>
      <c r="H122" s="29"/>
      <c r="I122" s="93"/>
      <c r="J122" s="29"/>
      <c r="K122" s="29"/>
      <c r="L122" s="30"/>
      <c r="M122" s="179"/>
      <c r="N122" s="180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132</v>
      </c>
      <c r="AU122" s="14" t="s">
        <v>71</v>
      </c>
    </row>
    <row r="123" spans="1:65" s="2" customFormat="1" ht="60" customHeight="1">
      <c r="A123" s="29"/>
      <c r="B123" s="151"/>
      <c r="C123" s="152" t="s">
        <v>175</v>
      </c>
      <c r="D123" s="152" t="s">
        <v>115</v>
      </c>
      <c r="E123" s="153" t="s">
        <v>449</v>
      </c>
      <c r="F123" s="154" t="s">
        <v>450</v>
      </c>
      <c r="G123" s="155" t="s">
        <v>437</v>
      </c>
      <c r="H123" s="195"/>
      <c r="I123" s="157"/>
      <c r="J123" s="158">
        <f>ROUND(I123*H123,2)</f>
        <v>0</v>
      </c>
      <c r="K123" s="159"/>
      <c r="L123" s="30"/>
      <c r="M123" s="160" t="s">
        <v>1</v>
      </c>
      <c r="N123" s="161" t="s">
        <v>36</v>
      </c>
      <c r="O123" s="55"/>
      <c r="P123" s="162">
        <f>O123*H123</f>
        <v>0</v>
      </c>
      <c r="Q123" s="162">
        <v>0</v>
      </c>
      <c r="R123" s="162">
        <f>Q123*H123</f>
        <v>0</v>
      </c>
      <c r="S123" s="162">
        <v>0</v>
      </c>
      <c r="T123" s="16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4" t="s">
        <v>126</v>
      </c>
      <c r="AT123" s="164" t="s">
        <v>115</v>
      </c>
      <c r="AU123" s="164" t="s">
        <v>71</v>
      </c>
      <c r="AY123" s="14" t="s">
        <v>113</v>
      </c>
      <c r="BE123" s="165">
        <f>IF(N123="základní",J123,0)</f>
        <v>0</v>
      </c>
      <c r="BF123" s="165">
        <f>IF(N123="snížená",J123,0)</f>
        <v>0</v>
      </c>
      <c r="BG123" s="165">
        <f>IF(N123="zákl. přenesená",J123,0)</f>
        <v>0</v>
      </c>
      <c r="BH123" s="165">
        <f>IF(N123="sníž. přenesená",J123,0)</f>
        <v>0</v>
      </c>
      <c r="BI123" s="165">
        <f>IF(N123="nulová",J123,0)</f>
        <v>0</v>
      </c>
      <c r="BJ123" s="14" t="s">
        <v>79</v>
      </c>
      <c r="BK123" s="165">
        <f>ROUND(I123*H123,2)</f>
        <v>0</v>
      </c>
      <c r="BL123" s="14" t="s">
        <v>126</v>
      </c>
      <c r="BM123" s="164" t="s">
        <v>451</v>
      </c>
    </row>
    <row r="124" spans="1:65" s="2" customFormat="1" ht="19.5">
      <c r="A124" s="29"/>
      <c r="B124" s="30"/>
      <c r="C124" s="29"/>
      <c r="D124" s="177" t="s">
        <v>132</v>
      </c>
      <c r="E124" s="29"/>
      <c r="F124" s="178" t="s">
        <v>445</v>
      </c>
      <c r="G124" s="29"/>
      <c r="H124" s="29"/>
      <c r="I124" s="93"/>
      <c r="J124" s="29"/>
      <c r="K124" s="29"/>
      <c r="L124" s="30"/>
      <c r="M124" s="179"/>
      <c r="N124" s="180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132</v>
      </c>
      <c r="AU124" s="14" t="s">
        <v>71</v>
      </c>
    </row>
    <row r="125" spans="1:65" s="2" customFormat="1" ht="36" customHeight="1">
      <c r="A125" s="29"/>
      <c r="B125" s="151"/>
      <c r="C125" s="152" t="s">
        <v>238</v>
      </c>
      <c r="D125" s="152" t="s">
        <v>115</v>
      </c>
      <c r="E125" s="153" t="s">
        <v>452</v>
      </c>
      <c r="F125" s="154" t="s">
        <v>453</v>
      </c>
      <c r="G125" s="155" t="s">
        <v>437</v>
      </c>
      <c r="H125" s="195"/>
      <c r="I125" s="157"/>
      <c r="J125" s="158">
        <f>ROUND(I125*H125,2)</f>
        <v>0</v>
      </c>
      <c r="K125" s="159"/>
      <c r="L125" s="30"/>
      <c r="M125" s="160" t="s">
        <v>1</v>
      </c>
      <c r="N125" s="161" t="s">
        <v>36</v>
      </c>
      <c r="O125" s="55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4" t="s">
        <v>126</v>
      </c>
      <c r="AT125" s="164" t="s">
        <v>115</v>
      </c>
      <c r="AU125" s="164" t="s">
        <v>71</v>
      </c>
      <c r="AY125" s="14" t="s">
        <v>113</v>
      </c>
      <c r="BE125" s="165">
        <f>IF(N125="základní",J125,0)</f>
        <v>0</v>
      </c>
      <c r="BF125" s="165">
        <f>IF(N125="snížená",J125,0)</f>
        <v>0</v>
      </c>
      <c r="BG125" s="165">
        <f>IF(N125="zákl. přenesená",J125,0)</f>
        <v>0</v>
      </c>
      <c r="BH125" s="165">
        <f>IF(N125="sníž. přenesená",J125,0)</f>
        <v>0</v>
      </c>
      <c r="BI125" s="165">
        <f>IF(N125="nulová",J125,0)</f>
        <v>0</v>
      </c>
      <c r="BJ125" s="14" t="s">
        <v>79</v>
      </c>
      <c r="BK125" s="165">
        <f>ROUND(I125*H125,2)</f>
        <v>0</v>
      </c>
      <c r="BL125" s="14" t="s">
        <v>126</v>
      </c>
      <c r="BM125" s="164" t="s">
        <v>454</v>
      </c>
    </row>
    <row r="126" spans="1:65" s="2" customFormat="1" ht="19.5">
      <c r="A126" s="29"/>
      <c r="B126" s="30"/>
      <c r="C126" s="29"/>
      <c r="D126" s="177" t="s">
        <v>132</v>
      </c>
      <c r="E126" s="29"/>
      <c r="F126" s="178" t="s">
        <v>455</v>
      </c>
      <c r="G126" s="29"/>
      <c r="H126" s="29"/>
      <c r="I126" s="93"/>
      <c r="J126" s="29"/>
      <c r="K126" s="29"/>
      <c r="L126" s="30"/>
      <c r="M126" s="196"/>
      <c r="N126" s="197"/>
      <c r="O126" s="183"/>
      <c r="P126" s="183"/>
      <c r="Q126" s="183"/>
      <c r="R126" s="183"/>
      <c r="S126" s="183"/>
      <c r="T126" s="198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132</v>
      </c>
      <c r="AU126" s="14" t="s">
        <v>71</v>
      </c>
    </row>
    <row r="127" spans="1:65" s="2" customFormat="1" ht="6.95" customHeight="1">
      <c r="A127" s="29"/>
      <c r="B127" s="44"/>
      <c r="C127" s="45"/>
      <c r="D127" s="45"/>
      <c r="E127" s="45"/>
      <c r="F127" s="45"/>
      <c r="G127" s="45"/>
      <c r="H127" s="45"/>
      <c r="I127" s="117"/>
      <c r="J127" s="45"/>
      <c r="K127" s="45"/>
      <c r="L127" s="30"/>
      <c r="M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</sheetData>
  <autoFilter ref="C115:K126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elektromontáže</vt:lpstr>
      <vt:lpstr>02 - zemní práce</vt:lpstr>
      <vt:lpstr>03 - VON</vt:lpstr>
      <vt:lpstr>'01 - elektromontáže'!Názvy_tisku</vt:lpstr>
      <vt:lpstr>'02 - zemní práce'!Názvy_tisku</vt:lpstr>
      <vt:lpstr>'03 - VON'!Názvy_tisku</vt:lpstr>
      <vt:lpstr>'Rekapitulace stavby'!Názvy_tisku</vt:lpstr>
      <vt:lpstr>'01 - elektromontáže'!Oblast_tisku</vt:lpstr>
      <vt:lpstr>'02 - zemní práce'!Oblast_tisku</vt:lpstr>
      <vt:lpstr>'03 -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Bareš David</dc:creator>
  <cp:lastModifiedBy>Urbánková Markéta</cp:lastModifiedBy>
  <dcterms:created xsi:type="dcterms:W3CDTF">2020-02-07T07:33:52Z</dcterms:created>
  <dcterms:modified xsi:type="dcterms:W3CDTF">2020-03-12T14:58:04Z</dcterms:modified>
</cp:coreProperties>
</file>