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28" windowWidth="22692" windowHeight="8940"/>
  </bookViews>
  <sheets>
    <sheet name="Rekapitulace zakázky" sheetId="1" r:id="rId1"/>
    <sheet name="Č11 - ZRN" sheetId="2" r:id="rId2"/>
    <sheet name="Č21 - ZRN" sheetId="3" r:id="rId3"/>
    <sheet name="Č31 - ZRN" sheetId="4" r:id="rId4"/>
    <sheet name="Seznam figur" sheetId="5" r:id="rId5"/>
  </sheets>
  <definedNames>
    <definedName name="_xlnm._FilterDatabase" localSheetId="1" hidden="1">'Č11 - ZRN'!$C$86:$K$131</definedName>
    <definedName name="_xlnm._FilterDatabase" localSheetId="2" hidden="1">'Č21 - ZRN'!$C$86:$K$163</definedName>
    <definedName name="_xlnm._FilterDatabase" localSheetId="3" hidden="1">'Č31 - ZRN'!$C$86:$K$114</definedName>
    <definedName name="_xlnm.Print_Titles" localSheetId="1">'Č11 - ZRN'!$86:$86</definedName>
    <definedName name="_xlnm.Print_Titles" localSheetId="2">'Č21 - ZRN'!$86:$86</definedName>
    <definedName name="_xlnm.Print_Titles" localSheetId="3">'Č31 - ZRN'!$86:$86</definedName>
    <definedName name="_xlnm.Print_Titles" localSheetId="0">'Rekapitulace zakázky'!$52:$52</definedName>
    <definedName name="_xlnm.Print_Titles" localSheetId="4">'Seznam figur'!$9:$9</definedName>
    <definedName name="_xlnm.Print_Area" localSheetId="1">'Č11 - ZRN'!$C$72:$K$131</definedName>
    <definedName name="_xlnm.Print_Area" localSheetId="2">'Č21 - ZRN'!$C$72:$K$163</definedName>
    <definedName name="_xlnm.Print_Area" localSheetId="3">'Č31 - ZRN'!$C$72:$K$114</definedName>
    <definedName name="_xlnm.Print_Area" localSheetId="0">'Rekapitulace zakázky'!$D$4:$AO$36,'Rekapitulace zakázky'!$C$42:$AQ$61</definedName>
    <definedName name="_xlnm.Print_Area" localSheetId="4">'Seznam figur'!$C$4:$G$101</definedName>
  </definedNames>
  <calcPr calcId="145621"/>
</workbook>
</file>

<file path=xl/calcChain.xml><?xml version="1.0" encoding="utf-8"?>
<calcChain xmlns="http://schemas.openxmlformats.org/spreadsheetml/2006/main">
  <c r="D7" i="5" l="1"/>
  <c r="J39" i="4"/>
  <c r="J38" i="4"/>
  <c r="AY60" i="1" s="1"/>
  <c r="J37" i="4"/>
  <c r="AX60" i="1" s="1"/>
  <c r="BI108" i="4"/>
  <c r="BH108" i="4"/>
  <c r="BG108" i="4"/>
  <c r="BF108" i="4"/>
  <c r="T108" i="4"/>
  <c r="R108" i="4"/>
  <c r="P108" i="4"/>
  <c r="BI103" i="4"/>
  <c r="BH103" i="4"/>
  <c r="BG103" i="4"/>
  <c r="BF103" i="4"/>
  <c r="T103" i="4"/>
  <c r="R103" i="4"/>
  <c r="P103" i="4"/>
  <c r="BI96" i="4"/>
  <c r="BH96" i="4"/>
  <c r="BG96" i="4"/>
  <c r="BF96" i="4"/>
  <c r="T96" i="4"/>
  <c r="R96" i="4"/>
  <c r="P96" i="4"/>
  <c r="BI90" i="4"/>
  <c r="BH90" i="4"/>
  <c r="BG90" i="4"/>
  <c r="BF90" i="4"/>
  <c r="T90" i="4"/>
  <c r="R90" i="4"/>
  <c r="R89" i="4" s="1"/>
  <c r="R88" i="4" s="1"/>
  <c r="R87" i="4" s="1"/>
  <c r="P90" i="4"/>
  <c r="J84" i="4"/>
  <c r="F83" i="4"/>
  <c r="F81" i="4"/>
  <c r="E79" i="4"/>
  <c r="J59" i="4"/>
  <c r="F58" i="4"/>
  <c r="F56" i="4"/>
  <c r="E54" i="4"/>
  <c r="J23" i="4"/>
  <c r="E23" i="4"/>
  <c r="J83" i="4" s="1"/>
  <c r="J22" i="4"/>
  <c r="J20" i="4"/>
  <c r="E20" i="4"/>
  <c r="F84" i="4" s="1"/>
  <c r="J19" i="4"/>
  <c r="J14" i="4"/>
  <c r="J81" i="4"/>
  <c r="E7" i="4"/>
  <c r="E75" i="4"/>
  <c r="J39" i="3"/>
  <c r="J38" i="3"/>
  <c r="AY58" i="1" s="1"/>
  <c r="J37" i="3"/>
  <c r="AX58" i="1" s="1"/>
  <c r="BI155" i="3"/>
  <c r="BH155" i="3"/>
  <c r="BG155" i="3"/>
  <c r="BF155" i="3"/>
  <c r="T155" i="3"/>
  <c r="R155" i="3"/>
  <c r="P155" i="3"/>
  <c r="BI150" i="3"/>
  <c r="BH150" i="3"/>
  <c r="BG150" i="3"/>
  <c r="BF150" i="3"/>
  <c r="T150" i="3"/>
  <c r="R150" i="3"/>
  <c r="P150" i="3"/>
  <c r="BI145" i="3"/>
  <c r="BH145" i="3"/>
  <c r="BG145" i="3"/>
  <c r="BF145" i="3"/>
  <c r="T145" i="3"/>
  <c r="R145" i="3"/>
  <c r="P145" i="3"/>
  <c r="BI136" i="3"/>
  <c r="BH136" i="3"/>
  <c r="BG136" i="3"/>
  <c r="BF136" i="3"/>
  <c r="T136" i="3"/>
  <c r="R136" i="3"/>
  <c r="P136" i="3"/>
  <c r="BI127" i="3"/>
  <c r="BH127" i="3"/>
  <c r="BG127" i="3"/>
  <c r="BF127" i="3"/>
  <c r="T127" i="3"/>
  <c r="R127" i="3"/>
  <c r="P127" i="3"/>
  <c r="BI90" i="3"/>
  <c r="BH90" i="3"/>
  <c r="BG90" i="3"/>
  <c r="BF90" i="3"/>
  <c r="T90" i="3"/>
  <c r="R90" i="3"/>
  <c r="P90" i="3"/>
  <c r="P89" i="3" s="1"/>
  <c r="P88" i="3" s="1"/>
  <c r="P87" i="3" s="1"/>
  <c r="AU58" i="1" s="1"/>
  <c r="AU57" i="1" s="1"/>
  <c r="J84" i="3"/>
  <c r="F83" i="3"/>
  <c r="F81" i="3"/>
  <c r="E79" i="3"/>
  <c r="J59" i="3"/>
  <c r="F58" i="3"/>
  <c r="F56" i="3"/>
  <c r="E54" i="3"/>
  <c r="J23" i="3"/>
  <c r="E23" i="3"/>
  <c r="J83" i="3"/>
  <c r="J22" i="3"/>
  <c r="J20" i="3"/>
  <c r="E20" i="3"/>
  <c r="F84" i="3"/>
  <c r="J19" i="3"/>
  <c r="J14" i="3"/>
  <c r="J81" i="3" s="1"/>
  <c r="E7" i="3"/>
  <c r="E75" i="3" s="1"/>
  <c r="J39" i="2"/>
  <c r="J38" i="2"/>
  <c r="AY56" i="1"/>
  <c r="J37" i="2"/>
  <c r="AX56" i="1"/>
  <c r="BI123" i="2"/>
  <c r="BH123" i="2"/>
  <c r="BG123" i="2"/>
  <c r="BF123" i="2"/>
  <c r="T123" i="2"/>
  <c r="R123" i="2"/>
  <c r="P123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09" i="2"/>
  <c r="BH109" i="2"/>
  <c r="BG109" i="2"/>
  <c r="BF109" i="2"/>
  <c r="T109" i="2"/>
  <c r="R109" i="2"/>
  <c r="P109" i="2"/>
  <c r="BI95" i="2"/>
  <c r="BH95" i="2"/>
  <c r="BG95" i="2"/>
  <c r="BF95" i="2"/>
  <c r="T95" i="2"/>
  <c r="R95" i="2"/>
  <c r="P95" i="2"/>
  <c r="BI90" i="2"/>
  <c r="BH90" i="2"/>
  <c r="BG90" i="2"/>
  <c r="BF90" i="2"/>
  <c r="T90" i="2"/>
  <c r="R90" i="2"/>
  <c r="P90" i="2"/>
  <c r="J84" i="2"/>
  <c r="F83" i="2"/>
  <c r="F81" i="2"/>
  <c r="E79" i="2"/>
  <c r="J59" i="2"/>
  <c r="F58" i="2"/>
  <c r="F56" i="2"/>
  <c r="E54" i="2"/>
  <c r="J23" i="2"/>
  <c r="E23" i="2"/>
  <c r="J58" i="2" s="1"/>
  <c r="J22" i="2"/>
  <c r="J20" i="2"/>
  <c r="E20" i="2"/>
  <c r="F84" i="2" s="1"/>
  <c r="J19" i="2"/>
  <c r="J14" i="2"/>
  <c r="J81" i="2"/>
  <c r="E7" i="2"/>
  <c r="E50" i="2"/>
  <c r="L50" i="1"/>
  <c r="AM50" i="1"/>
  <c r="AM49" i="1"/>
  <c r="L49" i="1"/>
  <c r="AM47" i="1"/>
  <c r="L47" i="1"/>
  <c r="L45" i="1"/>
  <c r="L44" i="1"/>
  <c r="BK108" i="4"/>
  <c r="J108" i="4"/>
  <c r="BK103" i="4"/>
  <c r="J103" i="4"/>
  <c r="BK96" i="4"/>
  <c r="J96" i="4"/>
  <c r="BK90" i="4"/>
  <c r="BK155" i="3"/>
  <c r="J150" i="3"/>
  <c r="J145" i="3"/>
  <c r="BK136" i="3"/>
  <c r="J127" i="3"/>
  <c r="BK90" i="3"/>
  <c r="BK123" i="2"/>
  <c r="BK109" i="2"/>
  <c r="BK95" i="2"/>
  <c r="J90" i="2"/>
  <c r="J90" i="4"/>
  <c r="BK145" i="3"/>
  <c r="J119" i="2"/>
  <c r="J115" i="2"/>
  <c r="J95" i="2"/>
  <c r="AS57" i="1"/>
  <c r="F38" i="4"/>
  <c r="J155" i="3"/>
  <c r="BK150" i="3"/>
  <c r="J136" i="3"/>
  <c r="BK127" i="3"/>
  <c r="J90" i="3"/>
  <c r="J123" i="2"/>
  <c r="BK119" i="2"/>
  <c r="BK115" i="2"/>
  <c r="J109" i="2"/>
  <c r="BK90" i="2"/>
  <c r="AS59" i="1"/>
  <c r="AS55" i="1"/>
  <c r="BK89" i="2" l="1"/>
  <c r="J89" i="2"/>
  <c r="J65" i="2" s="1"/>
  <c r="R89" i="2"/>
  <c r="R88" i="2" s="1"/>
  <c r="R87" i="2" s="1"/>
  <c r="P89" i="2"/>
  <c r="P88" i="2"/>
  <c r="P87" i="2" s="1"/>
  <c r="AU56" i="1" s="1"/>
  <c r="AU55" i="1" s="1"/>
  <c r="R89" i="3"/>
  <c r="R88" i="3" s="1"/>
  <c r="R87" i="3" s="1"/>
  <c r="T89" i="2"/>
  <c r="T88" i="2" s="1"/>
  <c r="T87" i="2" s="1"/>
  <c r="BK89" i="3"/>
  <c r="BK88" i="3"/>
  <c r="J88" i="3" s="1"/>
  <c r="J64" i="3" s="1"/>
  <c r="T89" i="3"/>
  <c r="T88" i="3" s="1"/>
  <c r="T87" i="3" s="1"/>
  <c r="BK89" i="4"/>
  <c r="J89" i="4"/>
  <c r="J65" i="4" s="1"/>
  <c r="P89" i="4"/>
  <c r="P88" i="4" s="1"/>
  <c r="P87" i="4" s="1"/>
  <c r="AU60" i="1" s="1"/>
  <c r="AU59" i="1" s="1"/>
  <c r="T89" i="4"/>
  <c r="T88" i="4" s="1"/>
  <c r="T87" i="4" s="1"/>
  <c r="J56" i="2"/>
  <c r="E75" i="2"/>
  <c r="BE90" i="2"/>
  <c r="BE109" i="2"/>
  <c r="J83" i="2"/>
  <c r="BE123" i="2"/>
  <c r="E50" i="3"/>
  <c r="J56" i="3"/>
  <c r="F59" i="3"/>
  <c r="BE90" i="3"/>
  <c r="BE145" i="3"/>
  <c r="BE95" i="2"/>
  <c r="BE115" i="2"/>
  <c r="BE119" i="2"/>
  <c r="J58" i="3"/>
  <c r="BE136" i="3"/>
  <c r="BE150" i="3"/>
  <c r="BE155" i="3"/>
  <c r="E50" i="4"/>
  <c r="J56" i="4"/>
  <c r="J58" i="4"/>
  <c r="F59" i="2"/>
  <c r="BE127" i="3"/>
  <c r="F59" i="4"/>
  <c r="BE90" i="4"/>
  <c r="BE96" i="4"/>
  <c r="BE103" i="4"/>
  <c r="BE108" i="4"/>
  <c r="BC60" i="1"/>
  <c r="F39" i="2"/>
  <c r="BD56" i="1"/>
  <c r="BD55" i="1" s="1"/>
  <c r="F36" i="3"/>
  <c r="BA58" i="1"/>
  <c r="BA57" i="1"/>
  <c r="AW57" i="1" s="1"/>
  <c r="J36" i="2"/>
  <c r="AW56" i="1" s="1"/>
  <c r="J36" i="3"/>
  <c r="AW58" i="1" s="1"/>
  <c r="F36" i="4"/>
  <c r="BA60" i="1" s="1"/>
  <c r="BA59" i="1" s="1"/>
  <c r="AW59" i="1" s="1"/>
  <c r="F37" i="4"/>
  <c r="BB60" i="1" s="1"/>
  <c r="BB59" i="1" s="1"/>
  <c r="AX59" i="1" s="1"/>
  <c r="BC59" i="1"/>
  <c r="AY59" i="1" s="1"/>
  <c r="F36" i="2"/>
  <c r="BA56" i="1" s="1"/>
  <c r="BA55" i="1" s="1"/>
  <c r="BA54" i="1" s="1"/>
  <c r="W30" i="1" s="1"/>
  <c r="F38" i="3"/>
  <c r="BC58" i="1"/>
  <c r="BC57" i="1" s="1"/>
  <c r="AY57" i="1" s="1"/>
  <c r="F37" i="3"/>
  <c r="BB58" i="1"/>
  <c r="BB57" i="1" s="1"/>
  <c r="AX57" i="1" s="1"/>
  <c r="F38" i="2"/>
  <c r="BC56" i="1" s="1"/>
  <c r="BC55" i="1" s="1"/>
  <c r="AY55" i="1" s="1"/>
  <c r="F37" i="2"/>
  <c r="BB56" i="1" s="1"/>
  <c r="BB55" i="1" s="1"/>
  <c r="BB54" i="1" s="1"/>
  <c r="W31" i="1" s="1"/>
  <c r="F39" i="4"/>
  <c r="BD60" i="1"/>
  <c r="BD59" i="1" s="1"/>
  <c r="F39" i="3"/>
  <c r="BD58" i="1" s="1"/>
  <c r="BD57" i="1" s="1"/>
  <c r="J36" i="4"/>
  <c r="AW60" i="1"/>
  <c r="AS54" i="1"/>
  <c r="AU54" i="1" l="1"/>
  <c r="BK88" i="2"/>
  <c r="BK87" i="2"/>
  <c r="J87" i="2"/>
  <c r="J63" i="2" s="1"/>
  <c r="BK87" i="3"/>
  <c r="J87" i="3"/>
  <c r="J89" i="3"/>
  <c r="J65" i="3" s="1"/>
  <c r="BK88" i="4"/>
  <c r="J88" i="4"/>
  <c r="J64" i="4"/>
  <c r="BD54" i="1"/>
  <c r="W33" i="1"/>
  <c r="AW54" i="1"/>
  <c r="AK30" i="1" s="1"/>
  <c r="AW55" i="1"/>
  <c r="F35" i="2"/>
  <c r="AZ56" i="1"/>
  <c r="AZ55" i="1" s="1"/>
  <c r="AV55" i="1" s="1"/>
  <c r="F35" i="4"/>
  <c r="AZ60" i="1"/>
  <c r="AZ59" i="1" s="1"/>
  <c r="AV59" i="1" s="1"/>
  <c r="AT59" i="1" s="1"/>
  <c r="AX55" i="1"/>
  <c r="J32" i="3"/>
  <c r="AG58" i="1" s="1"/>
  <c r="AG57" i="1" s="1"/>
  <c r="AX54" i="1"/>
  <c r="BC54" i="1"/>
  <c r="W32" i="1" s="1"/>
  <c r="J35" i="3"/>
  <c r="AV58" i="1" s="1"/>
  <c r="AT58" i="1" s="1"/>
  <c r="J35" i="4"/>
  <c r="AV60" i="1"/>
  <c r="AT60" i="1" s="1"/>
  <c r="J35" i="2"/>
  <c r="AV56" i="1" s="1"/>
  <c r="AT56" i="1" s="1"/>
  <c r="F35" i="3"/>
  <c r="AZ58" i="1" s="1"/>
  <c r="AZ57" i="1" s="1"/>
  <c r="AV57" i="1" s="1"/>
  <c r="AT57" i="1" s="1"/>
  <c r="J41" i="3" l="1"/>
  <c r="J63" i="3"/>
  <c r="AN58" i="1"/>
  <c r="J88" i="2"/>
  <c r="J64" i="2" s="1"/>
  <c r="BK87" i="4"/>
  <c r="J87" i="4"/>
  <c r="J32" i="4" s="1"/>
  <c r="AG60" i="1" s="1"/>
  <c r="AG59" i="1" s="1"/>
  <c r="AN59" i="1" s="1"/>
  <c r="AN57" i="1"/>
  <c r="AT55" i="1"/>
  <c r="AY54" i="1"/>
  <c r="AZ54" i="1"/>
  <c r="AV54" i="1"/>
  <c r="AK29" i="1" s="1"/>
  <c r="J32" i="2"/>
  <c r="AG56" i="1"/>
  <c r="AN56" i="1"/>
  <c r="J41" i="2" l="1"/>
  <c r="J63" i="4"/>
  <c r="AN60" i="1"/>
  <c r="J41" i="4"/>
  <c r="AT54" i="1"/>
  <c r="AG55" i="1"/>
  <c r="AG54" i="1"/>
  <c r="AN54" i="1"/>
  <c r="W29" i="1"/>
  <c r="AN55" i="1" l="1"/>
  <c r="AK26" i="1"/>
  <c r="AK35" i="1"/>
</calcChain>
</file>

<file path=xl/sharedStrings.xml><?xml version="1.0" encoding="utf-8"?>
<sst xmlns="http://schemas.openxmlformats.org/spreadsheetml/2006/main" count="2136" uniqueCount="282">
  <si>
    <t>Export Komplet</t>
  </si>
  <si>
    <t>VZ</t>
  </si>
  <si>
    <t>2.0</t>
  </si>
  <si>
    <t>ZAMOK</t>
  </si>
  <si>
    <t>False</t>
  </si>
  <si>
    <t>{5fbdfeca-e7d2-4074-9514-9d83da9dd20c}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</si>
  <si>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</si>
  <si>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</si>
  <si>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</si>
  <si>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</si>
  <si>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</si>
  <si>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</si>
  <si>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</si>
  <si>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</si>
  <si>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65020103_zm1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</si>
  <si>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</si>
  <si>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</si>
  <si>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Mechanické a chemické hubení nežádoucí vegetace u ST 2020-změna_1</t>
  </si>
  <si>
    <t>KSO:</t>
  </si>
  <si>
    <t>824 8</t>
  </si>
  <si>
    <t>CC-CZ:</t>
  </si>
  <si>
    <t>21212</t>
  </si>
  <si>
    <t>Místo:</t>
  </si>
  <si>
    <t>obvody ST</t>
  </si>
  <si>
    <t>Datum:</t>
  </si>
  <si>
    <t>10. 3. 2017</t>
  </si>
  <si>
    <t>CZ-CPV:</t>
  </si>
  <si>
    <t>45234116-2</t>
  </si>
  <si>
    <t>CZ-CPA:</t>
  </si>
  <si>
    <t>42.12.10</t>
  </si>
  <si>
    <t>Zadavatel:</t>
  </si>
  <si>
    <t>IČ:</t>
  </si>
  <si>
    <t>CZ 709 94 234</t>
  </si>
  <si>
    <t>Správa železnic - OŘ UNL</t>
  </si>
  <si>
    <t>DIČ:</t>
  </si>
  <si>
    <t>Uchazeč:</t>
  </si>
  <si>
    <t>Vyplň údaj</t>
  </si>
  <si>
    <t>Projektant:</t>
  </si>
  <si>
    <t/>
  </si>
  <si>
    <t xml:space="preserve"> </t>
  </si>
  <si>
    <t>True</t>
  </si>
  <si>
    <t>Zpracovatel:</t>
  </si>
  <si>
    <t>Ing. Horák Jiří, +420 602 155 923, horak@szdc.cz</t>
  </si>
  <si>
    <t>Poznámka:</t>
  </si>
  <si>
    <t>Změna_1 - doplněna u všech ST položka na dodávku pitné vody._x000D_
***************************************************_x000D_
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</si>
  <si>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</si>
  <si>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</si>
  <si>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</si>
  <si>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</si>
  <si>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</si>
  <si>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</si>
  <si>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</si>
  <si>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</si>
  <si>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</si>
  <si>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</si>
  <si>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</si>
  <si>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</si>
  <si>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</si>
  <si>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</si>
  <si>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</si>
  <si>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</si>
  <si>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</si>
  <si>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</si>
  <si>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</si>
  <si>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</si>
  <si>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</si>
  <si>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</si>
  <si>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</si>
  <si>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</si>
  <si>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</si>
  <si>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</si>
  <si>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</si>
  <si>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</si>
  <si>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</si>
  <si>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</si>
  <si>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</si>
  <si>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</si>
  <si>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</si>
  <si>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</si>
  <si>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</si>
  <si>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</si>
  <si>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</si>
  <si>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</si>
  <si>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O1</t>
  </si>
  <si>
    <t>Chemické hubení plevelů v obvodu ST Ústí nad Labem</t>
  </si>
  <si>
    <t>STA</t>
  </si>
  <si>
    <t>1</t>
  </si>
  <si>
    <t>{f7bea52b-ed3b-4af3-bbf5-8da81b52ad17}</t>
  </si>
  <si>
    <t>2</t>
  </si>
  <si>
    <t>/</t>
  </si>
  <si>
    <t>Č11</t>
  </si>
  <si>
    <t>ZRN</t>
  </si>
  <si>
    <t>Soupis</t>
  </si>
  <si>
    <t>{d19a6fc7-5d51-415a-b523-c77e4163a24f}</t>
  </si>
  <si>
    <t>O2</t>
  </si>
  <si>
    <t>Chemické hubení plevelů v obvodu ST Most</t>
  </si>
  <si>
    <t>{62d04beb-e06f-42fd-9c0d-b4b1e782bcab}</t>
  </si>
  <si>
    <t>Č21</t>
  </si>
  <si>
    <t>{85fe8092-d165-4412-ae4f-b923e29fc609}</t>
  </si>
  <si>
    <t>O3</t>
  </si>
  <si>
    <t>Chemické hubení plevelů v obvodu ST Karlovy Vary</t>
  </si>
  <si>
    <t>{104715b8-67b2-4b93-86d4-f5876d26c4b2}</t>
  </si>
  <si>
    <t>Č31</t>
  </si>
  <si>
    <t>{48790c0e-7a56-4efa-99e3-30f7c8ee738a}</t>
  </si>
  <si>
    <t>Kolej_6m_11</t>
  </si>
  <si>
    <t>km</t>
  </si>
  <si>
    <t>1786,639</t>
  </si>
  <si>
    <t>Plocha_11</t>
  </si>
  <si>
    <t>m2</t>
  </si>
  <si>
    <t>8800</t>
  </si>
  <si>
    <t>KRYCÍ LIST SOUPISU PRACÍ</t>
  </si>
  <si>
    <t>Kolej_2m_11</t>
  </si>
  <si>
    <t>2,64</t>
  </si>
  <si>
    <t>Objekt:</t>
  </si>
  <si>
    <t>O1 - Chemické hubení plevelů v obvodu ST Ústí nad Labem</t>
  </si>
  <si>
    <t>Soupis:</t>
  </si>
  <si>
    <t>Č11 - ZRN</t>
  </si>
  <si>
    <t>Věra Trnková</t>
  </si>
  <si>
    <t>Změna_1 - doplněna u všech ST položka na dodávku pitné vody. *************************************************** 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</si>
  <si>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</si>
  <si>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</si>
  <si>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</si>
  <si>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</si>
  <si>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</si>
  <si>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5 - Komunikace pozemní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</si>
  <si>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</si>
  <si>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</si>
  <si>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</si>
  <si>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</si>
  <si>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</si>
  <si>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</si>
  <si>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</si>
  <si>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</si>
  <si>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</si>
  <si>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</si>
  <si>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</si>
  <si>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</si>
  <si>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</si>
  <si>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</si>
  <si>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</si>
  <si>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</si>
  <si>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</si>
  <si>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5</t>
  </si>
  <si>
    <t>Komunikace pozemní</t>
  </si>
  <si>
    <t>K</t>
  </si>
  <si>
    <t>5904055010</t>
  </si>
  <si>
    <t>Hubení travního porostu postřikovačem místně ručně tráva, plevel</t>
  </si>
  <si>
    <t>Sborník UOŽI 01 2019</t>
  </si>
  <si>
    <t>4</t>
  </si>
  <si>
    <t>1284712697</t>
  </si>
  <si>
    <t>PP</t>
  </si>
  <si>
    <t>Hubení travního porostu postřikovačem místně ručně tráva, plevel. Poznámka: 1. V cenách jsou započteny náklady na postřik travního porostu nebo náletové dřevité vegetace, potřebné manipulace a aplikací herbicidu. 2. V cenách nejsou obsaženy náklady na vodu a dodávku herbicidu.</t>
  </si>
  <si>
    <t>PSC</t>
  </si>
  <si>
    <t>Poznámka k souboru cen:_x000D_
1. V cenách jsou započteny náklady na postřik travního porostu nebo náletové dřevité vegetace, potřebné manipulace a aplikací herbicidu._x000D_
2. V cenách nejsou obsaženy náklady na vodu a dodávku herbicidu.</t>
  </si>
  <si>
    <t>VV</t>
  </si>
  <si>
    <t>"TO Litoměřice" 4400*2</t>
  </si>
  <si>
    <t>Součet</t>
  </si>
  <si>
    <t>5904055120</t>
  </si>
  <si>
    <t>Hubení travního porostu postřikovačem strojně v profilu koleje šíře záběru 6 m</t>
  </si>
  <si>
    <t>1061919707</t>
  </si>
  <si>
    <t>Hubení travního porostu postřikovačem strojně v profilu koleje šíře záběru 6 m. Poznámka: 1. V cenách jsou započteny náklady na postřik travního porostu nebo náletové dřevité vegetace, potřebné manipulace a aplikací herbicidu. 2. V cenách nejsou obsaženy náklady na vodu a dodávku herbicidu.</t>
  </si>
  <si>
    <t>"TO Roudnice n.L."139,728+139,728</t>
  </si>
  <si>
    <t>"TO Lovosice" 88,857+88,857</t>
  </si>
  <si>
    <t>"TO Štětí" 68,928+68,928</t>
  </si>
  <si>
    <t>"TO Litoměřice" 73,475+73,475</t>
  </si>
  <si>
    <t>"TO Ústí n.L. západ" 95,507+95,507</t>
  </si>
  <si>
    <t>"TO Ústí n.L. hl.n." 60,814+60,814</t>
  </si>
  <si>
    <t>"TO Děčín hl.n." 117,494+100,152</t>
  </si>
  <si>
    <t>"TO Děčín východ" 115,571+115,571</t>
  </si>
  <si>
    <t>"TO Česká Kamenice" 77,682+67,199</t>
  </si>
  <si>
    <t>"TO Rumburk" 69,176+69,176</t>
  </si>
  <si>
    <t>3</t>
  </si>
  <si>
    <t>5904055210</t>
  </si>
  <si>
    <t>Hubení travního porostu postřikovačem strojně mimo profil koleje jednostranně šíře záběru do 2 m</t>
  </si>
  <si>
    <t>-372317487</t>
  </si>
  <si>
    <t>Hubení travního porostu postřikovačem strojně mimo profil koleje jednostranně šíře záběru do 2 m. Poznámka: 1. V cenách jsou započteny náklady na postřik travního porostu nebo náletové dřevité vegetace, potřebné manipulace a aplikací herbicidu. 2. V cenách nejsou obsaženy náklady na vodu a dodávku herbicidu.</t>
  </si>
  <si>
    <t>drátovodné trasy 1.a2.kolo</t>
  </si>
  <si>
    <t>1,320+1,320</t>
  </si>
  <si>
    <t>M</t>
  </si>
  <si>
    <t>5954101035</t>
  </si>
  <si>
    <t>Herbicidy Roundup Klasik Pro</t>
  </si>
  <si>
    <t>litr</t>
  </si>
  <si>
    <t>8</t>
  </si>
  <si>
    <t>-1032559963</t>
  </si>
  <si>
    <t>1786,639*2</t>
  </si>
  <si>
    <t>5954101010</t>
  </si>
  <si>
    <t>Herbicidy Dicopur M 750</t>
  </si>
  <si>
    <t>-1021562764</t>
  </si>
  <si>
    <t>877,741*0,72</t>
  </si>
  <si>
    <t>6</t>
  </si>
  <si>
    <t>08211321</t>
  </si>
  <si>
    <t>voda pitná pro ostatní odběratele</t>
  </si>
  <si>
    <t>m3</t>
  </si>
  <si>
    <t>CS ÚRS 2020 01</t>
  </si>
  <si>
    <t>-674325750</t>
  </si>
  <si>
    <t>"Uvažováno s průměrné spotřebovaným  množstvím vody v roce 2018 200 l /ha  za oba postřiky"</t>
  </si>
  <si>
    <t>"Předpokládá se z 80 % dodávka vody dle potřeby bezplatně z odběrných míst v železničních stanicích"</t>
  </si>
  <si>
    <t>"( seznam dodá příslušná správa tratí zahájením prací )"</t>
  </si>
  <si>
    <t>Plocha_11/10000*7*0,20</t>
  </si>
  <si>
    <t>Kolej_2m_11*0,005*100*0,2*(2/5)*0,20</t>
  </si>
  <si>
    <t>Kolej_6m_11*0,006*100*0,2*(6/5)*0,20</t>
  </si>
  <si>
    <t>Kolej_5m_21</t>
  </si>
  <si>
    <t>Postřik trati postřikovací soupravou - záběr 5 m - obě kola celkem</t>
  </si>
  <si>
    <t>911,294</t>
  </si>
  <si>
    <t>Kolej_6m_21</t>
  </si>
  <si>
    <t>Postřik trati postřikovací soupravou - záběr 6m - obě kola celkem</t>
  </si>
  <si>
    <t>642,832</t>
  </si>
  <si>
    <t>Plochy_21</t>
  </si>
  <si>
    <t>Plochy k postřiku</t>
  </si>
  <si>
    <t>37450</t>
  </si>
  <si>
    <t>O2 - Chemické hubení plevelů v obvodu ST Most</t>
  </si>
  <si>
    <t>Č21 - ZRN</t>
  </si>
  <si>
    <t>obvod ST Most</t>
  </si>
  <si>
    <t>2092400479</t>
  </si>
  <si>
    <t>ELEKTROPORCELÁN - Louny předměstí-stav.II</t>
  </si>
  <si>
    <t>"požadavek SZT - drátovod a okolí v délce 950 m, vzdálenost od osy koleje do 4m 
( 950*1,5 m2)"</t>
  </si>
  <si>
    <t>2850</t>
  </si>
  <si>
    <t>žst Kadaň Prunéřov</t>
  </si>
  <si>
    <t xml:space="preserve">"požadavek TO Kadaň 
plocha od konců nástupiště mezi 2.-4.SK  
136,600 - 137,100 šíře 5m (500*5m)
137,400 - 137,600 šíře 5m (200*5m)                  </t>
  </si>
  <si>
    <t>7000</t>
  </si>
  <si>
    <t xml:space="preserve">Chomutov seř. n. </t>
  </si>
  <si>
    <t>"plocha mezi kolejemi 113 - 123
(350 m x 30 m)"</t>
  </si>
  <si>
    <t>21000</t>
  </si>
  <si>
    <t>Chomutov os.n.</t>
  </si>
  <si>
    <t>"plocha mezi kolejemi na zhlaví u ST 1
(200 m x 10 m)"</t>
  </si>
  <si>
    <t>4000</t>
  </si>
  <si>
    <t>Přejezdy obvod TO Oldřichov</t>
  </si>
  <si>
    <t>Krupka-Boh. - Teplice v Č. P1942 km 14,514; P1943 km 14,832 (2x40 m)</t>
  </si>
  <si>
    <t>400</t>
  </si>
  <si>
    <t>Oldřichov-Duchcov n.n. P1953 km 24,567; P 1954 km 24,760; P 1958 km 27,587 (3x40m)</t>
  </si>
  <si>
    <t>600</t>
  </si>
  <si>
    <t>Řetenice - Teplice Zámecká zahrada P2092 km 1,086; P2094 km 1,957 (2x40m)</t>
  </si>
  <si>
    <t>Bystřany-Úpořiny P2098 km 7,290 (1x40m)</t>
  </si>
  <si>
    <t>200</t>
  </si>
  <si>
    <t>Louka u L. - Osek město P2170 km 135,668; P2171 km136,080; P2172 km 136,490 (3x40m)</t>
  </si>
  <si>
    <t>Hrob-Dubí P2182 km 145,329 (1x40m)</t>
  </si>
  <si>
    <t>Dubí-Moldava v Kr.horách P2188 km 157,100 (1x40m)</t>
  </si>
  <si>
    <t>-503526079</t>
  </si>
  <si>
    <t>"Uvažováno s průměrné spotřebovaným  množstvím v roce 2018 7 l /ha  za oba postřiky"</t>
  </si>
  <si>
    <t>Plochy_21/10000*7</t>
  </si>
  <si>
    <t>Kolej_5m_21*0,005*100*3,5</t>
  </si>
  <si>
    <t>Kolej_6m_21*0,006*100*3,5*(6/5)</t>
  </si>
  <si>
    <t>" V případě, že považujete uvedené herbicidy za nevyhovující,  zadejte cenu 0,- a</t>
  </si>
  <si>
    <t>"Další přípravky schválené pro použití u železnice oceňte do řádků na konci rozpočtu jako vícepráce."</t>
  </si>
  <si>
    <t>1186344894</t>
  </si>
  <si>
    <t>Na plochách použití Dicopuru nepožadujeme</t>
  </si>
  <si>
    <t>"Uvažováno s průměrné spotřebovaným  množstvím v roce 2019 1,5 l /ha  v každém ze 2 kol"</t>
  </si>
  <si>
    <t>Kolej_5m_21*0,005*100*1,5</t>
  </si>
  <si>
    <t>Kolej_6m_21*0,006*100*1,5*(6/5)</t>
  </si>
  <si>
    <t>"další přípravky schválené pro použití u železnice oceňte do řádků na konci rozpočtu jako vícepráce."</t>
  </si>
  <si>
    <t>5904055110</t>
  </si>
  <si>
    <t>Hubení travního porostu postřikovačem strojně v profilu koleje šíře záběru 5 m</t>
  </si>
  <si>
    <t>1310704167</t>
  </si>
  <si>
    <t>Hubení travního porostu postřikovačem strojně v profilu koleje šíře záběru 5 m. Poznámka: 1. V cenách jsou započteny náklady na postřik travního porostu nebo náletové dřevité vegetace, potřebné manipulace a aplikací herbicidu. 2. V cenách nejsou obsaženy náklady na vodu a dodávku herbicidu.</t>
  </si>
  <si>
    <t>"1.+2.kolo                          =  "  455,647*2</t>
  </si>
  <si>
    <t>-1363660441</t>
  </si>
  <si>
    <t>"1.+2.kolo                          =  " 321,416*2</t>
  </si>
  <si>
    <t>554202757</t>
  </si>
  <si>
    <t>"Uvažováno s průměrným množstvím vody 200 l /ha  za oba postřiky"</t>
  </si>
  <si>
    <t>"Předpokládá se z 80 % dodávka vody dle potřeby bezplatně z odběrných míst v železničních stanicíchí"</t>
  </si>
  <si>
    <t>Plochy_21/10000*7*0,2</t>
  </si>
  <si>
    <t>Kolej_5m_21*0,005*100*0,2*0,2</t>
  </si>
  <si>
    <t>Kolej_6m_21*0,006*100*0,2*(6/5)*0,2</t>
  </si>
  <si>
    <t>Kolej_5m_31</t>
  </si>
  <si>
    <t>157,48</t>
  </si>
  <si>
    <t>O3 - Chemické hubení plevelů v obvodu ST Karlovy Vary</t>
  </si>
  <si>
    <t>Č31 - ZRN</t>
  </si>
  <si>
    <t>1835498681</t>
  </si>
  <si>
    <t>Kolej_5m_31*0,005*100*3,5</t>
  </si>
  <si>
    <t>-1154574560</t>
  </si>
  <si>
    <t>Kolej_5m_31*0,005*100*1,5</t>
  </si>
  <si>
    <t>-620624576</t>
  </si>
  <si>
    <t>"1.+2.kolo                          =  "  78,74*2</t>
  </si>
  <si>
    <t>-365191264</t>
  </si>
  <si>
    <t>"( nutné dovézt z obvodu ST Most - v Ostrově pouze kohoutek na WC )"</t>
  </si>
  <si>
    <t>Kolej_5m_31*0,005*100*0,2*0,2</t>
  </si>
  <si>
    <t>SEZNAM FIGUR</t>
  </si>
  <si>
    <t>Výměra</t>
  </si>
  <si>
    <t xml:space="preserve"> O1/ Č11</t>
  </si>
  <si>
    <t>Použití figury:</t>
  </si>
  <si>
    <t xml:space="preserve"> O2/ Č21</t>
  </si>
  <si>
    <t xml:space="preserve"> O3/ Č31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</si>
</sst>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6" fillId="0" borderId="0" xfId="0" applyNumberFormat="1" applyFont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2"/>
  <sheetViews>
    <sheetView showGridLines="0" tabSelected="1" topLeftCell="A10" workbookViewId="0"/>
  </sheetViews>
  <sheetFormatPr defaultRowHeight="13.8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S2" s="17" t="s">
        <v>6</v>
      </c>
      <c r="BT2" s="17" t="s">
        <v>7</v>
      </c>
    </row>
    <row r="3" spans="1:74" s="1" customFormat="1" ht="6.9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7" t="s">
        <v>14</v>
      </c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  <c r="AP5" s="22"/>
      <c r="AQ5" s="22"/>
      <c r="AR5" s="20"/>
      <c r="BE5" s="294" t="s">
        <v>15</v>
      </c>
      <c r="BS5" s="17" t="s">
        <v>6</v>
      </c>
    </row>
    <row r="6" spans="1:74" s="1" customFormat="1" ht="36.9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99" t="s">
        <v>17</v>
      </c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2"/>
      <c r="AQ6" s="22"/>
      <c r="AR6" s="20"/>
      <c r="BE6" s="29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21</v>
      </c>
      <c r="AO7" s="22"/>
      <c r="AP7" s="22"/>
      <c r="AQ7" s="22"/>
      <c r="AR7" s="20"/>
      <c r="BE7" s="295"/>
      <c r="BS7" s="17" t="s">
        <v>6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0" t="s">
        <v>25</v>
      </c>
      <c r="AO8" s="22"/>
      <c r="AP8" s="22"/>
      <c r="AQ8" s="22"/>
      <c r="AR8" s="20"/>
      <c r="BE8" s="295"/>
      <c r="BS8" s="17" t="s">
        <v>6</v>
      </c>
    </row>
    <row r="9" spans="1:74" s="1" customFormat="1" ht="29.25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1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1" t="s">
        <v>29</v>
      </c>
      <c r="AO9" s="22"/>
      <c r="AP9" s="22"/>
      <c r="AQ9" s="22"/>
      <c r="AR9" s="20"/>
      <c r="BE9" s="295"/>
      <c r="BS9" s="17" t="s">
        <v>6</v>
      </c>
    </row>
    <row r="10" spans="1:74" s="1" customFormat="1" ht="12" customHeight="1">
      <c r="B10" s="21"/>
      <c r="C10" s="22"/>
      <c r="D10" s="29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295"/>
      <c r="BS10" s="17" t="s">
        <v>6</v>
      </c>
    </row>
    <row r="11" spans="1:74" s="1" customFormat="1" ht="18.45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34</v>
      </c>
      <c r="AL11" s="22"/>
      <c r="AM11" s="22"/>
      <c r="AN11" s="27" t="s">
        <v>32</v>
      </c>
      <c r="AO11" s="22"/>
      <c r="AP11" s="22"/>
      <c r="AQ11" s="22"/>
      <c r="AR11" s="20"/>
      <c r="BE11" s="295"/>
      <c r="BS11" s="17" t="s">
        <v>6</v>
      </c>
    </row>
    <row r="12" spans="1:74" s="1" customFormat="1" ht="6.9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95"/>
      <c r="BS12" s="17" t="s">
        <v>6</v>
      </c>
    </row>
    <row r="13" spans="1:74" s="1" customFormat="1" ht="12" customHeight="1">
      <c r="B13" s="21"/>
      <c r="C13" s="22"/>
      <c r="D13" s="29" t="s">
        <v>35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31</v>
      </c>
      <c r="AL13" s="22"/>
      <c r="AM13" s="22"/>
      <c r="AN13" s="32" t="s">
        <v>36</v>
      </c>
      <c r="AO13" s="22"/>
      <c r="AP13" s="22"/>
      <c r="AQ13" s="22"/>
      <c r="AR13" s="20"/>
      <c r="BE13" s="295"/>
      <c r="BS13" s="17" t="s">
        <v>6</v>
      </c>
    </row>
    <row r="14" spans="1:74" ht="13.2">
      <c r="B14" s="21"/>
      <c r="C14" s="22"/>
      <c r="D14" s="22"/>
      <c r="E14" s="300" t="s">
        <v>36</v>
      </c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29" t="s">
        <v>34</v>
      </c>
      <c r="AL14" s="22"/>
      <c r="AM14" s="22"/>
      <c r="AN14" s="32" t="s">
        <v>36</v>
      </c>
      <c r="AO14" s="22"/>
      <c r="AP14" s="22"/>
      <c r="AQ14" s="22"/>
      <c r="AR14" s="20"/>
      <c r="BE14" s="295"/>
      <c r="BS14" s="17" t="s">
        <v>6</v>
      </c>
    </row>
    <row r="15" spans="1:74" s="1" customFormat="1" ht="6.9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95"/>
      <c r="BS15" s="17" t="s">
        <v>4</v>
      </c>
    </row>
    <row r="16" spans="1:74" s="1" customFormat="1" ht="12" customHeight="1">
      <c r="B16" s="21"/>
      <c r="C16" s="22"/>
      <c r="D16" s="29" t="s">
        <v>37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31</v>
      </c>
      <c r="AL16" s="22"/>
      <c r="AM16" s="22"/>
      <c r="AN16" s="27" t="s">
        <v>38</v>
      </c>
      <c r="AO16" s="22"/>
      <c r="AP16" s="22"/>
      <c r="AQ16" s="22"/>
      <c r="AR16" s="20"/>
      <c r="BE16" s="295"/>
      <c r="BS16" s="17" t="s">
        <v>4</v>
      </c>
    </row>
    <row r="17" spans="1:71" s="1" customFormat="1" ht="18.45" customHeight="1">
      <c r="B17" s="21"/>
      <c r="C17" s="22"/>
      <c r="D17" s="22"/>
      <c r="E17" s="27" t="s">
        <v>39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34</v>
      </c>
      <c r="AL17" s="22"/>
      <c r="AM17" s="22"/>
      <c r="AN17" s="27" t="s">
        <v>38</v>
      </c>
      <c r="AO17" s="22"/>
      <c r="AP17" s="22"/>
      <c r="AQ17" s="22"/>
      <c r="AR17" s="20"/>
      <c r="BE17" s="295"/>
      <c r="BS17" s="17" t="s">
        <v>40</v>
      </c>
    </row>
    <row r="18" spans="1:71" s="1" customFormat="1" ht="6.9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95"/>
      <c r="BS18" s="17" t="s">
        <v>6</v>
      </c>
    </row>
    <row r="19" spans="1:71" s="1" customFormat="1" ht="12" customHeight="1">
      <c r="B19" s="21"/>
      <c r="C19" s="22"/>
      <c r="D19" s="29" t="s">
        <v>41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31</v>
      </c>
      <c r="AL19" s="22"/>
      <c r="AM19" s="22"/>
      <c r="AN19" s="27" t="s">
        <v>38</v>
      </c>
      <c r="AO19" s="22"/>
      <c r="AP19" s="22"/>
      <c r="AQ19" s="22"/>
      <c r="AR19" s="20"/>
      <c r="BE19" s="295"/>
      <c r="BS19" s="17" t="s">
        <v>6</v>
      </c>
    </row>
    <row r="20" spans="1:71" s="1" customFormat="1" ht="18.45" customHeight="1">
      <c r="B20" s="21"/>
      <c r="C20" s="22"/>
      <c r="D20" s="22"/>
      <c r="E20" s="27" t="s">
        <v>42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34</v>
      </c>
      <c r="AL20" s="22"/>
      <c r="AM20" s="22"/>
      <c r="AN20" s="27" t="s">
        <v>38</v>
      </c>
      <c r="AO20" s="22"/>
      <c r="AP20" s="22"/>
      <c r="AQ20" s="22"/>
      <c r="AR20" s="20"/>
      <c r="BE20" s="295"/>
      <c r="BS20" s="17" t="s">
        <v>40</v>
      </c>
    </row>
    <row r="21" spans="1:71" s="1" customFormat="1" ht="6.9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95"/>
    </row>
    <row r="22" spans="1:71" s="1" customFormat="1" ht="12" customHeight="1">
      <c r="B22" s="21"/>
      <c r="C22" s="22"/>
      <c r="D22" s="29" t="s">
        <v>43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95"/>
    </row>
    <row r="23" spans="1:71" s="1" customFormat="1" ht="129" customHeight="1">
      <c r="B23" s="21"/>
      <c r="C23" s="22"/>
      <c r="D23" s="22"/>
      <c r="E23" s="302" t="s">
        <v>44</v>
      </c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22"/>
      <c r="AP23" s="22"/>
      <c r="AQ23" s="22"/>
      <c r="AR23" s="20"/>
      <c r="BE23" s="295"/>
    </row>
    <row r="24" spans="1:71" s="1" customFormat="1" ht="6.9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95"/>
    </row>
    <row r="25" spans="1:71" s="1" customFormat="1" ht="6.9" customHeight="1">
      <c r="B25" s="21"/>
      <c r="C25" s="2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2"/>
      <c r="AQ25" s="22"/>
      <c r="AR25" s="20"/>
      <c r="BE25" s="295"/>
    </row>
    <row r="26" spans="1:71" s="2" customFormat="1" ht="25.95" customHeight="1">
      <c r="A26" s="35"/>
      <c r="B26" s="36"/>
      <c r="C26" s="37"/>
      <c r="D26" s="38" t="s">
        <v>45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3">
        <f>ROUND(AG54,2)</f>
        <v>0</v>
      </c>
      <c r="AL26" s="304"/>
      <c r="AM26" s="304"/>
      <c r="AN26" s="304"/>
      <c r="AO26" s="304"/>
      <c r="AP26" s="37"/>
      <c r="AQ26" s="37"/>
      <c r="AR26" s="40"/>
      <c r="BE26" s="295"/>
    </row>
    <row r="27" spans="1:71" s="2" customFormat="1" ht="6.9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95"/>
    </row>
    <row r="28" spans="1:71" s="2" customFormat="1" ht="13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05" t="s">
        <v>46</v>
      </c>
      <c r="M28" s="305"/>
      <c r="N28" s="305"/>
      <c r="O28" s="305"/>
      <c r="P28" s="305"/>
      <c r="Q28" s="37"/>
      <c r="R28" s="37"/>
      <c r="S28" s="37"/>
      <c r="T28" s="37"/>
      <c r="U28" s="37"/>
      <c r="V28" s="37"/>
      <c r="W28" s="305" t="s">
        <v>47</v>
      </c>
      <c r="X28" s="305"/>
      <c r="Y28" s="305"/>
      <c r="Z28" s="305"/>
      <c r="AA28" s="305"/>
      <c r="AB28" s="305"/>
      <c r="AC28" s="305"/>
      <c r="AD28" s="305"/>
      <c r="AE28" s="305"/>
      <c r="AF28" s="37"/>
      <c r="AG28" s="37"/>
      <c r="AH28" s="37"/>
      <c r="AI28" s="37"/>
      <c r="AJ28" s="37"/>
      <c r="AK28" s="305" t="s">
        <v>48</v>
      </c>
      <c r="AL28" s="305"/>
      <c r="AM28" s="305"/>
      <c r="AN28" s="305"/>
      <c r="AO28" s="305"/>
      <c r="AP28" s="37"/>
      <c r="AQ28" s="37"/>
      <c r="AR28" s="40"/>
      <c r="BE28" s="295"/>
    </row>
    <row r="29" spans="1:71" s="3" customFormat="1" ht="14.4" customHeight="1">
      <c r="B29" s="41"/>
      <c r="C29" s="42"/>
      <c r="D29" s="29" t="s">
        <v>49</v>
      </c>
      <c r="E29" s="42"/>
      <c r="F29" s="29" t="s">
        <v>50</v>
      </c>
      <c r="G29" s="42"/>
      <c r="H29" s="42"/>
      <c r="I29" s="42"/>
      <c r="J29" s="42"/>
      <c r="K29" s="42"/>
      <c r="L29" s="308">
        <v>0.21</v>
      </c>
      <c r="M29" s="307"/>
      <c r="N29" s="307"/>
      <c r="O29" s="307"/>
      <c r="P29" s="307"/>
      <c r="Q29" s="42"/>
      <c r="R29" s="42"/>
      <c r="S29" s="42"/>
      <c r="T29" s="42"/>
      <c r="U29" s="42"/>
      <c r="V29" s="42"/>
      <c r="W29" s="306">
        <f>ROUND(AZ54, 2)</f>
        <v>0</v>
      </c>
      <c r="X29" s="307"/>
      <c r="Y29" s="307"/>
      <c r="Z29" s="307"/>
      <c r="AA29" s="307"/>
      <c r="AB29" s="307"/>
      <c r="AC29" s="307"/>
      <c r="AD29" s="307"/>
      <c r="AE29" s="307"/>
      <c r="AF29" s="42"/>
      <c r="AG29" s="42"/>
      <c r="AH29" s="42"/>
      <c r="AI29" s="42"/>
      <c r="AJ29" s="42"/>
      <c r="AK29" s="306">
        <f>ROUND(AV54, 2)</f>
        <v>0</v>
      </c>
      <c r="AL29" s="307"/>
      <c r="AM29" s="307"/>
      <c r="AN29" s="307"/>
      <c r="AO29" s="307"/>
      <c r="AP29" s="42"/>
      <c r="AQ29" s="42"/>
      <c r="AR29" s="43"/>
      <c r="BE29" s="296"/>
    </row>
    <row r="30" spans="1:71" s="3" customFormat="1" ht="14.4" customHeight="1">
      <c r="B30" s="41"/>
      <c r="C30" s="42"/>
      <c r="D30" s="42"/>
      <c r="E30" s="42"/>
      <c r="F30" s="29" t="s">
        <v>51</v>
      </c>
      <c r="G30" s="42"/>
      <c r="H30" s="42"/>
      <c r="I30" s="42"/>
      <c r="J30" s="42"/>
      <c r="K30" s="42"/>
      <c r="L30" s="308">
        <v>0.15</v>
      </c>
      <c r="M30" s="307"/>
      <c r="N30" s="307"/>
      <c r="O30" s="307"/>
      <c r="P30" s="307"/>
      <c r="Q30" s="42"/>
      <c r="R30" s="42"/>
      <c r="S30" s="42"/>
      <c r="T30" s="42"/>
      <c r="U30" s="42"/>
      <c r="V30" s="42"/>
      <c r="W30" s="306">
        <f>ROUND(BA54, 2)</f>
        <v>0</v>
      </c>
      <c r="X30" s="307"/>
      <c r="Y30" s="307"/>
      <c r="Z30" s="307"/>
      <c r="AA30" s="307"/>
      <c r="AB30" s="307"/>
      <c r="AC30" s="307"/>
      <c r="AD30" s="307"/>
      <c r="AE30" s="307"/>
      <c r="AF30" s="42"/>
      <c r="AG30" s="42"/>
      <c r="AH30" s="42"/>
      <c r="AI30" s="42"/>
      <c r="AJ30" s="42"/>
      <c r="AK30" s="306">
        <f>ROUND(AW54, 2)</f>
        <v>0</v>
      </c>
      <c r="AL30" s="307"/>
      <c r="AM30" s="307"/>
      <c r="AN30" s="307"/>
      <c r="AO30" s="307"/>
      <c r="AP30" s="42"/>
      <c r="AQ30" s="42"/>
      <c r="AR30" s="43"/>
      <c r="BE30" s="296"/>
    </row>
    <row r="31" spans="1:71" s="3" customFormat="1" ht="14.4" hidden="1" customHeight="1">
      <c r="B31" s="41"/>
      <c r="C31" s="42"/>
      <c r="D31" s="42"/>
      <c r="E31" s="42"/>
      <c r="F31" s="29" t="s">
        <v>52</v>
      </c>
      <c r="G31" s="42"/>
      <c r="H31" s="42"/>
      <c r="I31" s="42"/>
      <c r="J31" s="42"/>
      <c r="K31" s="42"/>
      <c r="L31" s="308">
        <v>0.21</v>
      </c>
      <c r="M31" s="307"/>
      <c r="N31" s="307"/>
      <c r="O31" s="307"/>
      <c r="P31" s="307"/>
      <c r="Q31" s="42"/>
      <c r="R31" s="42"/>
      <c r="S31" s="42"/>
      <c r="T31" s="42"/>
      <c r="U31" s="42"/>
      <c r="V31" s="42"/>
      <c r="W31" s="306">
        <f>ROUND(BB54, 2)</f>
        <v>0</v>
      </c>
      <c r="X31" s="307"/>
      <c r="Y31" s="307"/>
      <c r="Z31" s="307"/>
      <c r="AA31" s="307"/>
      <c r="AB31" s="307"/>
      <c r="AC31" s="307"/>
      <c r="AD31" s="307"/>
      <c r="AE31" s="307"/>
      <c r="AF31" s="42"/>
      <c r="AG31" s="42"/>
      <c r="AH31" s="42"/>
      <c r="AI31" s="42"/>
      <c r="AJ31" s="42"/>
      <c r="AK31" s="306">
        <v>0</v>
      </c>
      <c r="AL31" s="307"/>
      <c r="AM31" s="307"/>
      <c r="AN31" s="307"/>
      <c r="AO31" s="307"/>
      <c r="AP31" s="42"/>
      <c r="AQ31" s="42"/>
      <c r="AR31" s="43"/>
      <c r="BE31" s="296"/>
    </row>
    <row r="32" spans="1:71" s="3" customFormat="1" ht="14.4" hidden="1" customHeight="1">
      <c r="B32" s="41"/>
      <c r="C32" s="42"/>
      <c r="D32" s="42"/>
      <c r="E32" s="42"/>
      <c r="F32" s="29" t="s">
        <v>53</v>
      </c>
      <c r="G32" s="42"/>
      <c r="H32" s="42"/>
      <c r="I32" s="42"/>
      <c r="J32" s="42"/>
      <c r="K32" s="42"/>
      <c r="L32" s="308">
        <v>0.15</v>
      </c>
      <c r="M32" s="307"/>
      <c r="N32" s="307"/>
      <c r="O32" s="307"/>
      <c r="P32" s="307"/>
      <c r="Q32" s="42"/>
      <c r="R32" s="42"/>
      <c r="S32" s="42"/>
      <c r="T32" s="42"/>
      <c r="U32" s="42"/>
      <c r="V32" s="42"/>
      <c r="W32" s="306">
        <f>ROUND(BC54, 2)</f>
        <v>0</v>
      </c>
      <c r="X32" s="307"/>
      <c r="Y32" s="307"/>
      <c r="Z32" s="307"/>
      <c r="AA32" s="307"/>
      <c r="AB32" s="307"/>
      <c r="AC32" s="307"/>
      <c r="AD32" s="307"/>
      <c r="AE32" s="307"/>
      <c r="AF32" s="42"/>
      <c r="AG32" s="42"/>
      <c r="AH32" s="42"/>
      <c r="AI32" s="42"/>
      <c r="AJ32" s="42"/>
      <c r="AK32" s="306">
        <v>0</v>
      </c>
      <c r="AL32" s="307"/>
      <c r="AM32" s="307"/>
      <c r="AN32" s="307"/>
      <c r="AO32" s="307"/>
      <c r="AP32" s="42"/>
      <c r="AQ32" s="42"/>
      <c r="AR32" s="43"/>
      <c r="BE32" s="296"/>
    </row>
    <row r="33" spans="1:57" s="3" customFormat="1" ht="14.4" hidden="1" customHeight="1">
      <c r="B33" s="41"/>
      <c r="C33" s="42"/>
      <c r="D33" s="42"/>
      <c r="E33" s="42"/>
      <c r="F33" s="29" t="s">
        <v>54</v>
      </c>
      <c r="G33" s="42"/>
      <c r="H33" s="42"/>
      <c r="I33" s="42"/>
      <c r="J33" s="42"/>
      <c r="K33" s="42"/>
      <c r="L33" s="308">
        <v>0</v>
      </c>
      <c r="M33" s="307"/>
      <c r="N33" s="307"/>
      <c r="O33" s="307"/>
      <c r="P33" s="307"/>
      <c r="Q33" s="42"/>
      <c r="R33" s="42"/>
      <c r="S33" s="42"/>
      <c r="T33" s="42"/>
      <c r="U33" s="42"/>
      <c r="V33" s="42"/>
      <c r="W33" s="306">
        <f>ROUND(BD54, 2)</f>
        <v>0</v>
      </c>
      <c r="X33" s="307"/>
      <c r="Y33" s="307"/>
      <c r="Z33" s="307"/>
      <c r="AA33" s="307"/>
      <c r="AB33" s="307"/>
      <c r="AC33" s="307"/>
      <c r="AD33" s="307"/>
      <c r="AE33" s="307"/>
      <c r="AF33" s="42"/>
      <c r="AG33" s="42"/>
      <c r="AH33" s="42"/>
      <c r="AI33" s="42"/>
      <c r="AJ33" s="42"/>
      <c r="AK33" s="306">
        <v>0</v>
      </c>
      <c r="AL33" s="307"/>
      <c r="AM33" s="307"/>
      <c r="AN33" s="307"/>
      <c r="AO33" s="307"/>
      <c r="AP33" s="42"/>
      <c r="AQ33" s="42"/>
      <c r="AR33" s="43"/>
    </row>
    <row r="34" spans="1:57" s="2" customFormat="1" ht="6.9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5" customHeight="1">
      <c r="A35" s="35"/>
      <c r="B35" s="36"/>
      <c r="C35" s="44"/>
      <c r="D35" s="45" t="s">
        <v>55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56</v>
      </c>
      <c r="U35" s="46"/>
      <c r="V35" s="46"/>
      <c r="W35" s="46"/>
      <c r="X35" s="312" t="s">
        <v>57</v>
      </c>
      <c r="Y35" s="310"/>
      <c r="Z35" s="310"/>
      <c r="AA35" s="310"/>
      <c r="AB35" s="310"/>
      <c r="AC35" s="46"/>
      <c r="AD35" s="46"/>
      <c r="AE35" s="46"/>
      <c r="AF35" s="46"/>
      <c r="AG35" s="46"/>
      <c r="AH35" s="46"/>
      <c r="AI35" s="46"/>
      <c r="AJ35" s="46"/>
      <c r="AK35" s="309">
        <f>SUM(AK26:AK33)</f>
        <v>0</v>
      </c>
      <c r="AL35" s="310"/>
      <c r="AM35" s="310"/>
      <c r="AN35" s="310"/>
      <c r="AO35" s="311"/>
      <c r="AP35" s="44"/>
      <c r="AQ35" s="44"/>
      <c r="AR35" s="40"/>
      <c r="BE35" s="35"/>
    </row>
    <row r="36" spans="1:57" s="2" customFormat="1" ht="6.9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" customHeight="1">
      <c r="A42" s="35"/>
      <c r="B42" s="36"/>
      <c r="C42" s="23" t="s">
        <v>58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29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65020103_zm1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270" t="str">
        <f>K6</f>
        <v>Mechanické a chemické hubení nežádoucí vegetace u ST 2020-změna_1</v>
      </c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71"/>
      <c r="AL45" s="271"/>
      <c r="AM45" s="271"/>
      <c r="AN45" s="271"/>
      <c r="AO45" s="271"/>
      <c r="AP45" s="57"/>
      <c r="AQ45" s="57"/>
      <c r="AR45" s="58"/>
    </row>
    <row r="46" spans="1:57" s="2" customFormat="1" ht="6.9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29" t="s">
        <v>22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obvody ST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29" t="s">
        <v>24</v>
      </c>
      <c r="AJ47" s="37"/>
      <c r="AK47" s="37"/>
      <c r="AL47" s="37"/>
      <c r="AM47" s="272" t="str">
        <f>IF(AN8= "","",AN8)</f>
        <v>10. 3. 2017</v>
      </c>
      <c r="AN47" s="272"/>
      <c r="AO47" s="37"/>
      <c r="AP47" s="37"/>
      <c r="AQ47" s="37"/>
      <c r="AR47" s="40"/>
      <c r="BE47" s="35"/>
    </row>
    <row r="48" spans="1:57" s="2" customFormat="1" ht="6.9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15" customHeight="1">
      <c r="A49" s="35"/>
      <c r="B49" s="36"/>
      <c r="C49" s="29" t="s">
        <v>30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Správa železnic - OŘ UNL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29" t="s">
        <v>37</v>
      </c>
      <c r="AJ49" s="37"/>
      <c r="AK49" s="37"/>
      <c r="AL49" s="37"/>
      <c r="AM49" s="273" t="str">
        <f>IF(E17="","",E17)</f>
        <v xml:space="preserve"> </v>
      </c>
      <c r="AN49" s="274"/>
      <c r="AO49" s="274"/>
      <c r="AP49" s="274"/>
      <c r="AQ49" s="37"/>
      <c r="AR49" s="40"/>
      <c r="AS49" s="275" t="s">
        <v>59</v>
      </c>
      <c r="AT49" s="276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25.65" customHeight="1">
      <c r="A50" s="35"/>
      <c r="B50" s="36"/>
      <c r="C50" s="29" t="s">
        <v>35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29" t="s">
        <v>41</v>
      </c>
      <c r="AJ50" s="37"/>
      <c r="AK50" s="37"/>
      <c r="AL50" s="37"/>
      <c r="AM50" s="273" t="str">
        <f>IF(E20="","",E20)</f>
        <v>Ing. Horák Jiří, +420 602 155 923, horak@szdc.cz</v>
      </c>
      <c r="AN50" s="274"/>
      <c r="AO50" s="274"/>
      <c r="AP50" s="274"/>
      <c r="AQ50" s="37"/>
      <c r="AR50" s="40"/>
      <c r="AS50" s="277"/>
      <c r="AT50" s="278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8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279"/>
      <c r="AT51" s="280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281" t="s">
        <v>60</v>
      </c>
      <c r="D52" s="282"/>
      <c r="E52" s="282"/>
      <c r="F52" s="282"/>
      <c r="G52" s="282"/>
      <c r="H52" s="67"/>
      <c r="I52" s="284" t="s">
        <v>61</v>
      </c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3" t="s">
        <v>62</v>
      </c>
      <c r="AH52" s="282"/>
      <c r="AI52" s="282"/>
      <c r="AJ52" s="282"/>
      <c r="AK52" s="282"/>
      <c r="AL52" s="282"/>
      <c r="AM52" s="282"/>
      <c r="AN52" s="284" t="s">
        <v>63</v>
      </c>
      <c r="AO52" s="282"/>
      <c r="AP52" s="282"/>
      <c r="AQ52" s="68" t="s">
        <v>64</v>
      </c>
      <c r="AR52" s="40"/>
      <c r="AS52" s="69" t="s">
        <v>65</v>
      </c>
      <c r="AT52" s="70" t="s">
        <v>66</v>
      </c>
      <c r="AU52" s="70" t="s">
        <v>67</v>
      </c>
      <c r="AV52" s="70" t="s">
        <v>68</v>
      </c>
      <c r="AW52" s="70" t="s">
        <v>69</v>
      </c>
      <c r="AX52" s="70" t="s">
        <v>70</v>
      </c>
      <c r="AY52" s="70" t="s">
        <v>71</v>
      </c>
      <c r="AZ52" s="70" t="s">
        <v>72</v>
      </c>
      <c r="BA52" s="70" t="s">
        <v>73</v>
      </c>
      <c r="BB52" s="70" t="s">
        <v>74</v>
      </c>
      <c r="BC52" s="70" t="s">
        <v>75</v>
      </c>
      <c r="BD52" s="71" t="s">
        <v>76</v>
      </c>
      <c r="BE52" s="35"/>
    </row>
    <row r="53" spans="1:91" s="2" customFormat="1" ht="10.8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" customHeight="1">
      <c r="B54" s="75"/>
      <c r="C54" s="76" t="s">
        <v>77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292">
        <f>ROUND(AG55+AG57+AG59,2)</f>
        <v>0</v>
      </c>
      <c r="AH54" s="292"/>
      <c r="AI54" s="292"/>
      <c r="AJ54" s="292"/>
      <c r="AK54" s="292"/>
      <c r="AL54" s="292"/>
      <c r="AM54" s="292"/>
      <c r="AN54" s="293">
        <f t="shared" ref="AN54:AN60" si="0">SUM(AG54,AT54)</f>
        <v>0</v>
      </c>
      <c r="AO54" s="293"/>
      <c r="AP54" s="293"/>
      <c r="AQ54" s="79" t="s">
        <v>38</v>
      </c>
      <c r="AR54" s="80"/>
      <c r="AS54" s="81">
        <f>ROUND(AS55+AS57+AS59,2)</f>
        <v>0</v>
      </c>
      <c r="AT54" s="82">
        <f t="shared" ref="AT54:AT60" si="1">ROUND(SUM(AV54:AW54),2)</f>
        <v>0</v>
      </c>
      <c r="AU54" s="83">
        <f>ROUND(AU55+AU57+AU59,5)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ROUND(AZ55+AZ57+AZ59,2)</f>
        <v>0</v>
      </c>
      <c r="BA54" s="82">
        <f>ROUND(BA55+BA57+BA59,2)</f>
        <v>0</v>
      </c>
      <c r="BB54" s="82">
        <f>ROUND(BB55+BB57+BB59,2)</f>
        <v>0</v>
      </c>
      <c r="BC54" s="82">
        <f>ROUND(BC55+BC57+BC59,2)</f>
        <v>0</v>
      </c>
      <c r="BD54" s="84">
        <f>ROUND(BD55+BD57+BD59,2)</f>
        <v>0</v>
      </c>
      <c r="BS54" s="85" t="s">
        <v>78</v>
      </c>
      <c r="BT54" s="85" t="s">
        <v>79</v>
      </c>
      <c r="BU54" s="86" t="s">
        <v>80</v>
      </c>
      <c r="BV54" s="85" t="s">
        <v>81</v>
      </c>
      <c r="BW54" s="85" t="s">
        <v>5</v>
      </c>
      <c r="BX54" s="85" t="s">
        <v>82</v>
      </c>
      <c r="CL54" s="85" t="s">
        <v>19</v>
      </c>
    </row>
    <row r="55" spans="1:91" s="7" customFormat="1" ht="24.75" customHeight="1">
      <c r="B55" s="87"/>
      <c r="C55" s="88"/>
      <c r="D55" s="287" t="s">
        <v>83</v>
      </c>
      <c r="E55" s="287"/>
      <c r="F55" s="287"/>
      <c r="G55" s="287"/>
      <c r="H55" s="287"/>
      <c r="I55" s="89"/>
      <c r="J55" s="287" t="s">
        <v>84</v>
      </c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7"/>
      <c r="AG55" s="288">
        <f>ROUND(AG56,2)</f>
        <v>0</v>
      </c>
      <c r="AH55" s="286"/>
      <c r="AI55" s="286"/>
      <c r="AJ55" s="286"/>
      <c r="AK55" s="286"/>
      <c r="AL55" s="286"/>
      <c r="AM55" s="286"/>
      <c r="AN55" s="285">
        <f t="shared" si="0"/>
        <v>0</v>
      </c>
      <c r="AO55" s="286"/>
      <c r="AP55" s="286"/>
      <c r="AQ55" s="90" t="s">
        <v>85</v>
      </c>
      <c r="AR55" s="91"/>
      <c r="AS55" s="92">
        <f>ROUND(AS56,2)</f>
        <v>0</v>
      </c>
      <c r="AT55" s="93">
        <f t="shared" si="1"/>
        <v>0</v>
      </c>
      <c r="AU55" s="94">
        <f>ROUND(AU56,5)</f>
        <v>0</v>
      </c>
      <c r="AV55" s="93">
        <f>ROUND(AZ55*L29,2)</f>
        <v>0</v>
      </c>
      <c r="AW55" s="93">
        <f>ROUND(BA55*L30,2)</f>
        <v>0</v>
      </c>
      <c r="AX55" s="93">
        <f>ROUND(BB55*L29,2)</f>
        <v>0</v>
      </c>
      <c r="AY55" s="93">
        <f>ROUND(BC55*L30,2)</f>
        <v>0</v>
      </c>
      <c r="AZ55" s="93">
        <f>ROUND(AZ56,2)</f>
        <v>0</v>
      </c>
      <c r="BA55" s="93">
        <f>ROUND(BA56,2)</f>
        <v>0</v>
      </c>
      <c r="BB55" s="93">
        <f>ROUND(BB56,2)</f>
        <v>0</v>
      </c>
      <c r="BC55" s="93">
        <f>ROUND(BC56,2)</f>
        <v>0</v>
      </c>
      <c r="BD55" s="95">
        <f>ROUND(BD56,2)</f>
        <v>0</v>
      </c>
      <c r="BS55" s="96" t="s">
        <v>78</v>
      </c>
      <c r="BT55" s="96" t="s">
        <v>86</v>
      </c>
      <c r="BU55" s="96" t="s">
        <v>80</v>
      </c>
      <c r="BV55" s="96" t="s">
        <v>81</v>
      </c>
      <c r="BW55" s="96" t="s">
        <v>87</v>
      </c>
      <c r="BX55" s="96" t="s">
        <v>5</v>
      </c>
      <c r="CL55" s="96" t="s">
        <v>38</v>
      </c>
      <c r="CM55" s="96" t="s">
        <v>88</v>
      </c>
    </row>
    <row r="56" spans="1:91" s="4" customFormat="1" ht="16.5" customHeight="1">
      <c r="A56" s="97" t="s">
        <v>89</v>
      </c>
      <c r="B56" s="52"/>
      <c r="C56" s="98"/>
      <c r="D56" s="98"/>
      <c r="E56" s="289" t="s">
        <v>90</v>
      </c>
      <c r="F56" s="289"/>
      <c r="G56" s="289"/>
      <c r="H56" s="289"/>
      <c r="I56" s="289"/>
      <c r="J56" s="98"/>
      <c r="K56" s="289" t="s">
        <v>91</v>
      </c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90">
        <f>'Č11 - ZRN'!J32</f>
        <v>0</v>
      </c>
      <c r="AH56" s="291"/>
      <c r="AI56" s="291"/>
      <c r="AJ56" s="291"/>
      <c r="AK56" s="291"/>
      <c r="AL56" s="291"/>
      <c r="AM56" s="291"/>
      <c r="AN56" s="290">
        <f t="shared" si="0"/>
        <v>0</v>
      </c>
      <c r="AO56" s="291"/>
      <c r="AP56" s="291"/>
      <c r="AQ56" s="99" t="s">
        <v>92</v>
      </c>
      <c r="AR56" s="54"/>
      <c r="AS56" s="100">
        <v>0</v>
      </c>
      <c r="AT56" s="101">
        <f t="shared" si="1"/>
        <v>0</v>
      </c>
      <c r="AU56" s="102">
        <f>'Č11 - ZRN'!P87</f>
        <v>0</v>
      </c>
      <c r="AV56" s="101">
        <f>'Č11 - ZRN'!J35</f>
        <v>0</v>
      </c>
      <c r="AW56" s="101">
        <f>'Č11 - ZRN'!J36</f>
        <v>0</v>
      </c>
      <c r="AX56" s="101">
        <f>'Č11 - ZRN'!J37</f>
        <v>0</v>
      </c>
      <c r="AY56" s="101">
        <f>'Č11 - ZRN'!J38</f>
        <v>0</v>
      </c>
      <c r="AZ56" s="101">
        <f>'Č11 - ZRN'!F35</f>
        <v>0</v>
      </c>
      <c r="BA56" s="101">
        <f>'Č11 - ZRN'!F36</f>
        <v>0</v>
      </c>
      <c r="BB56" s="101">
        <f>'Č11 - ZRN'!F37</f>
        <v>0</v>
      </c>
      <c r="BC56" s="101">
        <f>'Č11 - ZRN'!F38</f>
        <v>0</v>
      </c>
      <c r="BD56" s="103">
        <f>'Č11 - ZRN'!F39</f>
        <v>0</v>
      </c>
      <c r="BT56" s="104" t="s">
        <v>88</v>
      </c>
      <c r="BV56" s="104" t="s">
        <v>81</v>
      </c>
      <c r="BW56" s="104" t="s">
        <v>93</v>
      </c>
      <c r="BX56" s="104" t="s">
        <v>87</v>
      </c>
      <c r="CL56" s="104" t="s">
        <v>38</v>
      </c>
    </row>
    <row r="57" spans="1:91" s="7" customFormat="1" ht="24.75" customHeight="1">
      <c r="B57" s="87"/>
      <c r="C57" s="88"/>
      <c r="D57" s="287" t="s">
        <v>94</v>
      </c>
      <c r="E57" s="287"/>
      <c r="F57" s="287"/>
      <c r="G57" s="287"/>
      <c r="H57" s="287"/>
      <c r="I57" s="89"/>
      <c r="J57" s="287" t="s">
        <v>95</v>
      </c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7"/>
      <c r="AG57" s="288">
        <f>ROUND(AG58,2)</f>
        <v>0</v>
      </c>
      <c r="AH57" s="286"/>
      <c r="AI57" s="286"/>
      <c r="AJ57" s="286"/>
      <c r="AK57" s="286"/>
      <c r="AL57" s="286"/>
      <c r="AM57" s="286"/>
      <c r="AN57" s="285">
        <f t="shared" si="0"/>
        <v>0</v>
      </c>
      <c r="AO57" s="286"/>
      <c r="AP57" s="286"/>
      <c r="AQ57" s="90" t="s">
        <v>85</v>
      </c>
      <c r="AR57" s="91"/>
      <c r="AS57" s="92">
        <f>ROUND(AS58,2)</f>
        <v>0</v>
      </c>
      <c r="AT57" s="93">
        <f t="shared" si="1"/>
        <v>0</v>
      </c>
      <c r="AU57" s="94">
        <f>ROUND(AU58,5)</f>
        <v>0</v>
      </c>
      <c r="AV57" s="93">
        <f>ROUND(AZ57*L29,2)</f>
        <v>0</v>
      </c>
      <c r="AW57" s="93">
        <f>ROUND(BA57*L30,2)</f>
        <v>0</v>
      </c>
      <c r="AX57" s="93">
        <f>ROUND(BB57*L29,2)</f>
        <v>0</v>
      </c>
      <c r="AY57" s="93">
        <f>ROUND(BC57*L30,2)</f>
        <v>0</v>
      </c>
      <c r="AZ57" s="93">
        <f>ROUND(AZ58,2)</f>
        <v>0</v>
      </c>
      <c r="BA57" s="93">
        <f>ROUND(BA58,2)</f>
        <v>0</v>
      </c>
      <c r="BB57" s="93">
        <f>ROUND(BB58,2)</f>
        <v>0</v>
      </c>
      <c r="BC57" s="93">
        <f>ROUND(BC58,2)</f>
        <v>0</v>
      </c>
      <c r="BD57" s="95">
        <f>ROUND(BD58,2)</f>
        <v>0</v>
      </c>
      <c r="BS57" s="96" t="s">
        <v>78</v>
      </c>
      <c r="BT57" s="96" t="s">
        <v>86</v>
      </c>
      <c r="BU57" s="96" t="s">
        <v>80</v>
      </c>
      <c r="BV57" s="96" t="s">
        <v>81</v>
      </c>
      <c r="BW57" s="96" t="s">
        <v>96</v>
      </c>
      <c r="BX57" s="96" t="s">
        <v>5</v>
      </c>
      <c r="CL57" s="96" t="s">
        <v>19</v>
      </c>
      <c r="CM57" s="96" t="s">
        <v>88</v>
      </c>
    </row>
    <row r="58" spans="1:91" s="4" customFormat="1" ht="16.5" customHeight="1">
      <c r="A58" s="97" t="s">
        <v>89</v>
      </c>
      <c r="B58" s="52"/>
      <c r="C58" s="98"/>
      <c r="D58" s="98"/>
      <c r="E58" s="289" t="s">
        <v>97</v>
      </c>
      <c r="F58" s="289"/>
      <c r="G58" s="289"/>
      <c r="H58" s="289"/>
      <c r="I58" s="289"/>
      <c r="J58" s="98"/>
      <c r="K58" s="289" t="s">
        <v>91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90">
        <f>'Č21 - ZRN'!J32</f>
        <v>0</v>
      </c>
      <c r="AH58" s="291"/>
      <c r="AI58" s="291"/>
      <c r="AJ58" s="291"/>
      <c r="AK58" s="291"/>
      <c r="AL58" s="291"/>
      <c r="AM58" s="291"/>
      <c r="AN58" s="290">
        <f t="shared" si="0"/>
        <v>0</v>
      </c>
      <c r="AO58" s="291"/>
      <c r="AP58" s="291"/>
      <c r="AQ58" s="99" t="s">
        <v>92</v>
      </c>
      <c r="AR58" s="54"/>
      <c r="AS58" s="100">
        <v>0</v>
      </c>
      <c r="AT58" s="101">
        <f t="shared" si="1"/>
        <v>0</v>
      </c>
      <c r="AU58" s="102">
        <f>'Č21 - ZRN'!P87</f>
        <v>0</v>
      </c>
      <c r="AV58" s="101">
        <f>'Č21 - ZRN'!J35</f>
        <v>0</v>
      </c>
      <c r="AW58" s="101">
        <f>'Č21 - ZRN'!J36</f>
        <v>0</v>
      </c>
      <c r="AX58" s="101">
        <f>'Č21 - ZRN'!J37</f>
        <v>0</v>
      </c>
      <c r="AY58" s="101">
        <f>'Č21 - ZRN'!J38</f>
        <v>0</v>
      </c>
      <c r="AZ58" s="101">
        <f>'Č21 - ZRN'!F35</f>
        <v>0</v>
      </c>
      <c r="BA58" s="101">
        <f>'Č21 - ZRN'!F36</f>
        <v>0</v>
      </c>
      <c r="BB58" s="101">
        <f>'Č21 - ZRN'!F37</f>
        <v>0</v>
      </c>
      <c r="BC58" s="101">
        <f>'Č21 - ZRN'!F38</f>
        <v>0</v>
      </c>
      <c r="BD58" s="103">
        <f>'Č21 - ZRN'!F39</f>
        <v>0</v>
      </c>
      <c r="BT58" s="104" t="s">
        <v>88</v>
      </c>
      <c r="BV58" s="104" t="s">
        <v>81</v>
      </c>
      <c r="BW58" s="104" t="s">
        <v>98</v>
      </c>
      <c r="BX58" s="104" t="s">
        <v>96</v>
      </c>
      <c r="CL58" s="104" t="s">
        <v>38</v>
      </c>
    </row>
    <row r="59" spans="1:91" s="7" customFormat="1" ht="24.75" customHeight="1">
      <c r="B59" s="87"/>
      <c r="C59" s="88"/>
      <c r="D59" s="287" t="s">
        <v>99</v>
      </c>
      <c r="E59" s="287"/>
      <c r="F59" s="287"/>
      <c r="G59" s="287"/>
      <c r="H59" s="287"/>
      <c r="I59" s="89"/>
      <c r="J59" s="287" t="s">
        <v>100</v>
      </c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8">
        <f>ROUND(AG60,2)</f>
        <v>0</v>
      </c>
      <c r="AH59" s="286"/>
      <c r="AI59" s="286"/>
      <c r="AJ59" s="286"/>
      <c r="AK59" s="286"/>
      <c r="AL59" s="286"/>
      <c r="AM59" s="286"/>
      <c r="AN59" s="285">
        <f t="shared" si="0"/>
        <v>0</v>
      </c>
      <c r="AO59" s="286"/>
      <c r="AP59" s="286"/>
      <c r="AQ59" s="90" t="s">
        <v>85</v>
      </c>
      <c r="AR59" s="91"/>
      <c r="AS59" s="92">
        <f>ROUND(AS60,2)</f>
        <v>0</v>
      </c>
      <c r="AT59" s="93">
        <f t="shared" si="1"/>
        <v>0</v>
      </c>
      <c r="AU59" s="94">
        <f>ROUND(AU60,5)</f>
        <v>0</v>
      </c>
      <c r="AV59" s="93">
        <f>ROUND(AZ59*L29,2)</f>
        <v>0</v>
      </c>
      <c r="AW59" s="93">
        <f>ROUND(BA59*L30,2)</f>
        <v>0</v>
      </c>
      <c r="AX59" s="93">
        <f>ROUND(BB59*L29,2)</f>
        <v>0</v>
      </c>
      <c r="AY59" s="93">
        <f>ROUND(BC59*L30,2)</f>
        <v>0</v>
      </c>
      <c r="AZ59" s="93">
        <f>ROUND(AZ60,2)</f>
        <v>0</v>
      </c>
      <c r="BA59" s="93">
        <f>ROUND(BA60,2)</f>
        <v>0</v>
      </c>
      <c r="BB59" s="93">
        <f>ROUND(BB60,2)</f>
        <v>0</v>
      </c>
      <c r="BC59" s="93">
        <f>ROUND(BC60,2)</f>
        <v>0</v>
      </c>
      <c r="BD59" s="95">
        <f>ROUND(BD60,2)</f>
        <v>0</v>
      </c>
      <c r="BS59" s="96" t="s">
        <v>78</v>
      </c>
      <c r="BT59" s="96" t="s">
        <v>86</v>
      </c>
      <c r="BU59" s="96" t="s">
        <v>80</v>
      </c>
      <c r="BV59" s="96" t="s">
        <v>81</v>
      </c>
      <c r="BW59" s="96" t="s">
        <v>101</v>
      </c>
      <c r="BX59" s="96" t="s">
        <v>5</v>
      </c>
      <c r="CL59" s="96" t="s">
        <v>19</v>
      </c>
      <c r="CM59" s="96" t="s">
        <v>88</v>
      </c>
    </row>
    <row r="60" spans="1:91" s="4" customFormat="1" ht="16.5" customHeight="1">
      <c r="A60" s="97" t="s">
        <v>89</v>
      </c>
      <c r="B60" s="52"/>
      <c r="C60" s="98"/>
      <c r="D60" s="98"/>
      <c r="E60" s="289" t="s">
        <v>102</v>
      </c>
      <c r="F60" s="289"/>
      <c r="G60" s="289"/>
      <c r="H60" s="289"/>
      <c r="I60" s="289"/>
      <c r="J60" s="98"/>
      <c r="K60" s="289" t="s">
        <v>91</v>
      </c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90">
        <f>'Č31 - ZRN'!J32</f>
        <v>0</v>
      </c>
      <c r="AH60" s="291"/>
      <c r="AI60" s="291"/>
      <c r="AJ60" s="291"/>
      <c r="AK60" s="291"/>
      <c r="AL60" s="291"/>
      <c r="AM60" s="291"/>
      <c r="AN60" s="290">
        <f t="shared" si="0"/>
        <v>0</v>
      </c>
      <c r="AO60" s="291"/>
      <c r="AP60" s="291"/>
      <c r="AQ60" s="99" t="s">
        <v>92</v>
      </c>
      <c r="AR60" s="54"/>
      <c r="AS60" s="105">
        <v>0</v>
      </c>
      <c r="AT60" s="106">
        <f t="shared" si="1"/>
        <v>0</v>
      </c>
      <c r="AU60" s="107">
        <f>'Č31 - ZRN'!P87</f>
        <v>0</v>
      </c>
      <c r="AV60" s="106">
        <f>'Č31 - ZRN'!J35</f>
        <v>0</v>
      </c>
      <c r="AW60" s="106">
        <f>'Č31 - ZRN'!J36</f>
        <v>0</v>
      </c>
      <c r="AX60" s="106">
        <f>'Č31 - ZRN'!J37</f>
        <v>0</v>
      </c>
      <c r="AY60" s="106">
        <f>'Č31 - ZRN'!J38</f>
        <v>0</v>
      </c>
      <c r="AZ60" s="106">
        <f>'Č31 - ZRN'!F35</f>
        <v>0</v>
      </c>
      <c r="BA60" s="106">
        <f>'Č31 - ZRN'!F36</f>
        <v>0</v>
      </c>
      <c r="BB60" s="106">
        <f>'Č31 - ZRN'!F37</f>
        <v>0</v>
      </c>
      <c r="BC60" s="106">
        <f>'Č31 - ZRN'!F38</f>
        <v>0</v>
      </c>
      <c r="BD60" s="108">
        <f>'Č31 - ZRN'!F39</f>
        <v>0</v>
      </c>
      <c r="BT60" s="104" t="s">
        <v>88</v>
      </c>
      <c r="BV60" s="104" t="s">
        <v>81</v>
      </c>
      <c r="BW60" s="104" t="s">
        <v>103</v>
      </c>
      <c r="BX60" s="104" t="s">
        <v>101</v>
      </c>
      <c r="CL60" s="104" t="s">
        <v>38</v>
      </c>
    </row>
    <row r="61" spans="1:91" s="2" customFormat="1" ht="30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40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</row>
    <row r="62" spans="1:91" s="2" customFormat="1" ht="6.9" customHeight="1">
      <c r="A62" s="35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0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</row>
  </sheetData>
  <sheetProtection algorithmName="SHA-512" hashValue="/JmPdwcN8VVwVBLMUVnLVPy1+hMOI00a7henDOaXNphbhAPSTnsevp2RGdE1FKNHC4gis8RePwNbRM6XubeBEg==" saltValue="DIJIym7MAslkV/JjyjiJW6L7UfjmRL88PVetOZV1l5E/+2T8OwpQWrs1QFE9WyraEOhbPf/L3ALzRTE4dGkEbA==" spinCount="100000" sheet="1" objects="1" scenarios="1" formatColumns="0" formatRows="0"/>
  <mergeCells count="62">
    <mergeCell ref="AR2:BE2"/>
    <mergeCell ref="L33:P33"/>
    <mergeCell ref="W33:AE33"/>
    <mergeCell ref="AK33:AO33"/>
    <mergeCell ref="AK35:AO35"/>
    <mergeCell ref="X35:AB35"/>
    <mergeCell ref="L31:P31"/>
    <mergeCell ref="AK31:AO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AN60:AP60"/>
    <mergeCell ref="AG60:AM60"/>
    <mergeCell ref="E60:I60"/>
    <mergeCell ref="K60:AF60"/>
    <mergeCell ref="AG54:AM54"/>
    <mergeCell ref="AN54:AP54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K56:AF56"/>
    <mergeCell ref="AN56:AP56"/>
    <mergeCell ref="AG56:AM56"/>
    <mergeCell ref="E56:I56"/>
    <mergeCell ref="D57:H57"/>
    <mergeCell ref="J57:AF57"/>
    <mergeCell ref="AN57:AP57"/>
    <mergeCell ref="AG57:AM57"/>
    <mergeCell ref="C52:G52"/>
    <mergeCell ref="AG52:AM52"/>
    <mergeCell ref="AN52:AP52"/>
    <mergeCell ref="I52:AF52"/>
    <mergeCell ref="AN55:AP55"/>
    <mergeCell ref="D55:H55"/>
    <mergeCell ref="J55:AF55"/>
    <mergeCell ref="AG55:AM55"/>
    <mergeCell ref="L45:AO45"/>
    <mergeCell ref="AM47:AN47"/>
    <mergeCell ref="AM49:AP49"/>
    <mergeCell ref="AS49:AT51"/>
    <mergeCell ref="AM50:AP50"/>
  </mergeCells>
  <hyperlinks>
    <hyperlink ref="A56" location="'Č11 - ZRN'!C2" display="/"/>
    <hyperlink ref="A58" location="'Č21 - ZRN'!C2" display="/"/>
    <hyperlink ref="A60" location="'Č31 - Z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/>
  </sheetViews>
  <sheetFormatPr defaultRowHeight="13.8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09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7" t="s">
        <v>93</v>
      </c>
      <c r="AZ2" s="110" t="s">
        <v>104</v>
      </c>
      <c r="BA2" s="110" t="s">
        <v>38</v>
      </c>
      <c r="BB2" s="110" t="s">
        <v>105</v>
      </c>
      <c r="BC2" s="110" t="s">
        <v>106</v>
      </c>
      <c r="BD2" s="110" t="s">
        <v>88</v>
      </c>
    </row>
    <row r="3" spans="1:56" s="1" customFormat="1" ht="6.9" hidden="1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0"/>
      <c r="AT3" s="17" t="s">
        <v>88</v>
      </c>
      <c r="AZ3" s="110" t="s">
        <v>107</v>
      </c>
      <c r="BA3" s="110" t="s">
        <v>38</v>
      </c>
      <c r="BB3" s="110" t="s">
        <v>108</v>
      </c>
      <c r="BC3" s="110" t="s">
        <v>109</v>
      </c>
      <c r="BD3" s="110" t="s">
        <v>88</v>
      </c>
    </row>
    <row r="4" spans="1:56" s="1" customFormat="1" ht="24.9" hidden="1" customHeight="1">
      <c r="B4" s="20"/>
      <c r="D4" s="114" t="s">
        <v>110</v>
      </c>
      <c r="I4" s="109"/>
      <c r="L4" s="20"/>
      <c r="M4" s="115" t="s">
        <v>10</v>
      </c>
      <c r="AT4" s="17" t="s">
        <v>4</v>
      </c>
      <c r="AZ4" s="110" t="s">
        <v>111</v>
      </c>
      <c r="BA4" s="110" t="s">
        <v>38</v>
      </c>
      <c r="BB4" s="110" t="s">
        <v>105</v>
      </c>
      <c r="BC4" s="110" t="s">
        <v>112</v>
      </c>
      <c r="BD4" s="110" t="s">
        <v>88</v>
      </c>
    </row>
    <row r="5" spans="1:56" s="1" customFormat="1" ht="6.9" hidden="1" customHeight="1">
      <c r="B5" s="20"/>
      <c r="I5" s="109"/>
      <c r="L5" s="20"/>
    </row>
    <row r="6" spans="1:56" s="1" customFormat="1" ht="12" hidden="1" customHeight="1">
      <c r="B6" s="20"/>
      <c r="D6" s="116" t="s">
        <v>16</v>
      </c>
      <c r="I6" s="109"/>
      <c r="L6" s="20"/>
    </row>
    <row r="7" spans="1:56" s="1" customFormat="1" ht="16.5" hidden="1" customHeight="1">
      <c r="B7" s="20"/>
      <c r="E7" s="314" t="str">
        <f>'Rekapitulace zakázky'!K6</f>
        <v>Mechanické a chemické hubení nežádoucí vegetace u ST 2020-změna_1</v>
      </c>
      <c r="F7" s="315"/>
      <c r="G7" s="315"/>
      <c r="H7" s="315"/>
      <c r="I7" s="109"/>
      <c r="L7" s="20"/>
    </row>
    <row r="8" spans="1:56" s="1" customFormat="1" ht="12" hidden="1" customHeight="1">
      <c r="B8" s="20"/>
      <c r="D8" s="116" t="s">
        <v>113</v>
      </c>
      <c r="I8" s="109"/>
      <c r="L8" s="20"/>
    </row>
    <row r="9" spans="1:56" s="2" customFormat="1" ht="16.5" hidden="1" customHeight="1">
      <c r="A9" s="35"/>
      <c r="B9" s="40"/>
      <c r="C9" s="35"/>
      <c r="D9" s="35"/>
      <c r="E9" s="314" t="s">
        <v>114</v>
      </c>
      <c r="F9" s="316"/>
      <c r="G9" s="316"/>
      <c r="H9" s="316"/>
      <c r="I9" s="117"/>
      <c r="J9" s="35"/>
      <c r="K9" s="35"/>
      <c r="L9" s="11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hidden="1" customHeight="1">
      <c r="A10" s="35"/>
      <c r="B10" s="40"/>
      <c r="C10" s="35"/>
      <c r="D10" s="116" t="s">
        <v>115</v>
      </c>
      <c r="E10" s="35"/>
      <c r="F10" s="35"/>
      <c r="G10" s="35"/>
      <c r="H10" s="35"/>
      <c r="I10" s="117"/>
      <c r="J10" s="35"/>
      <c r="K10" s="35"/>
      <c r="L10" s="11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hidden="1" customHeight="1">
      <c r="A11" s="35"/>
      <c r="B11" s="40"/>
      <c r="C11" s="35"/>
      <c r="D11" s="35"/>
      <c r="E11" s="317" t="s">
        <v>116</v>
      </c>
      <c r="F11" s="316"/>
      <c r="G11" s="316"/>
      <c r="H11" s="316"/>
      <c r="I11" s="117"/>
      <c r="J11" s="35"/>
      <c r="K11" s="35"/>
      <c r="L11" s="11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0.199999999999999" hidden="1">
      <c r="A12" s="35"/>
      <c r="B12" s="40"/>
      <c r="C12" s="35"/>
      <c r="D12" s="35"/>
      <c r="E12" s="35"/>
      <c r="F12" s="35"/>
      <c r="G12" s="35"/>
      <c r="H12" s="35"/>
      <c r="I12" s="117"/>
      <c r="J12" s="35"/>
      <c r="K12" s="35"/>
      <c r="L12" s="11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hidden="1" customHeight="1">
      <c r="A13" s="35"/>
      <c r="B13" s="40"/>
      <c r="C13" s="35"/>
      <c r="D13" s="116" t="s">
        <v>18</v>
      </c>
      <c r="E13" s="35"/>
      <c r="F13" s="104" t="s">
        <v>38</v>
      </c>
      <c r="G13" s="35"/>
      <c r="H13" s="35"/>
      <c r="I13" s="119" t="s">
        <v>20</v>
      </c>
      <c r="J13" s="104" t="s">
        <v>38</v>
      </c>
      <c r="K13" s="35"/>
      <c r="L13" s="11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hidden="1" customHeight="1">
      <c r="A14" s="35"/>
      <c r="B14" s="40"/>
      <c r="C14" s="35"/>
      <c r="D14" s="116" t="s">
        <v>22</v>
      </c>
      <c r="E14" s="35"/>
      <c r="F14" s="104" t="s">
        <v>39</v>
      </c>
      <c r="G14" s="35"/>
      <c r="H14" s="35"/>
      <c r="I14" s="119" t="s">
        <v>24</v>
      </c>
      <c r="J14" s="120" t="str">
        <f>'Rekapitulace zakázky'!AN8</f>
        <v>10. 3. 2017</v>
      </c>
      <c r="K14" s="35"/>
      <c r="L14" s="11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8" hidden="1" customHeight="1">
      <c r="A15" s="35"/>
      <c r="B15" s="40"/>
      <c r="C15" s="35"/>
      <c r="D15" s="35"/>
      <c r="E15" s="35"/>
      <c r="F15" s="35"/>
      <c r="G15" s="35"/>
      <c r="H15" s="35"/>
      <c r="I15" s="117"/>
      <c r="J15" s="35"/>
      <c r="K15" s="35"/>
      <c r="L15" s="11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hidden="1" customHeight="1">
      <c r="A16" s="35"/>
      <c r="B16" s="40"/>
      <c r="C16" s="35"/>
      <c r="D16" s="116" t="s">
        <v>30</v>
      </c>
      <c r="E16" s="35"/>
      <c r="F16" s="35"/>
      <c r="G16" s="35"/>
      <c r="H16" s="35"/>
      <c r="I16" s="119" t="s">
        <v>31</v>
      </c>
      <c r="J16" s="104" t="s">
        <v>32</v>
      </c>
      <c r="K16" s="35"/>
      <c r="L16" s="11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hidden="1" customHeight="1">
      <c r="A17" s="35"/>
      <c r="B17" s="40"/>
      <c r="C17" s="35"/>
      <c r="D17" s="35"/>
      <c r="E17" s="104" t="s">
        <v>33</v>
      </c>
      <c r="F17" s="35"/>
      <c r="G17" s="35"/>
      <c r="H17" s="35"/>
      <c r="I17" s="119" t="s">
        <v>34</v>
      </c>
      <c r="J17" s="104" t="s">
        <v>32</v>
      </c>
      <c r="K17" s="35"/>
      <c r="L17" s="11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hidden="1" customHeight="1">
      <c r="A18" s="35"/>
      <c r="B18" s="40"/>
      <c r="C18" s="35"/>
      <c r="D18" s="35"/>
      <c r="E18" s="35"/>
      <c r="F18" s="35"/>
      <c r="G18" s="35"/>
      <c r="H18" s="35"/>
      <c r="I18" s="117"/>
      <c r="J18" s="35"/>
      <c r="K18" s="35"/>
      <c r="L18" s="11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hidden="1" customHeight="1">
      <c r="A19" s="35"/>
      <c r="B19" s="40"/>
      <c r="C19" s="35"/>
      <c r="D19" s="116" t="s">
        <v>35</v>
      </c>
      <c r="E19" s="35"/>
      <c r="F19" s="35"/>
      <c r="G19" s="35"/>
      <c r="H19" s="35"/>
      <c r="I19" s="119" t="s">
        <v>31</v>
      </c>
      <c r="J19" s="30" t="str">
        <f>'Rekapitulace zakázky'!AN13</f>
        <v>Vyplň údaj</v>
      </c>
      <c r="K19" s="35"/>
      <c r="L19" s="11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hidden="1" customHeight="1">
      <c r="A20" s="35"/>
      <c r="B20" s="40"/>
      <c r="C20" s="35"/>
      <c r="D20" s="35"/>
      <c r="E20" s="318" t="str">
        <f>'Rekapitulace zakázky'!E14</f>
        <v>Vyplň údaj</v>
      </c>
      <c r="F20" s="319"/>
      <c r="G20" s="319"/>
      <c r="H20" s="319"/>
      <c r="I20" s="119" t="s">
        <v>34</v>
      </c>
      <c r="J20" s="30" t="str">
        <f>'Rekapitulace zakázky'!AN14</f>
        <v>Vyplň údaj</v>
      </c>
      <c r="K20" s="35"/>
      <c r="L20" s="11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hidden="1" customHeight="1">
      <c r="A21" s="35"/>
      <c r="B21" s="40"/>
      <c r="C21" s="35"/>
      <c r="D21" s="35"/>
      <c r="E21" s="35"/>
      <c r="F21" s="35"/>
      <c r="G21" s="35"/>
      <c r="H21" s="35"/>
      <c r="I21" s="117"/>
      <c r="J21" s="35"/>
      <c r="K21" s="35"/>
      <c r="L21" s="11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hidden="1" customHeight="1">
      <c r="A22" s="35"/>
      <c r="B22" s="40"/>
      <c r="C22" s="35"/>
      <c r="D22" s="116" t="s">
        <v>37</v>
      </c>
      <c r="E22" s="35"/>
      <c r="F22" s="35"/>
      <c r="G22" s="35"/>
      <c r="H22" s="35"/>
      <c r="I22" s="119" t="s">
        <v>31</v>
      </c>
      <c r="J22" s="104" t="str">
        <f>IF('Rekapitulace zakázky'!AN16="","",'Rekapitulace zakázky'!AN16)</f>
        <v/>
      </c>
      <c r="K22" s="35"/>
      <c r="L22" s="11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hidden="1" customHeight="1">
      <c r="A23" s="35"/>
      <c r="B23" s="40"/>
      <c r="C23" s="35"/>
      <c r="D23" s="35"/>
      <c r="E23" s="104" t="str">
        <f>IF('Rekapitulace zakázky'!E17="","",'Rekapitulace zakázky'!E17)</f>
        <v xml:space="preserve"> </v>
      </c>
      <c r="F23" s="35"/>
      <c r="G23" s="35"/>
      <c r="H23" s="35"/>
      <c r="I23" s="119" t="s">
        <v>34</v>
      </c>
      <c r="J23" s="104" t="str">
        <f>IF('Rekapitulace zakázky'!AN17="","",'Rekapitulace zakázky'!AN17)</f>
        <v/>
      </c>
      <c r="K23" s="35"/>
      <c r="L23" s="11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hidden="1" customHeight="1">
      <c r="A24" s="35"/>
      <c r="B24" s="40"/>
      <c r="C24" s="35"/>
      <c r="D24" s="35"/>
      <c r="E24" s="35"/>
      <c r="F24" s="35"/>
      <c r="G24" s="35"/>
      <c r="H24" s="35"/>
      <c r="I24" s="117"/>
      <c r="J24" s="35"/>
      <c r="K24" s="35"/>
      <c r="L24" s="11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hidden="1" customHeight="1">
      <c r="A25" s="35"/>
      <c r="B25" s="40"/>
      <c r="C25" s="35"/>
      <c r="D25" s="116" t="s">
        <v>41</v>
      </c>
      <c r="E25" s="35"/>
      <c r="F25" s="35"/>
      <c r="G25" s="35"/>
      <c r="H25" s="35"/>
      <c r="I25" s="119" t="s">
        <v>31</v>
      </c>
      <c r="J25" s="104" t="s">
        <v>38</v>
      </c>
      <c r="K25" s="35"/>
      <c r="L25" s="11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hidden="1" customHeight="1">
      <c r="A26" s="35"/>
      <c r="B26" s="40"/>
      <c r="C26" s="35"/>
      <c r="D26" s="35"/>
      <c r="E26" s="104" t="s">
        <v>117</v>
      </c>
      <c r="F26" s="35"/>
      <c r="G26" s="35"/>
      <c r="H26" s="35"/>
      <c r="I26" s="119" t="s">
        <v>34</v>
      </c>
      <c r="J26" s="104" t="s">
        <v>38</v>
      </c>
      <c r="K26" s="35"/>
      <c r="L26" s="11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hidden="1" customHeight="1">
      <c r="A27" s="35"/>
      <c r="B27" s="40"/>
      <c r="C27" s="35"/>
      <c r="D27" s="35"/>
      <c r="E27" s="35"/>
      <c r="F27" s="35"/>
      <c r="G27" s="35"/>
      <c r="H27" s="35"/>
      <c r="I27" s="117"/>
      <c r="J27" s="35"/>
      <c r="K27" s="35"/>
      <c r="L27" s="11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hidden="1" customHeight="1">
      <c r="A28" s="35"/>
      <c r="B28" s="40"/>
      <c r="C28" s="35"/>
      <c r="D28" s="116" t="s">
        <v>43</v>
      </c>
      <c r="E28" s="35"/>
      <c r="F28" s="35"/>
      <c r="G28" s="35"/>
      <c r="H28" s="35"/>
      <c r="I28" s="117"/>
      <c r="J28" s="35"/>
      <c r="K28" s="35"/>
      <c r="L28" s="11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95.25" hidden="1" customHeight="1">
      <c r="A29" s="121"/>
      <c r="B29" s="122"/>
      <c r="C29" s="121"/>
      <c r="D29" s="121"/>
      <c r="E29" s="320" t="s">
        <v>118</v>
      </c>
      <c r="F29" s="320"/>
      <c r="G29" s="320"/>
      <c r="H29" s="320"/>
      <c r="I29" s="123"/>
      <c r="J29" s="121"/>
      <c r="K29" s="121"/>
      <c r="L29" s="12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" hidden="1" customHeight="1">
      <c r="A30" s="35"/>
      <c r="B30" s="40"/>
      <c r="C30" s="35"/>
      <c r="D30" s="35"/>
      <c r="E30" s="35"/>
      <c r="F30" s="35"/>
      <c r="G30" s="35"/>
      <c r="H30" s="35"/>
      <c r="I30" s="117"/>
      <c r="J30" s="35"/>
      <c r="K30" s="35"/>
      <c r="L30" s="11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25"/>
      <c r="E31" s="125"/>
      <c r="F31" s="125"/>
      <c r="G31" s="125"/>
      <c r="H31" s="125"/>
      <c r="I31" s="126"/>
      <c r="J31" s="125"/>
      <c r="K31" s="125"/>
      <c r="L31" s="11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hidden="1" customHeight="1">
      <c r="A32" s="35"/>
      <c r="B32" s="40"/>
      <c r="C32" s="35"/>
      <c r="D32" s="127" t="s">
        <v>45</v>
      </c>
      <c r="E32" s="35"/>
      <c r="F32" s="35"/>
      <c r="G32" s="35"/>
      <c r="H32" s="35"/>
      <c r="I32" s="117"/>
      <c r="J32" s="128">
        <f>ROUND(J87, 2)</f>
        <v>0</v>
      </c>
      <c r="K32" s="35"/>
      <c r="L32" s="11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hidden="1" customHeight="1">
      <c r="A33" s="35"/>
      <c r="B33" s="40"/>
      <c r="C33" s="35"/>
      <c r="D33" s="125"/>
      <c r="E33" s="125"/>
      <c r="F33" s="125"/>
      <c r="G33" s="125"/>
      <c r="H33" s="125"/>
      <c r="I33" s="126"/>
      <c r="J33" s="125"/>
      <c r="K33" s="125"/>
      <c r="L33" s="11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35"/>
      <c r="F34" s="129" t="s">
        <v>47</v>
      </c>
      <c r="G34" s="35"/>
      <c r="H34" s="35"/>
      <c r="I34" s="130" t="s">
        <v>46</v>
      </c>
      <c r="J34" s="129" t="s">
        <v>48</v>
      </c>
      <c r="K34" s="35"/>
      <c r="L34" s="11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131" t="s">
        <v>49</v>
      </c>
      <c r="E35" s="116" t="s">
        <v>50</v>
      </c>
      <c r="F35" s="132">
        <f>ROUND((SUM(BE87:BE131)),  2)</f>
        <v>0</v>
      </c>
      <c r="G35" s="35"/>
      <c r="H35" s="35"/>
      <c r="I35" s="133">
        <v>0.21</v>
      </c>
      <c r="J35" s="132">
        <f>ROUND(((SUM(BE87:BE131))*I35),  2)</f>
        <v>0</v>
      </c>
      <c r="K35" s="35"/>
      <c r="L35" s="11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6" t="s">
        <v>51</v>
      </c>
      <c r="F36" s="132">
        <f>ROUND((SUM(BF87:BF131)),  2)</f>
        <v>0</v>
      </c>
      <c r="G36" s="35"/>
      <c r="H36" s="35"/>
      <c r="I36" s="133">
        <v>0.15</v>
      </c>
      <c r="J36" s="132">
        <f>ROUND(((SUM(BF87:BF131))*I36),  2)</f>
        <v>0</v>
      </c>
      <c r="K36" s="35"/>
      <c r="L36" s="11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6" t="s">
        <v>52</v>
      </c>
      <c r="F37" s="132">
        <f>ROUND((SUM(BG87:BG131)),  2)</f>
        <v>0</v>
      </c>
      <c r="G37" s="35"/>
      <c r="H37" s="35"/>
      <c r="I37" s="133">
        <v>0.21</v>
      </c>
      <c r="J37" s="132">
        <f>0</f>
        <v>0</v>
      </c>
      <c r="K37" s="35"/>
      <c r="L37" s="11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6" t="s">
        <v>53</v>
      </c>
      <c r="F38" s="132">
        <f>ROUND((SUM(BH87:BH131)),  2)</f>
        <v>0</v>
      </c>
      <c r="G38" s="35"/>
      <c r="H38" s="35"/>
      <c r="I38" s="133">
        <v>0.15</v>
      </c>
      <c r="J38" s="132">
        <f>0</f>
        <v>0</v>
      </c>
      <c r="K38" s="35"/>
      <c r="L38" s="11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6" t="s">
        <v>54</v>
      </c>
      <c r="F39" s="132">
        <f>ROUND((SUM(BI87:BI131)),  2)</f>
        <v>0</v>
      </c>
      <c r="G39" s="35"/>
      <c r="H39" s="35"/>
      <c r="I39" s="133">
        <v>0</v>
      </c>
      <c r="J39" s="132">
        <f>0</f>
        <v>0</v>
      </c>
      <c r="K39" s="35"/>
      <c r="L39" s="11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hidden="1" customHeight="1">
      <c r="A40" s="35"/>
      <c r="B40" s="40"/>
      <c r="C40" s="35"/>
      <c r="D40" s="35"/>
      <c r="E40" s="35"/>
      <c r="F40" s="35"/>
      <c r="G40" s="35"/>
      <c r="H40" s="35"/>
      <c r="I40" s="117"/>
      <c r="J40" s="35"/>
      <c r="K40" s="35"/>
      <c r="L40" s="11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hidden="1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9"/>
      <c r="J41" s="140">
        <f>SUM(J32:J39)</f>
        <v>0</v>
      </c>
      <c r="K41" s="141"/>
      <c r="L41" s="11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hidden="1" customHeight="1">
      <c r="A42" s="35"/>
      <c r="B42" s="142"/>
      <c r="C42" s="143"/>
      <c r="D42" s="143"/>
      <c r="E42" s="143"/>
      <c r="F42" s="143"/>
      <c r="G42" s="143"/>
      <c r="H42" s="143"/>
      <c r="I42" s="144"/>
      <c r="J42" s="143"/>
      <c r="K42" s="143"/>
      <c r="L42" s="11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ht="10.199999999999999" hidden="1"/>
    <row r="44" spans="1:31" ht="10.199999999999999" hidden="1"/>
    <row r="45" spans="1:31" ht="10.199999999999999" hidden="1"/>
    <row r="46" spans="1:31" s="2" customFormat="1" ht="6.9" hidden="1" customHeight="1">
      <c r="A46" s="35"/>
      <c r="B46" s="145"/>
      <c r="C46" s="146"/>
      <c r="D46" s="146"/>
      <c r="E46" s="146"/>
      <c r="F46" s="146"/>
      <c r="G46" s="146"/>
      <c r="H46" s="146"/>
      <c r="I46" s="147"/>
      <c r="J46" s="146"/>
      <c r="K46" s="146"/>
      <c r="L46" s="11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" hidden="1" customHeight="1">
      <c r="A47" s="35"/>
      <c r="B47" s="36"/>
      <c r="C47" s="23" t="s">
        <v>119</v>
      </c>
      <c r="D47" s="37"/>
      <c r="E47" s="37"/>
      <c r="F47" s="37"/>
      <c r="G47" s="37"/>
      <c r="H47" s="37"/>
      <c r="I47" s="117"/>
      <c r="J47" s="37"/>
      <c r="K47" s="37"/>
      <c r="L47" s="11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" hidden="1" customHeight="1">
      <c r="A48" s="35"/>
      <c r="B48" s="36"/>
      <c r="C48" s="37"/>
      <c r="D48" s="37"/>
      <c r="E48" s="37"/>
      <c r="F48" s="37"/>
      <c r="G48" s="37"/>
      <c r="H48" s="37"/>
      <c r="I48" s="117"/>
      <c r="J48" s="37"/>
      <c r="K48" s="37"/>
      <c r="L48" s="11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hidden="1" customHeight="1">
      <c r="A49" s="35"/>
      <c r="B49" s="36"/>
      <c r="C49" s="29" t="s">
        <v>16</v>
      </c>
      <c r="D49" s="37"/>
      <c r="E49" s="37"/>
      <c r="F49" s="37"/>
      <c r="G49" s="37"/>
      <c r="H49" s="37"/>
      <c r="I49" s="117"/>
      <c r="J49" s="37"/>
      <c r="K49" s="37"/>
      <c r="L49" s="11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hidden="1" customHeight="1">
      <c r="A50" s="35"/>
      <c r="B50" s="36"/>
      <c r="C50" s="37"/>
      <c r="D50" s="37"/>
      <c r="E50" s="321" t="str">
        <f>E7</f>
        <v>Mechanické a chemické hubení nežádoucí vegetace u ST 2020-změna_1</v>
      </c>
      <c r="F50" s="322"/>
      <c r="G50" s="322"/>
      <c r="H50" s="322"/>
      <c r="I50" s="117"/>
      <c r="J50" s="37"/>
      <c r="K50" s="37"/>
      <c r="L50" s="11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hidden="1" customHeight="1">
      <c r="B51" s="21"/>
      <c r="C51" s="29" t="s">
        <v>113</v>
      </c>
      <c r="D51" s="22"/>
      <c r="E51" s="22"/>
      <c r="F51" s="22"/>
      <c r="G51" s="22"/>
      <c r="H51" s="22"/>
      <c r="I51" s="109"/>
      <c r="J51" s="22"/>
      <c r="K51" s="22"/>
      <c r="L51" s="20"/>
    </row>
    <row r="52" spans="1:47" s="2" customFormat="1" ht="16.5" hidden="1" customHeight="1">
      <c r="A52" s="35"/>
      <c r="B52" s="36"/>
      <c r="C52" s="37"/>
      <c r="D52" s="37"/>
      <c r="E52" s="321" t="s">
        <v>114</v>
      </c>
      <c r="F52" s="323"/>
      <c r="G52" s="323"/>
      <c r="H52" s="323"/>
      <c r="I52" s="117"/>
      <c r="J52" s="37"/>
      <c r="K52" s="37"/>
      <c r="L52" s="11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hidden="1" customHeight="1">
      <c r="A53" s="35"/>
      <c r="B53" s="36"/>
      <c r="C53" s="29" t="s">
        <v>115</v>
      </c>
      <c r="D53" s="37"/>
      <c r="E53" s="37"/>
      <c r="F53" s="37"/>
      <c r="G53" s="37"/>
      <c r="H53" s="37"/>
      <c r="I53" s="117"/>
      <c r="J53" s="37"/>
      <c r="K53" s="37"/>
      <c r="L53" s="11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hidden="1" customHeight="1">
      <c r="A54" s="35"/>
      <c r="B54" s="36"/>
      <c r="C54" s="37"/>
      <c r="D54" s="37"/>
      <c r="E54" s="270" t="str">
        <f>E11</f>
        <v>Č11 - ZRN</v>
      </c>
      <c r="F54" s="323"/>
      <c r="G54" s="323"/>
      <c r="H54" s="323"/>
      <c r="I54" s="117"/>
      <c r="J54" s="37"/>
      <c r="K54" s="37"/>
      <c r="L54" s="11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" hidden="1" customHeight="1">
      <c r="A55" s="35"/>
      <c r="B55" s="36"/>
      <c r="C55" s="37"/>
      <c r="D55" s="37"/>
      <c r="E55" s="37"/>
      <c r="F55" s="37"/>
      <c r="G55" s="37"/>
      <c r="H55" s="37"/>
      <c r="I55" s="117"/>
      <c r="J55" s="37"/>
      <c r="K55" s="37"/>
      <c r="L55" s="11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hidden="1" customHeight="1">
      <c r="A56" s="35"/>
      <c r="B56" s="36"/>
      <c r="C56" s="29" t="s">
        <v>22</v>
      </c>
      <c r="D56" s="37"/>
      <c r="E56" s="37"/>
      <c r="F56" s="27" t="str">
        <f>F14</f>
        <v xml:space="preserve"> </v>
      </c>
      <c r="G56" s="37"/>
      <c r="H56" s="37"/>
      <c r="I56" s="119" t="s">
        <v>24</v>
      </c>
      <c r="J56" s="60" t="str">
        <f>IF(J14="","",J14)</f>
        <v>10. 3. 2017</v>
      </c>
      <c r="K56" s="37"/>
      <c r="L56" s="11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" hidden="1" customHeight="1">
      <c r="A57" s="35"/>
      <c r="B57" s="36"/>
      <c r="C57" s="37"/>
      <c r="D57" s="37"/>
      <c r="E57" s="37"/>
      <c r="F57" s="37"/>
      <c r="G57" s="37"/>
      <c r="H57" s="37"/>
      <c r="I57" s="117"/>
      <c r="J57" s="37"/>
      <c r="K57" s="37"/>
      <c r="L57" s="11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15" hidden="1" customHeight="1">
      <c r="A58" s="35"/>
      <c r="B58" s="36"/>
      <c r="C58" s="29" t="s">
        <v>30</v>
      </c>
      <c r="D58" s="37"/>
      <c r="E58" s="37"/>
      <c r="F58" s="27" t="str">
        <f>E17</f>
        <v>Správa železnic - OŘ UNL</v>
      </c>
      <c r="G58" s="37"/>
      <c r="H58" s="37"/>
      <c r="I58" s="119" t="s">
        <v>37</v>
      </c>
      <c r="J58" s="33" t="str">
        <f>E23</f>
        <v xml:space="preserve"> </v>
      </c>
      <c r="K58" s="37"/>
      <c r="L58" s="11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15.15" hidden="1" customHeight="1">
      <c r="A59" s="35"/>
      <c r="B59" s="36"/>
      <c r="C59" s="29" t="s">
        <v>35</v>
      </c>
      <c r="D59" s="37"/>
      <c r="E59" s="37"/>
      <c r="F59" s="27" t="str">
        <f>IF(E20="","",E20)</f>
        <v>Vyplň údaj</v>
      </c>
      <c r="G59" s="37"/>
      <c r="H59" s="37"/>
      <c r="I59" s="119" t="s">
        <v>41</v>
      </c>
      <c r="J59" s="33" t="str">
        <f>E26</f>
        <v>Věra Trnková</v>
      </c>
      <c r="K59" s="37"/>
      <c r="L59" s="11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hidden="1" customHeight="1">
      <c r="A60" s="35"/>
      <c r="B60" s="36"/>
      <c r="C60" s="37"/>
      <c r="D60" s="37"/>
      <c r="E60" s="37"/>
      <c r="F60" s="37"/>
      <c r="G60" s="37"/>
      <c r="H60" s="37"/>
      <c r="I60" s="117"/>
      <c r="J60" s="37"/>
      <c r="K60" s="37"/>
      <c r="L60" s="11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hidden="1" customHeight="1">
      <c r="A61" s="35"/>
      <c r="B61" s="36"/>
      <c r="C61" s="148" t="s">
        <v>120</v>
      </c>
      <c r="D61" s="149"/>
      <c r="E61" s="149"/>
      <c r="F61" s="149"/>
      <c r="G61" s="149"/>
      <c r="H61" s="149"/>
      <c r="I61" s="150"/>
      <c r="J61" s="151" t="s">
        <v>121</v>
      </c>
      <c r="K61" s="149"/>
      <c r="L61" s="11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hidden="1" customHeight="1">
      <c r="A62" s="35"/>
      <c r="B62" s="36"/>
      <c r="C62" s="37"/>
      <c r="D62" s="37"/>
      <c r="E62" s="37"/>
      <c r="F62" s="37"/>
      <c r="G62" s="37"/>
      <c r="H62" s="37"/>
      <c r="I62" s="117"/>
      <c r="J62" s="37"/>
      <c r="K62" s="37"/>
      <c r="L62" s="11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8" hidden="1" customHeight="1">
      <c r="A63" s="35"/>
      <c r="B63" s="36"/>
      <c r="C63" s="152" t="s">
        <v>77</v>
      </c>
      <c r="D63" s="37"/>
      <c r="E63" s="37"/>
      <c r="F63" s="37"/>
      <c r="G63" s="37"/>
      <c r="H63" s="37"/>
      <c r="I63" s="117"/>
      <c r="J63" s="78">
        <f>J87</f>
        <v>0</v>
      </c>
      <c r="K63" s="37"/>
      <c r="L63" s="11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7" t="s">
        <v>122</v>
      </c>
    </row>
    <row r="64" spans="1:47" s="9" customFormat="1" ht="24.9" hidden="1" customHeight="1">
      <c r="B64" s="153"/>
      <c r="C64" s="154"/>
      <c r="D64" s="155" t="s">
        <v>123</v>
      </c>
      <c r="E64" s="156"/>
      <c r="F64" s="156"/>
      <c r="G64" s="156"/>
      <c r="H64" s="156"/>
      <c r="I64" s="157"/>
      <c r="J64" s="158">
        <f>J88</f>
        <v>0</v>
      </c>
      <c r="K64" s="154"/>
      <c r="L64" s="159"/>
    </row>
    <row r="65" spans="1:31" s="10" customFormat="1" ht="19.95" hidden="1" customHeight="1">
      <c r="B65" s="160"/>
      <c r="C65" s="98"/>
      <c r="D65" s="161" t="s">
        <v>124</v>
      </c>
      <c r="E65" s="162"/>
      <c r="F65" s="162"/>
      <c r="G65" s="162"/>
      <c r="H65" s="162"/>
      <c r="I65" s="163"/>
      <c r="J65" s="164">
        <f>J89</f>
        <v>0</v>
      </c>
      <c r="K65" s="98"/>
      <c r="L65" s="165"/>
    </row>
    <row r="66" spans="1:31" s="2" customFormat="1" ht="21.75" hidden="1" customHeight="1">
      <c r="A66" s="35"/>
      <c r="B66" s="36"/>
      <c r="C66" s="37"/>
      <c r="D66" s="37"/>
      <c r="E66" s="37"/>
      <c r="F66" s="37"/>
      <c r="G66" s="37"/>
      <c r="H66" s="37"/>
      <c r="I66" s="117"/>
      <c r="J66" s="37"/>
      <c r="K66" s="37"/>
      <c r="L66" s="11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" hidden="1" customHeight="1">
      <c r="A67" s="35"/>
      <c r="B67" s="48"/>
      <c r="C67" s="49"/>
      <c r="D67" s="49"/>
      <c r="E67" s="49"/>
      <c r="F67" s="49"/>
      <c r="G67" s="49"/>
      <c r="H67" s="49"/>
      <c r="I67" s="144"/>
      <c r="J67" s="49"/>
      <c r="K67" s="49"/>
      <c r="L67" s="11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ht="10.199999999999999" hidden="1"/>
    <row r="69" spans="1:31" ht="10.199999999999999" hidden="1"/>
    <row r="70" spans="1:31" ht="10.199999999999999" hidden="1"/>
    <row r="71" spans="1:31" s="2" customFormat="1" ht="6.9" customHeight="1">
      <c r="A71" s="35"/>
      <c r="B71" s="50"/>
      <c r="C71" s="51"/>
      <c r="D71" s="51"/>
      <c r="E71" s="51"/>
      <c r="F71" s="51"/>
      <c r="G71" s="51"/>
      <c r="H71" s="51"/>
      <c r="I71" s="147"/>
      <c r="J71" s="51"/>
      <c r="K71" s="51"/>
      <c r="L71" s="11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" customHeight="1">
      <c r="A72" s="35"/>
      <c r="B72" s="36"/>
      <c r="C72" s="23" t="s">
        <v>125</v>
      </c>
      <c r="D72" s="37"/>
      <c r="E72" s="37"/>
      <c r="F72" s="37"/>
      <c r="G72" s="37"/>
      <c r="H72" s="37"/>
      <c r="I72" s="117"/>
      <c r="J72" s="37"/>
      <c r="K72" s="37"/>
      <c r="L72" s="11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" customHeight="1">
      <c r="A73" s="35"/>
      <c r="B73" s="36"/>
      <c r="C73" s="37"/>
      <c r="D73" s="37"/>
      <c r="E73" s="37"/>
      <c r="F73" s="37"/>
      <c r="G73" s="37"/>
      <c r="H73" s="37"/>
      <c r="I73" s="117"/>
      <c r="J73" s="37"/>
      <c r="K73" s="37"/>
      <c r="L73" s="11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29" t="s">
        <v>16</v>
      </c>
      <c r="D74" s="37"/>
      <c r="E74" s="37"/>
      <c r="F74" s="37"/>
      <c r="G74" s="37"/>
      <c r="H74" s="37"/>
      <c r="I74" s="117"/>
      <c r="J74" s="37"/>
      <c r="K74" s="37"/>
      <c r="L74" s="11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21" t="str">
        <f>E7</f>
        <v>Mechanické a chemické hubení nežádoucí vegetace u ST 2020-změna_1</v>
      </c>
      <c r="F75" s="322"/>
      <c r="G75" s="322"/>
      <c r="H75" s="322"/>
      <c r="I75" s="117"/>
      <c r="J75" s="37"/>
      <c r="K75" s="37"/>
      <c r="L75" s="11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2" customHeight="1">
      <c r="B76" s="21"/>
      <c r="C76" s="29" t="s">
        <v>113</v>
      </c>
      <c r="D76" s="22"/>
      <c r="E76" s="22"/>
      <c r="F76" s="22"/>
      <c r="G76" s="22"/>
      <c r="H76" s="22"/>
      <c r="I76" s="109"/>
      <c r="J76" s="22"/>
      <c r="K76" s="22"/>
      <c r="L76" s="20"/>
    </row>
    <row r="77" spans="1:31" s="2" customFormat="1" ht="16.5" customHeight="1">
      <c r="A77" s="35"/>
      <c r="B77" s="36"/>
      <c r="C77" s="37"/>
      <c r="D77" s="37"/>
      <c r="E77" s="321" t="s">
        <v>114</v>
      </c>
      <c r="F77" s="323"/>
      <c r="G77" s="323"/>
      <c r="H77" s="323"/>
      <c r="I77" s="117"/>
      <c r="J77" s="37"/>
      <c r="K77" s="37"/>
      <c r="L77" s="11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115</v>
      </c>
      <c r="D78" s="37"/>
      <c r="E78" s="37"/>
      <c r="F78" s="37"/>
      <c r="G78" s="37"/>
      <c r="H78" s="37"/>
      <c r="I78" s="117"/>
      <c r="J78" s="37"/>
      <c r="K78" s="37"/>
      <c r="L78" s="11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270" t="str">
        <f>E11</f>
        <v>Č11 - ZRN</v>
      </c>
      <c r="F79" s="323"/>
      <c r="G79" s="323"/>
      <c r="H79" s="323"/>
      <c r="I79" s="117"/>
      <c r="J79" s="37"/>
      <c r="K79" s="37"/>
      <c r="L79" s="11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" customHeight="1">
      <c r="A80" s="35"/>
      <c r="B80" s="36"/>
      <c r="C80" s="37"/>
      <c r="D80" s="37"/>
      <c r="E80" s="37"/>
      <c r="F80" s="37"/>
      <c r="G80" s="37"/>
      <c r="H80" s="37"/>
      <c r="I80" s="117"/>
      <c r="J80" s="37"/>
      <c r="K80" s="37"/>
      <c r="L80" s="11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22</v>
      </c>
      <c r="D81" s="37"/>
      <c r="E81" s="37"/>
      <c r="F81" s="27" t="str">
        <f>F14</f>
        <v xml:space="preserve"> </v>
      </c>
      <c r="G81" s="37"/>
      <c r="H81" s="37"/>
      <c r="I81" s="119" t="s">
        <v>24</v>
      </c>
      <c r="J81" s="60" t="str">
        <f>IF(J14="","",J14)</f>
        <v>10. 3. 2017</v>
      </c>
      <c r="K81" s="37"/>
      <c r="L81" s="11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" customHeight="1">
      <c r="A82" s="35"/>
      <c r="B82" s="36"/>
      <c r="C82" s="37"/>
      <c r="D82" s="37"/>
      <c r="E82" s="37"/>
      <c r="F82" s="37"/>
      <c r="G82" s="37"/>
      <c r="H82" s="37"/>
      <c r="I82" s="117"/>
      <c r="J82" s="37"/>
      <c r="K82" s="37"/>
      <c r="L82" s="11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15" customHeight="1">
      <c r="A83" s="35"/>
      <c r="B83" s="36"/>
      <c r="C83" s="29" t="s">
        <v>30</v>
      </c>
      <c r="D83" s="37"/>
      <c r="E83" s="37"/>
      <c r="F83" s="27" t="str">
        <f>E17</f>
        <v>Správa železnic - OŘ UNL</v>
      </c>
      <c r="G83" s="37"/>
      <c r="H83" s="37"/>
      <c r="I83" s="119" t="s">
        <v>37</v>
      </c>
      <c r="J83" s="33" t="str">
        <f>E23</f>
        <v xml:space="preserve"> </v>
      </c>
      <c r="K83" s="37"/>
      <c r="L83" s="11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15" customHeight="1">
      <c r="A84" s="35"/>
      <c r="B84" s="36"/>
      <c r="C84" s="29" t="s">
        <v>35</v>
      </c>
      <c r="D84" s="37"/>
      <c r="E84" s="37"/>
      <c r="F84" s="27" t="str">
        <f>IF(E20="","",E20)</f>
        <v>Vyplň údaj</v>
      </c>
      <c r="G84" s="37"/>
      <c r="H84" s="37"/>
      <c r="I84" s="119" t="s">
        <v>41</v>
      </c>
      <c r="J84" s="33" t="str">
        <f>E26</f>
        <v>Věra Trnková</v>
      </c>
      <c r="K84" s="37"/>
      <c r="L84" s="11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117"/>
      <c r="J85" s="37"/>
      <c r="K85" s="37"/>
      <c r="L85" s="11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66"/>
      <c r="B86" s="167"/>
      <c r="C86" s="168" t="s">
        <v>126</v>
      </c>
      <c r="D86" s="169" t="s">
        <v>64</v>
      </c>
      <c r="E86" s="169" t="s">
        <v>60</v>
      </c>
      <c r="F86" s="169" t="s">
        <v>61</v>
      </c>
      <c r="G86" s="169" t="s">
        <v>127</v>
      </c>
      <c r="H86" s="169" t="s">
        <v>128</v>
      </c>
      <c r="I86" s="170" t="s">
        <v>129</v>
      </c>
      <c r="J86" s="169" t="s">
        <v>121</v>
      </c>
      <c r="K86" s="171" t="s">
        <v>130</v>
      </c>
      <c r="L86" s="172"/>
      <c r="M86" s="69" t="s">
        <v>38</v>
      </c>
      <c r="N86" s="70" t="s">
        <v>49</v>
      </c>
      <c r="O86" s="70" t="s">
        <v>131</v>
      </c>
      <c r="P86" s="70" t="s">
        <v>132</v>
      </c>
      <c r="Q86" s="70" t="s">
        <v>133</v>
      </c>
      <c r="R86" s="70" t="s">
        <v>134</v>
      </c>
      <c r="S86" s="70" t="s">
        <v>135</v>
      </c>
      <c r="T86" s="70" t="s">
        <v>136</v>
      </c>
      <c r="U86" s="71" t="s">
        <v>137</v>
      </c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</row>
    <row r="87" spans="1:65" s="2" customFormat="1" ht="22.8" customHeight="1">
      <c r="A87" s="35"/>
      <c r="B87" s="36"/>
      <c r="C87" s="76" t="s">
        <v>138</v>
      </c>
      <c r="D87" s="37"/>
      <c r="E87" s="37"/>
      <c r="F87" s="37"/>
      <c r="G87" s="37"/>
      <c r="H87" s="37"/>
      <c r="I87" s="117"/>
      <c r="J87" s="173">
        <f>BK87</f>
        <v>0</v>
      </c>
      <c r="K87" s="37"/>
      <c r="L87" s="40"/>
      <c r="M87" s="72"/>
      <c r="N87" s="174"/>
      <c r="O87" s="73"/>
      <c r="P87" s="175">
        <f>P88</f>
        <v>0</v>
      </c>
      <c r="Q87" s="73"/>
      <c r="R87" s="175">
        <f>R88</f>
        <v>4.2052519999999998</v>
      </c>
      <c r="S87" s="73"/>
      <c r="T87" s="175">
        <f>T88</f>
        <v>0</v>
      </c>
      <c r="U87" s="74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7" t="s">
        <v>78</v>
      </c>
      <c r="AU87" s="17" t="s">
        <v>122</v>
      </c>
      <c r="BK87" s="176">
        <f>BK88</f>
        <v>0</v>
      </c>
    </row>
    <row r="88" spans="1:65" s="12" customFormat="1" ht="25.95" customHeight="1">
      <c r="B88" s="177"/>
      <c r="C88" s="178"/>
      <c r="D88" s="179" t="s">
        <v>78</v>
      </c>
      <c r="E88" s="180" t="s">
        <v>139</v>
      </c>
      <c r="F88" s="180" t="s">
        <v>140</v>
      </c>
      <c r="G88" s="178"/>
      <c r="H88" s="178"/>
      <c r="I88" s="181"/>
      <c r="J88" s="182">
        <f>BK88</f>
        <v>0</v>
      </c>
      <c r="K88" s="178"/>
      <c r="L88" s="183"/>
      <c r="M88" s="184"/>
      <c r="N88" s="185"/>
      <c r="O88" s="185"/>
      <c r="P88" s="186">
        <f>P89</f>
        <v>0</v>
      </c>
      <c r="Q88" s="185"/>
      <c r="R88" s="186">
        <f>R89</f>
        <v>4.2052519999999998</v>
      </c>
      <c r="S88" s="185"/>
      <c r="T88" s="186">
        <f>T89</f>
        <v>0</v>
      </c>
      <c r="U88" s="187"/>
      <c r="AR88" s="188" t="s">
        <v>86</v>
      </c>
      <c r="AT88" s="189" t="s">
        <v>78</v>
      </c>
      <c r="AU88" s="189" t="s">
        <v>79</v>
      </c>
      <c r="AY88" s="188" t="s">
        <v>141</v>
      </c>
      <c r="BK88" s="190">
        <f>BK89</f>
        <v>0</v>
      </c>
    </row>
    <row r="89" spans="1:65" s="12" customFormat="1" ht="22.8" customHeight="1">
      <c r="B89" s="177"/>
      <c r="C89" s="178"/>
      <c r="D89" s="179" t="s">
        <v>78</v>
      </c>
      <c r="E89" s="191" t="s">
        <v>142</v>
      </c>
      <c r="F89" s="191" t="s">
        <v>143</v>
      </c>
      <c r="G89" s="178"/>
      <c r="H89" s="178"/>
      <c r="I89" s="181"/>
      <c r="J89" s="192">
        <f>BK89</f>
        <v>0</v>
      </c>
      <c r="K89" s="178"/>
      <c r="L89" s="183"/>
      <c r="M89" s="184"/>
      <c r="N89" s="185"/>
      <c r="O89" s="185"/>
      <c r="P89" s="186">
        <f>SUM(P90:P131)</f>
        <v>0</v>
      </c>
      <c r="Q89" s="185"/>
      <c r="R89" s="186">
        <f>SUM(R90:R131)</f>
        <v>4.2052519999999998</v>
      </c>
      <c r="S89" s="185"/>
      <c r="T89" s="186">
        <f>SUM(T90:T131)</f>
        <v>0</v>
      </c>
      <c r="U89" s="187"/>
      <c r="AR89" s="188" t="s">
        <v>86</v>
      </c>
      <c r="AT89" s="189" t="s">
        <v>78</v>
      </c>
      <c r="AU89" s="189" t="s">
        <v>86</v>
      </c>
      <c r="AY89" s="188" t="s">
        <v>141</v>
      </c>
      <c r="BK89" s="190">
        <f>SUM(BK90:BK131)</f>
        <v>0</v>
      </c>
    </row>
    <row r="90" spans="1:65" s="2" customFormat="1" ht="21.75" customHeight="1">
      <c r="A90" s="35"/>
      <c r="B90" s="36"/>
      <c r="C90" s="193" t="s">
        <v>86</v>
      </c>
      <c r="D90" s="193" t="s">
        <v>144</v>
      </c>
      <c r="E90" s="194" t="s">
        <v>145</v>
      </c>
      <c r="F90" s="195" t="s">
        <v>146</v>
      </c>
      <c r="G90" s="196" t="s">
        <v>108</v>
      </c>
      <c r="H90" s="197">
        <v>8800</v>
      </c>
      <c r="I90" s="198"/>
      <c r="J90" s="199">
        <f>ROUND(I90*H90,2)</f>
        <v>0</v>
      </c>
      <c r="K90" s="195" t="s">
        <v>147</v>
      </c>
      <c r="L90" s="40"/>
      <c r="M90" s="200" t="s">
        <v>38</v>
      </c>
      <c r="N90" s="201" t="s">
        <v>50</v>
      </c>
      <c r="O90" s="65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2">
        <f>S90*H90</f>
        <v>0</v>
      </c>
      <c r="U90" s="203" t="s">
        <v>38</v>
      </c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4" t="s">
        <v>148</v>
      </c>
      <c r="AT90" s="204" t="s">
        <v>144</v>
      </c>
      <c r="AU90" s="204" t="s">
        <v>88</v>
      </c>
      <c r="AY90" s="17" t="s">
        <v>141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7" t="s">
        <v>86</v>
      </c>
      <c r="BK90" s="205">
        <f>ROUND(I90*H90,2)</f>
        <v>0</v>
      </c>
      <c r="BL90" s="17" t="s">
        <v>148</v>
      </c>
      <c r="BM90" s="204" t="s">
        <v>149</v>
      </c>
    </row>
    <row r="91" spans="1:65" s="2" customFormat="1" ht="48">
      <c r="A91" s="35"/>
      <c r="B91" s="36"/>
      <c r="C91" s="37"/>
      <c r="D91" s="206" t="s">
        <v>150</v>
      </c>
      <c r="E91" s="37"/>
      <c r="F91" s="207" t="s">
        <v>151</v>
      </c>
      <c r="G91" s="37"/>
      <c r="H91" s="37"/>
      <c r="I91" s="117"/>
      <c r="J91" s="37"/>
      <c r="K91" s="37"/>
      <c r="L91" s="40"/>
      <c r="M91" s="208"/>
      <c r="N91" s="209"/>
      <c r="O91" s="65"/>
      <c r="P91" s="65"/>
      <c r="Q91" s="65"/>
      <c r="R91" s="65"/>
      <c r="S91" s="65"/>
      <c r="T91" s="65"/>
      <c r="U91" s="66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7" t="s">
        <v>150</v>
      </c>
      <c r="AU91" s="17" t="s">
        <v>88</v>
      </c>
    </row>
    <row r="92" spans="1:65" s="2" customFormat="1" ht="57.6">
      <c r="A92" s="35"/>
      <c r="B92" s="36"/>
      <c r="C92" s="37"/>
      <c r="D92" s="206" t="s">
        <v>152</v>
      </c>
      <c r="E92" s="37"/>
      <c r="F92" s="210" t="s">
        <v>153</v>
      </c>
      <c r="G92" s="37"/>
      <c r="H92" s="37"/>
      <c r="I92" s="117"/>
      <c r="J92" s="37"/>
      <c r="K92" s="37"/>
      <c r="L92" s="40"/>
      <c r="M92" s="208"/>
      <c r="N92" s="209"/>
      <c r="O92" s="65"/>
      <c r="P92" s="65"/>
      <c r="Q92" s="65"/>
      <c r="R92" s="65"/>
      <c r="S92" s="65"/>
      <c r="T92" s="65"/>
      <c r="U92" s="66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7" t="s">
        <v>152</v>
      </c>
      <c r="AU92" s="17" t="s">
        <v>88</v>
      </c>
    </row>
    <row r="93" spans="1:65" s="13" customFormat="1" ht="10.199999999999999">
      <c r="B93" s="211"/>
      <c r="C93" s="212"/>
      <c r="D93" s="206" t="s">
        <v>154</v>
      </c>
      <c r="E93" s="213" t="s">
        <v>38</v>
      </c>
      <c r="F93" s="214" t="s">
        <v>155</v>
      </c>
      <c r="G93" s="212"/>
      <c r="H93" s="215">
        <v>8800</v>
      </c>
      <c r="I93" s="216"/>
      <c r="J93" s="212"/>
      <c r="K93" s="212"/>
      <c r="L93" s="217"/>
      <c r="M93" s="218"/>
      <c r="N93" s="219"/>
      <c r="O93" s="219"/>
      <c r="P93" s="219"/>
      <c r="Q93" s="219"/>
      <c r="R93" s="219"/>
      <c r="S93" s="219"/>
      <c r="T93" s="219"/>
      <c r="U93" s="220"/>
      <c r="AT93" s="221" t="s">
        <v>154</v>
      </c>
      <c r="AU93" s="221" t="s">
        <v>88</v>
      </c>
      <c r="AV93" s="13" t="s">
        <v>88</v>
      </c>
      <c r="AW93" s="13" t="s">
        <v>40</v>
      </c>
      <c r="AX93" s="13" t="s">
        <v>79</v>
      </c>
      <c r="AY93" s="221" t="s">
        <v>141</v>
      </c>
    </row>
    <row r="94" spans="1:65" s="14" customFormat="1" ht="10.199999999999999">
      <c r="B94" s="222"/>
      <c r="C94" s="223"/>
      <c r="D94" s="206" t="s">
        <v>154</v>
      </c>
      <c r="E94" s="224" t="s">
        <v>107</v>
      </c>
      <c r="F94" s="225" t="s">
        <v>156</v>
      </c>
      <c r="G94" s="223"/>
      <c r="H94" s="226">
        <v>8800</v>
      </c>
      <c r="I94" s="227"/>
      <c r="J94" s="223"/>
      <c r="K94" s="223"/>
      <c r="L94" s="228"/>
      <c r="M94" s="229"/>
      <c r="N94" s="230"/>
      <c r="O94" s="230"/>
      <c r="P94" s="230"/>
      <c r="Q94" s="230"/>
      <c r="R94" s="230"/>
      <c r="S94" s="230"/>
      <c r="T94" s="230"/>
      <c r="U94" s="231"/>
      <c r="AT94" s="232" t="s">
        <v>154</v>
      </c>
      <c r="AU94" s="232" t="s">
        <v>88</v>
      </c>
      <c r="AV94" s="14" t="s">
        <v>148</v>
      </c>
      <c r="AW94" s="14" t="s">
        <v>40</v>
      </c>
      <c r="AX94" s="14" t="s">
        <v>86</v>
      </c>
      <c r="AY94" s="232" t="s">
        <v>141</v>
      </c>
    </row>
    <row r="95" spans="1:65" s="2" customFormat="1" ht="21.75" customHeight="1">
      <c r="A95" s="35"/>
      <c r="B95" s="36"/>
      <c r="C95" s="193" t="s">
        <v>88</v>
      </c>
      <c r="D95" s="193" t="s">
        <v>144</v>
      </c>
      <c r="E95" s="194" t="s">
        <v>157</v>
      </c>
      <c r="F95" s="195" t="s">
        <v>158</v>
      </c>
      <c r="G95" s="196" t="s">
        <v>105</v>
      </c>
      <c r="H95" s="197">
        <v>1786.6389999999999</v>
      </c>
      <c r="I95" s="198"/>
      <c r="J95" s="199">
        <f>ROUND(I95*H95,2)</f>
        <v>0</v>
      </c>
      <c r="K95" s="195" t="s">
        <v>147</v>
      </c>
      <c r="L95" s="40"/>
      <c r="M95" s="200" t="s">
        <v>38</v>
      </c>
      <c r="N95" s="201" t="s">
        <v>50</v>
      </c>
      <c r="O95" s="65"/>
      <c r="P95" s="202">
        <f>O95*H95</f>
        <v>0</v>
      </c>
      <c r="Q95" s="202">
        <v>0</v>
      </c>
      <c r="R95" s="202">
        <f>Q95*H95</f>
        <v>0</v>
      </c>
      <c r="S95" s="202">
        <v>0</v>
      </c>
      <c r="T95" s="202">
        <f>S95*H95</f>
        <v>0</v>
      </c>
      <c r="U95" s="203" t="s">
        <v>38</v>
      </c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204" t="s">
        <v>148</v>
      </c>
      <c r="AT95" s="204" t="s">
        <v>144</v>
      </c>
      <c r="AU95" s="204" t="s">
        <v>88</v>
      </c>
      <c r="AY95" s="17" t="s">
        <v>141</v>
      </c>
      <c r="BE95" s="205">
        <f>IF(N95="základní",J95,0)</f>
        <v>0</v>
      </c>
      <c r="BF95" s="205">
        <f>IF(N95="snížená",J95,0)</f>
        <v>0</v>
      </c>
      <c r="BG95" s="205">
        <f>IF(N95="zákl. přenesená",J95,0)</f>
        <v>0</v>
      </c>
      <c r="BH95" s="205">
        <f>IF(N95="sníž. přenesená",J95,0)</f>
        <v>0</v>
      </c>
      <c r="BI95" s="205">
        <f>IF(N95="nulová",J95,0)</f>
        <v>0</v>
      </c>
      <c r="BJ95" s="17" t="s">
        <v>86</v>
      </c>
      <c r="BK95" s="205">
        <f>ROUND(I95*H95,2)</f>
        <v>0</v>
      </c>
      <c r="BL95" s="17" t="s">
        <v>148</v>
      </c>
      <c r="BM95" s="204" t="s">
        <v>159</v>
      </c>
    </row>
    <row r="96" spans="1:65" s="2" customFormat="1" ht="57.6">
      <c r="A96" s="35"/>
      <c r="B96" s="36"/>
      <c r="C96" s="37"/>
      <c r="D96" s="206" t="s">
        <v>150</v>
      </c>
      <c r="E96" s="37"/>
      <c r="F96" s="207" t="s">
        <v>160</v>
      </c>
      <c r="G96" s="37"/>
      <c r="H96" s="37"/>
      <c r="I96" s="117"/>
      <c r="J96" s="37"/>
      <c r="K96" s="37"/>
      <c r="L96" s="40"/>
      <c r="M96" s="208"/>
      <c r="N96" s="209"/>
      <c r="O96" s="65"/>
      <c r="P96" s="65"/>
      <c r="Q96" s="65"/>
      <c r="R96" s="65"/>
      <c r="S96" s="65"/>
      <c r="T96" s="65"/>
      <c r="U96" s="66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7" t="s">
        <v>150</v>
      </c>
      <c r="AU96" s="17" t="s">
        <v>88</v>
      </c>
    </row>
    <row r="97" spans="1:65" s="2" customFormat="1" ht="57.6">
      <c r="A97" s="35"/>
      <c r="B97" s="36"/>
      <c r="C97" s="37"/>
      <c r="D97" s="206" t="s">
        <v>152</v>
      </c>
      <c r="E97" s="37"/>
      <c r="F97" s="210" t="s">
        <v>153</v>
      </c>
      <c r="G97" s="37"/>
      <c r="H97" s="37"/>
      <c r="I97" s="117"/>
      <c r="J97" s="37"/>
      <c r="K97" s="37"/>
      <c r="L97" s="40"/>
      <c r="M97" s="208"/>
      <c r="N97" s="209"/>
      <c r="O97" s="65"/>
      <c r="P97" s="65"/>
      <c r="Q97" s="65"/>
      <c r="R97" s="65"/>
      <c r="S97" s="65"/>
      <c r="T97" s="65"/>
      <c r="U97" s="66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7" t="s">
        <v>152</v>
      </c>
      <c r="AU97" s="17" t="s">
        <v>88</v>
      </c>
    </row>
    <row r="98" spans="1:65" s="13" customFormat="1" ht="10.199999999999999">
      <c r="B98" s="211"/>
      <c r="C98" s="212"/>
      <c r="D98" s="206" t="s">
        <v>154</v>
      </c>
      <c r="E98" s="213" t="s">
        <v>38</v>
      </c>
      <c r="F98" s="214" t="s">
        <v>161</v>
      </c>
      <c r="G98" s="212"/>
      <c r="H98" s="215">
        <v>279.45600000000002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19"/>
      <c r="U98" s="220"/>
      <c r="AT98" s="221" t="s">
        <v>154</v>
      </c>
      <c r="AU98" s="221" t="s">
        <v>88</v>
      </c>
      <c r="AV98" s="13" t="s">
        <v>88</v>
      </c>
      <c r="AW98" s="13" t="s">
        <v>40</v>
      </c>
      <c r="AX98" s="13" t="s">
        <v>79</v>
      </c>
      <c r="AY98" s="221" t="s">
        <v>141</v>
      </c>
    </row>
    <row r="99" spans="1:65" s="13" customFormat="1" ht="10.199999999999999">
      <c r="B99" s="211"/>
      <c r="C99" s="212"/>
      <c r="D99" s="206" t="s">
        <v>154</v>
      </c>
      <c r="E99" s="213" t="s">
        <v>38</v>
      </c>
      <c r="F99" s="214" t="s">
        <v>162</v>
      </c>
      <c r="G99" s="212"/>
      <c r="H99" s="215">
        <v>177.714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19"/>
      <c r="U99" s="220"/>
      <c r="AT99" s="221" t="s">
        <v>154</v>
      </c>
      <c r="AU99" s="221" t="s">
        <v>88</v>
      </c>
      <c r="AV99" s="13" t="s">
        <v>88</v>
      </c>
      <c r="AW99" s="13" t="s">
        <v>40</v>
      </c>
      <c r="AX99" s="13" t="s">
        <v>79</v>
      </c>
      <c r="AY99" s="221" t="s">
        <v>141</v>
      </c>
    </row>
    <row r="100" spans="1:65" s="13" customFormat="1" ht="10.199999999999999">
      <c r="B100" s="211"/>
      <c r="C100" s="212"/>
      <c r="D100" s="206" t="s">
        <v>154</v>
      </c>
      <c r="E100" s="213" t="s">
        <v>38</v>
      </c>
      <c r="F100" s="214" t="s">
        <v>163</v>
      </c>
      <c r="G100" s="212"/>
      <c r="H100" s="215">
        <v>137.85599999999999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19"/>
      <c r="U100" s="220"/>
      <c r="AT100" s="221" t="s">
        <v>154</v>
      </c>
      <c r="AU100" s="221" t="s">
        <v>88</v>
      </c>
      <c r="AV100" s="13" t="s">
        <v>88</v>
      </c>
      <c r="AW100" s="13" t="s">
        <v>40</v>
      </c>
      <c r="AX100" s="13" t="s">
        <v>79</v>
      </c>
      <c r="AY100" s="221" t="s">
        <v>141</v>
      </c>
    </row>
    <row r="101" spans="1:65" s="13" customFormat="1" ht="10.199999999999999">
      <c r="B101" s="211"/>
      <c r="C101" s="212"/>
      <c r="D101" s="206" t="s">
        <v>154</v>
      </c>
      <c r="E101" s="213" t="s">
        <v>38</v>
      </c>
      <c r="F101" s="214" t="s">
        <v>164</v>
      </c>
      <c r="G101" s="212"/>
      <c r="H101" s="215">
        <v>146.94999999999999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19"/>
      <c r="U101" s="220"/>
      <c r="AT101" s="221" t="s">
        <v>154</v>
      </c>
      <c r="AU101" s="221" t="s">
        <v>88</v>
      </c>
      <c r="AV101" s="13" t="s">
        <v>88</v>
      </c>
      <c r="AW101" s="13" t="s">
        <v>40</v>
      </c>
      <c r="AX101" s="13" t="s">
        <v>79</v>
      </c>
      <c r="AY101" s="221" t="s">
        <v>141</v>
      </c>
    </row>
    <row r="102" spans="1:65" s="13" customFormat="1" ht="10.199999999999999">
      <c r="B102" s="211"/>
      <c r="C102" s="212"/>
      <c r="D102" s="206" t="s">
        <v>154</v>
      </c>
      <c r="E102" s="213" t="s">
        <v>38</v>
      </c>
      <c r="F102" s="214" t="s">
        <v>165</v>
      </c>
      <c r="G102" s="212"/>
      <c r="H102" s="215">
        <v>191.01400000000001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19"/>
      <c r="U102" s="220"/>
      <c r="AT102" s="221" t="s">
        <v>154</v>
      </c>
      <c r="AU102" s="221" t="s">
        <v>88</v>
      </c>
      <c r="AV102" s="13" t="s">
        <v>88</v>
      </c>
      <c r="AW102" s="13" t="s">
        <v>40</v>
      </c>
      <c r="AX102" s="13" t="s">
        <v>79</v>
      </c>
      <c r="AY102" s="221" t="s">
        <v>141</v>
      </c>
    </row>
    <row r="103" spans="1:65" s="13" customFormat="1" ht="10.199999999999999">
      <c r="B103" s="211"/>
      <c r="C103" s="212"/>
      <c r="D103" s="206" t="s">
        <v>154</v>
      </c>
      <c r="E103" s="213" t="s">
        <v>38</v>
      </c>
      <c r="F103" s="214" t="s">
        <v>166</v>
      </c>
      <c r="G103" s="212"/>
      <c r="H103" s="215">
        <v>121.628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19"/>
      <c r="U103" s="220"/>
      <c r="AT103" s="221" t="s">
        <v>154</v>
      </c>
      <c r="AU103" s="221" t="s">
        <v>88</v>
      </c>
      <c r="AV103" s="13" t="s">
        <v>88</v>
      </c>
      <c r="AW103" s="13" t="s">
        <v>40</v>
      </c>
      <c r="AX103" s="13" t="s">
        <v>79</v>
      </c>
      <c r="AY103" s="221" t="s">
        <v>141</v>
      </c>
    </row>
    <row r="104" spans="1:65" s="13" customFormat="1" ht="10.199999999999999">
      <c r="B104" s="211"/>
      <c r="C104" s="212"/>
      <c r="D104" s="206" t="s">
        <v>154</v>
      </c>
      <c r="E104" s="213" t="s">
        <v>38</v>
      </c>
      <c r="F104" s="214" t="s">
        <v>167</v>
      </c>
      <c r="G104" s="212"/>
      <c r="H104" s="215">
        <v>217.64599999999999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19"/>
      <c r="U104" s="220"/>
      <c r="AT104" s="221" t="s">
        <v>154</v>
      </c>
      <c r="AU104" s="221" t="s">
        <v>88</v>
      </c>
      <c r="AV104" s="13" t="s">
        <v>88</v>
      </c>
      <c r="AW104" s="13" t="s">
        <v>40</v>
      </c>
      <c r="AX104" s="13" t="s">
        <v>79</v>
      </c>
      <c r="AY104" s="221" t="s">
        <v>141</v>
      </c>
    </row>
    <row r="105" spans="1:65" s="13" customFormat="1" ht="10.199999999999999">
      <c r="B105" s="211"/>
      <c r="C105" s="212"/>
      <c r="D105" s="206" t="s">
        <v>154</v>
      </c>
      <c r="E105" s="213" t="s">
        <v>38</v>
      </c>
      <c r="F105" s="214" t="s">
        <v>168</v>
      </c>
      <c r="G105" s="212"/>
      <c r="H105" s="215">
        <v>231.142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19"/>
      <c r="U105" s="220"/>
      <c r="AT105" s="221" t="s">
        <v>154</v>
      </c>
      <c r="AU105" s="221" t="s">
        <v>88</v>
      </c>
      <c r="AV105" s="13" t="s">
        <v>88</v>
      </c>
      <c r="AW105" s="13" t="s">
        <v>40</v>
      </c>
      <c r="AX105" s="13" t="s">
        <v>79</v>
      </c>
      <c r="AY105" s="221" t="s">
        <v>141</v>
      </c>
    </row>
    <row r="106" spans="1:65" s="13" customFormat="1" ht="10.199999999999999">
      <c r="B106" s="211"/>
      <c r="C106" s="212"/>
      <c r="D106" s="206" t="s">
        <v>154</v>
      </c>
      <c r="E106" s="213" t="s">
        <v>38</v>
      </c>
      <c r="F106" s="214" t="s">
        <v>169</v>
      </c>
      <c r="G106" s="212"/>
      <c r="H106" s="215">
        <v>144.881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19"/>
      <c r="U106" s="220"/>
      <c r="AT106" s="221" t="s">
        <v>154</v>
      </c>
      <c r="AU106" s="221" t="s">
        <v>88</v>
      </c>
      <c r="AV106" s="13" t="s">
        <v>88</v>
      </c>
      <c r="AW106" s="13" t="s">
        <v>40</v>
      </c>
      <c r="AX106" s="13" t="s">
        <v>79</v>
      </c>
      <c r="AY106" s="221" t="s">
        <v>141</v>
      </c>
    </row>
    <row r="107" spans="1:65" s="13" customFormat="1" ht="10.199999999999999">
      <c r="B107" s="211"/>
      <c r="C107" s="212"/>
      <c r="D107" s="206" t="s">
        <v>154</v>
      </c>
      <c r="E107" s="213" t="s">
        <v>38</v>
      </c>
      <c r="F107" s="214" t="s">
        <v>170</v>
      </c>
      <c r="G107" s="212"/>
      <c r="H107" s="215">
        <v>138.352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19"/>
      <c r="U107" s="220"/>
      <c r="AT107" s="221" t="s">
        <v>154</v>
      </c>
      <c r="AU107" s="221" t="s">
        <v>88</v>
      </c>
      <c r="AV107" s="13" t="s">
        <v>88</v>
      </c>
      <c r="AW107" s="13" t="s">
        <v>40</v>
      </c>
      <c r="AX107" s="13" t="s">
        <v>79</v>
      </c>
      <c r="AY107" s="221" t="s">
        <v>141</v>
      </c>
    </row>
    <row r="108" spans="1:65" s="14" customFormat="1" ht="10.199999999999999">
      <c r="B108" s="222"/>
      <c r="C108" s="223"/>
      <c r="D108" s="206" t="s">
        <v>154</v>
      </c>
      <c r="E108" s="224" t="s">
        <v>104</v>
      </c>
      <c r="F108" s="225" t="s">
        <v>156</v>
      </c>
      <c r="G108" s="223"/>
      <c r="H108" s="226">
        <v>1786.6389999999999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0"/>
      <c r="U108" s="231"/>
      <c r="AT108" s="232" t="s">
        <v>154</v>
      </c>
      <c r="AU108" s="232" t="s">
        <v>88</v>
      </c>
      <c r="AV108" s="14" t="s">
        <v>148</v>
      </c>
      <c r="AW108" s="14" t="s">
        <v>40</v>
      </c>
      <c r="AX108" s="14" t="s">
        <v>86</v>
      </c>
      <c r="AY108" s="232" t="s">
        <v>141</v>
      </c>
    </row>
    <row r="109" spans="1:65" s="2" customFormat="1" ht="21.75" customHeight="1">
      <c r="A109" s="35"/>
      <c r="B109" s="36"/>
      <c r="C109" s="193" t="s">
        <v>171</v>
      </c>
      <c r="D109" s="193" t="s">
        <v>144</v>
      </c>
      <c r="E109" s="194" t="s">
        <v>172</v>
      </c>
      <c r="F109" s="195" t="s">
        <v>173</v>
      </c>
      <c r="G109" s="196" t="s">
        <v>105</v>
      </c>
      <c r="H109" s="197">
        <v>2.64</v>
      </c>
      <c r="I109" s="198"/>
      <c r="J109" s="199">
        <f>ROUND(I109*H109,2)</f>
        <v>0</v>
      </c>
      <c r="K109" s="195" t="s">
        <v>147</v>
      </c>
      <c r="L109" s="40"/>
      <c r="M109" s="200" t="s">
        <v>38</v>
      </c>
      <c r="N109" s="201" t="s">
        <v>50</v>
      </c>
      <c r="O109" s="65"/>
      <c r="P109" s="202">
        <f>O109*H109</f>
        <v>0</v>
      </c>
      <c r="Q109" s="202">
        <v>0</v>
      </c>
      <c r="R109" s="202">
        <f>Q109*H109</f>
        <v>0</v>
      </c>
      <c r="S109" s="202">
        <v>0</v>
      </c>
      <c r="T109" s="202">
        <f>S109*H109</f>
        <v>0</v>
      </c>
      <c r="U109" s="203" t="s">
        <v>38</v>
      </c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204" t="s">
        <v>148</v>
      </c>
      <c r="AT109" s="204" t="s">
        <v>144</v>
      </c>
      <c r="AU109" s="204" t="s">
        <v>88</v>
      </c>
      <c r="AY109" s="17" t="s">
        <v>141</v>
      </c>
      <c r="BE109" s="205">
        <f>IF(N109="základní",J109,0)</f>
        <v>0</v>
      </c>
      <c r="BF109" s="205">
        <f>IF(N109="snížená",J109,0)</f>
        <v>0</v>
      </c>
      <c r="BG109" s="205">
        <f>IF(N109="zákl. přenesená",J109,0)</f>
        <v>0</v>
      </c>
      <c r="BH109" s="205">
        <f>IF(N109="sníž. přenesená",J109,0)</f>
        <v>0</v>
      </c>
      <c r="BI109" s="205">
        <f>IF(N109="nulová",J109,0)</f>
        <v>0</v>
      </c>
      <c r="BJ109" s="17" t="s">
        <v>86</v>
      </c>
      <c r="BK109" s="205">
        <f>ROUND(I109*H109,2)</f>
        <v>0</v>
      </c>
      <c r="BL109" s="17" t="s">
        <v>148</v>
      </c>
      <c r="BM109" s="204" t="s">
        <v>174</v>
      </c>
    </row>
    <row r="110" spans="1:65" s="2" customFormat="1" ht="57.6">
      <c r="A110" s="35"/>
      <c r="B110" s="36"/>
      <c r="C110" s="37"/>
      <c r="D110" s="206" t="s">
        <v>150</v>
      </c>
      <c r="E110" s="37"/>
      <c r="F110" s="207" t="s">
        <v>175</v>
      </c>
      <c r="G110" s="37"/>
      <c r="H110" s="37"/>
      <c r="I110" s="117"/>
      <c r="J110" s="37"/>
      <c r="K110" s="37"/>
      <c r="L110" s="40"/>
      <c r="M110" s="208"/>
      <c r="N110" s="209"/>
      <c r="O110" s="65"/>
      <c r="P110" s="65"/>
      <c r="Q110" s="65"/>
      <c r="R110" s="65"/>
      <c r="S110" s="65"/>
      <c r="T110" s="65"/>
      <c r="U110" s="66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7" t="s">
        <v>150</v>
      </c>
      <c r="AU110" s="17" t="s">
        <v>88</v>
      </c>
    </row>
    <row r="111" spans="1:65" s="2" customFormat="1" ht="57.6">
      <c r="A111" s="35"/>
      <c r="B111" s="36"/>
      <c r="C111" s="37"/>
      <c r="D111" s="206" t="s">
        <v>152</v>
      </c>
      <c r="E111" s="37"/>
      <c r="F111" s="210" t="s">
        <v>153</v>
      </c>
      <c r="G111" s="37"/>
      <c r="H111" s="37"/>
      <c r="I111" s="117"/>
      <c r="J111" s="37"/>
      <c r="K111" s="37"/>
      <c r="L111" s="40"/>
      <c r="M111" s="208"/>
      <c r="N111" s="209"/>
      <c r="O111" s="65"/>
      <c r="P111" s="65"/>
      <c r="Q111" s="65"/>
      <c r="R111" s="65"/>
      <c r="S111" s="65"/>
      <c r="T111" s="65"/>
      <c r="U111" s="66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T111" s="17" t="s">
        <v>152</v>
      </c>
      <c r="AU111" s="17" t="s">
        <v>88</v>
      </c>
    </row>
    <row r="112" spans="1:65" s="15" customFormat="1" ht="10.199999999999999">
      <c r="B112" s="233"/>
      <c r="C112" s="234"/>
      <c r="D112" s="206" t="s">
        <v>154</v>
      </c>
      <c r="E112" s="235" t="s">
        <v>38</v>
      </c>
      <c r="F112" s="236" t="s">
        <v>176</v>
      </c>
      <c r="G112" s="234"/>
      <c r="H112" s="235" t="s">
        <v>38</v>
      </c>
      <c r="I112" s="237"/>
      <c r="J112" s="234"/>
      <c r="K112" s="234"/>
      <c r="L112" s="238"/>
      <c r="M112" s="239"/>
      <c r="N112" s="240"/>
      <c r="O112" s="240"/>
      <c r="P112" s="240"/>
      <c r="Q112" s="240"/>
      <c r="R112" s="240"/>
      <c r="S112" s="240"/>
      <c r="T112" s="240"/>
      <c r="U112" s="241"/>
      <c r="AT112" s="242" t="s">
        <v>154</v>
      </c>
      <c r="AU112" s="242" t="s">
        <v>88</v>
      </c>
      <c r="AV112" s="15" t="s">
        <v>86</v>
      </c>
      <c r="AW112" s="15" t="s">
        <v>40</v>
      </c>
      <c r="AX112" s="15" t="s">
        <v>79</v>
      </c>
      <c r="AY112" s="242" t="s">
        <v>141</v>
      </c>
    </row>
    <row r="113" spans="1:65" s="13" customFormat="1" ht="10.199999999999999">
      <c r="B113" s="211"/>
      <c r="C113" s="212"/>
      <c r="D113" s="206" t="s">
        <v>154</v>
      </c>
      <c r="E113" s="213" t="s">
        <v>38</v>
      </c>
      <c r="F113" s="214" t="s">
        <v>177</v>
      </c>
      <c r="G113" s="212"/>
      <c r="H113" s="215">
        <v>2.64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19"/>
      <c r="U113" s="220"/>
      <c r="AT113" s="221" t="s">
        <v>154</v>
      </c>
      <c r="AU113" s="221" t="s">
        <v>88</v>
      </c>
      <c r="AV113" s="13" t="s">
        <v>88</v>
      </c>
      <c r="AW113" s="13" t="s">
        <v>40</v>
      </c>
      <c r="AX113" s="13" t="s">
        <v>79</v>
      </c>
      <c r="AY113" s="221" t="s">
        <v>141</v>
      </c>
    </row>
    <row r="114" spans="1:65" s="14" customFormat="1" ht="10.199999999999999">
      <c r="B114" s="222"/>
      <c r="C114" s="223"/>
      <c r="D114" s="206" t="s">
        <v>154</v>
      </c>
      <c r="E114" s="224" t="s">
        <v>111</v>
      </c>
      <c r="F114" s="225" t="s">
        <v>156</v>
      </c>
      <c r="G114" s="223"/>
      <c r="H114" s="226">
        <v>2.64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0"/>
      <c r="U114" s="231"/>
      <c r="AT114" s="232" t="s">
        <v>154</v>
      </c>
      <c r="AU114" s="232" t="s">
        <v>88</v>
      </c>
      <c r="AV114" s="14" t="s">
        <v>148</v>
      </c>
      <c r="AW114" s="14" t="s">
        <v>40</v>
      </c>
      <c r="AX114" s="14" t="s">
        <v>86</v>
      </c>
      <c r="AY114" s="232" t="s">
        <v>141</v>
      </c>
    </row>
    <row r="115" spans="1:65" s="2" customFormat="1" ht="21.75" customHeight="1">
      <c r="A115" s="35"/>
      <c r="B115" s="36"/>
      <c r="C115" s="243" t="s">
        <v>148</v>
      </c>
      <c r="D115" s="243" t="s">
        <v>178</v>
      </c>
      <c r="E115" s="244" t="s">
        <v>179</v>
      </c>
      <c r="F115" s="245" t="s">
        <v>180</v>
      </c>
      <c r="G115" s="246" t="s">
        <v>181</v>
      </c>
      <c r="H115" s="247">
        <v>3573.2779999999998</v>
      </c>
      <c r="I115" s="248"/>
      <c r="J115" s="249">
        <f>ROUND(I115*H115,2)</f>
        <v>0</v>
      </c>
      <c r="K115" s="245" t="s">
        <v>147</v>
      </c>
      <c r="L115" s="250"/>
      <c r="M115" s="251" t="s">
        <v>38</v>
      </c>
      <c r="N115" s="252" t="s">
        <v>50</v>
      </c>
      <c r="O115" s="65"/>
      <c r="P115" s="202">
        <f>O115*H115</f>
        <v>0</v>
      </c>
      <c r="Q115" s="202">
        <v>1E-3</v>
      </c>
      <c r="R115" s="202">
        <f>Q115*H115</f>
        <v>3.5732779999999997</v>
      </c>
      <c r="S115" s="202">
        <v>0</v>
      </c>
      <c r="T115" s="202">
        <f>S115*H115</f>
        <v>0</v>
      </c>
      <c r="U115" s="203" t="s">
        <v>38</v>
      </c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204" t="s">
        <v>182</v>
      </c>
      <c r="AT115" s="204" t="s">
        <v>178</v>
      </c>
      <c r="AU115" s="204" t="s">
        <v>88</v>
      </c>
      <c r="AY115" s="17" t="s">
        <v>141</v>
      </c>
      <c r="BE115" s="205">
        <f>IF(N115="základní",J115,0)</f>
        <v>0</v>
      </c>
      <c r="BF115" s="205">
        <f>IF(N115="snížená",J115,0)</f>
        <v>0</v>
      </c>
      <c r="BG115" s="205">
        <f>IF(N115="zákl. přenesená",J115,0)</f>
        <v>0</v>
      </c>
      <c r="BH115" s="205">
        <f>IF(N115="sníž. přenesená",J115,0)</f>
        <v>0</v>
      </c>
      <c r="BI115" s="205">
        <f>IF(N115="nulová",J115,0)</f>
        <v>0</v>
      </c>
      <c r="BJ115" s="17" t="s">
        <v>86</v>
      </c>
      <c r="BK115" s="205">
        <f>ROUND(I115*H115,2)</f>
        <v>0</v>
      </c>
      <c r="BL115" s="17" t="s">
        <v>148</v>
      </c>
      <c r="BM115" s="204" t="s">
        <v>183</v>
      </c>
    </row>
    <row r="116" spans="1:65" s="2" customFormat="1" ht="10.199999999999999">
      <c r="A116" s="35"/>
      <c r="B116" s="36"/>
      <c r="C116" s="37"/>
      <c r="D116" s="206" t="s">
        <v>150</v>
      </c>
      <c r="E116" s="37"/>
      <c r="F116" s="207" t="s">
        <v>180</v>
      </c>
      <c r="G116" s="37"/>
      <c r="H116" s="37"/>
      <c r="I116" s="117"/>
      <c r="J116" s="37"/>
      <c r="K116" s="37"/>
      <c r="L116" s="40"/>
      <c r="M116" s="208"/>
      <c r="N116" s="209"/>
      <c r="O116" s="65"/>
      <c r="P116" s="65"/>
      <c r="Q116" s="65"/>
      <c r="R116" s="65"/>
      <c r="S116" s="65"/>
      <c r="T116" s="65"/>
      <c r="U116" s="66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7" t="s">
        <v>150</v>
      </c>
      <c r="AU116" s="17" t="s">
        <v>88</v>
      </c>
    </row>
    <row r="117" spans="1:65" s="13" customFormat="1" ht="10.199999999999999">
      <c r="B117" s="211"/>
      <c r="C117" s="212"/>
      <c r="D117" s="206" t="s">
        <v>154</v>
      </c>
      <c r="E117" s="213" t="s">
        <v>38</v>
      </c>
      <c r="F117" s="214" t="s">
        <v>184</v>
      </c>
      <c r="G117" s="212"/>
      <c r="H117" s="215">
        <v>3573.2779999999998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19"/>
      <c r="U117" s="220"/>
      <c r="AT117" s="221" t="s">
        <v>154</v>
      </c>
      <c r="AU117" s="221" t="s">
        <v>88</v>
      </c>
      <c r="AV117" s="13" t="s">
        <v>88</v>
      </c>
      <c r="AW117" s="13" t="s">
        <v>40</v>
      </c>
      <c r="AX117" s="13" t="s">
        <v>79</v>
      </c>
      <c r="AY117" s="221" t="s">
        <v>141</v>
      </c>
    </row>
    <row r="118" spans="1:65" s="14" customFormat="1" ht="10.199999999999999">
      <c r="B118" s="222"/>
      <c r="C118" s="223"/>
      <c r="D118" s="206" t="s">
        <v>154</v>
      </c>
      <c r="E118" s="224" t="s">
        <v>38</v>
      </c>
      <c r="F118" s="225" t="s">
        <v>156</v>
      </c>
      <c r="G118" s="223"/>
      <c r="H118" s="226">
        <v>3573.2779999999998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0"/>
      <c r="U118" s="231"/>
      <c r="AT118" s="232" t="s">
        <v>154</v>
      </c>
      <c r="AU118" s="232" t="s">
        <v>88</v>
      </c>
      <c r="AV118" s="14" t="s">
        <v>148</v>
      </c>
      <c r="AW118" s="14" t="s">
        <v>40</v>
      </c>
      <c r="AX118" s="14" t="s">
        <v>86</v>
      </c>
      <c r="AY118" s="232" t="s">
        <v>141</v>
      </c>
    </row>
    <row r="119" spans="1:65" s="2" customFormat="1" ht="21.75" customHeight="1">
      <c r="A119" s="35"/>
      <c r="B119" s="36"/>
      <c r="C119" s="243" t="s">
        <v>142</v>
      </c>
      <c r="D119" s="243" t="s">
        <v>178</v>
      </c>
      <c r="E119" s="244" t="s">
        <v>185</v>
      </c>
      <c r="F119" s="245" t="s">
        <v>186</v>
      </c>
      <c r="G119" s="246" t="s">
        <v>181</v>
      </c>
      <c r="H119" s="247">
        <v>631.97400000000005</v>
      </c>
      <c r="I119" s="248"/>
      <c r="J119" s="249">
        <f>ROUND(I119*H119,2)</f>
        <v>0</v>
      </c>
      <c r="K119" s="245" t="s">
        <v>147</v>
      </c>
      <c r="L119" s="250"/>
      <c r="M119" s="251" t="s">
        <v>38</v>
      </c>
      <c r="N119" s="252" t="s">
        <v>50</v>
      </c>
      <c r="O119" s="65"/>
      <c r="P119" s="202">
        <f>O119*H119</f>
        <v>0</v>
      </c>
      <c r="Q119" s="202">
        <v>1E-3</v>
      </c>
      <c r="R119" s="202">
        <f>Q119*H119</f>
        <v>0.63197400000000004</v>
      </c>
      <c r="S119" s="202">
        <v>0</v>
      </c>
      <c r="T119" s="202">
        <f>S119*H119</f>
        <v>0</v>
      </c>
      <c r="U119" s="203" t="s">
        <v>38</v>
      </c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204" t="s">
        <v>182</v>
      </c>
      <c r="AT119" s="204" t="s">
        <v>178</v>
      </c>
      <c r="AU119" s="204" t="s">
        <v>88</v>
      </c>
      <c r="AY119" s="17" t="s">
        <v>141</v>
      </c>
      <c r="BE119" s="205">
        <f>IF(N119="základní",J119,0)</f>
        <v>0</v>
      </c>
      <c r="BF119" s="205">
        <f>IF(N119="snížená",J119,0)</f>
        <v>0</v>
      </c>
      <c r="BG119" s="205">
        <f>IF(N119="zákl. přenesená",J119,0)</f>
        <v>0</v>
      </c>
      <c r="BH119" s="205">
        <f>IF(N119="sníž. přenesená",J119,0)</f>
        <v>0</v>
      </c>
      <c r="BI119" s="205">
        <f>IF(N119="nulová",J119,0)</f>
        <v>0</v>
      </c>
      <c r="BJ119" s="17" t="s">
        <v>86</v>
      </c>
      <c r="BK119" s="205">
        <f>ROUND(I119*H119,2)</f>
        <v>0</v>
      </c>
      <c r="BL119" s="17" t="s">
        <v>148</v>
      </c>
      <c r="BM119" s="204" t="s">
        <v>187</v>
      </c>
    </row>
    <row r="120" spans="1:65" s="2" customFormat="1" ht="10.199999999999999">
      <c r="A120" s="35"/>
      <c r="B120" s="36"/>
      <c r="C120" s="37"/>
      <c r="D120" s="206" t="s">
        <v>150</v>
      </c>
      <c r="E120" s="37"/>
      <c r="F120" s="207" t="s">
        <v>186</v>
      </c>
      <c r="G120" s="37"/>
      <c r="H120" s="37"/>
      <c r="I120" s="117"/>
      <c r="J120" s="37"/>
      <c r="K120" s="37"/>
      <c r="L120" s="40"/>
      <c r="M120" s="208"/>
      <c r="N120" s="209"/>
      <c r="O120" s="65"/>
      <c r="P120" s="65"/>
      <c r="Q120" s="65"/>
      <c r="R120" s="65"/>
      <c r="S120" s="65"/>
      <c r="T120" s="65"/>
      <c r="U120" s="66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7" t="s">
        <v>150</v>
      </c>
      <c r="AU120" s="17" t="s">
        <v>88</v>
      </c>
    </row>
    <row r="121" spans="1:65" s="13" customFormat="1" ht="10.199999999999999">
      <c r="B121" s="211"/>
      <c r="C121" s="212"/>
      <c r="D121" s="206" t="s">
        <v>154</v>
      </c>
      <c r="E121" s="213" t="s">
        <v>38</v>
      </c>
      <c r="F121" s="214" t="s">
        <v>188</v>
      </c>
      <c r="G121" s="212"/>
      <c r="H121" s="215">
        <v>631.97400000000005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19"/>
      <c r="U121" s="220"/>
      <c r="AT121" s="221" t="s">
        <v>154</v>
      </c>
      <c r="AU121" s="221" t="s">
        <v>88</v>
      </c>
      <c r="AV121" s="13" t="s">
        <v>88</v>
      </c>
      <c r="AW121" s="13" t="s">
        <v>40</v>
      </c>
      <c r="AX121" s="13" t="s">
        <v>79</v>
      </c>
      <c r="AY121" s="221" t="s">
        <v>141</v>
      </c>
    </row>
    <row r="122" spans="1:65" s="14" customFormat="1" ht="10.199999999999999">
      <c r="B122" s="222"/>
      <c r="C122" s="223"/>
      <c r="D122" s="206" t="s">
        <v>154</v>
      </c>
      <c r="E122" s="224" t="s">
        <v>38</v>
      </c>
      <c r="F122" s="225" t="s">
        <v>156</v>
      </c>
      <c r="G122" s="223"/>
      <c r="H122" s="226">
        <v>631.97400000000005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0"/>
      <c r="U122" s="231"/>
      <c r="AT122" s="232" t="s">
        <v>154</v>
      </c>
      <c r="AU122" s="232" t="s">
        <v>88</v>
      </c>
      <c r="AV122" s="14" t="s">
        <v>148</v>
      </c>
      <c r="AW122" s="14" t="s">
        <v>40</v>
      </c>
      <c r="AX122" s="14" t="s">
        <v>86</v>
      </c>
      <c r="AY122" s="232" t="s">
        <v>141</v>
      </c>
    </row>
    <row r="123" spans="1:65" s="2" customFormat="1" ht="16.5" customHeight="1">
      <c r="A123" s="35"/>
      <c r="B123" s="36"/>
      <c r="C123" s="243" t="s">
        <v>189</v>
      </c>
      <c r="D123" s="243" t="s">
        <v>178</v>
      </c>
      <c r="E123" s="244" t="s">
        <v>190</v>
      </c>
      <c r="F123" s="245" t="s">
        <v>191</v>
      </c>
      <c r="G123" s="246" t="s">
        <v>192</v>
      </c>
      <c r="H123" s="247">
        <v>52.707999999999998</v>
      </c>
      <c r="I123" s="248"/>
      <c r="J123" s="249">
        <f>ROUND(I123*H123,2)</f>
        <v>0</v>
      </c>
      <c r="K123" s="245" t="s">
        <v>193</v>
      </c>
      <c r="L123" s="250"/>
      <c r="M123" s="251" t="s">
        <v>38</v>
      </c>
      <c r="N123" s="252" t="s">
        <v>50</v>
      </c>
      <c r="O123" s="65"/>
      <c r="P123" s="202">
        <f>O123*H123</f>
        <v>0</v>
      </c>
      <c r="Q123" s="202">
        <v>0</v>
      </c>
      <c r="R123" s="202">
        <f>Q123*H123</f>
        <v>0</v>
      </c>
      <c r="S123" s="202">
        <v>0</v>
      </c>
      <c r="T123" s="202">
        <f>S123*H123</f>
        <v>0</v>
      </c>
      <c r="U123" s="203" t="s">
        <v>38</v>
      </c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04" t="s">
        <v>182</v>
      </c>
      <c r="AT123" s="204" t="s">
        <v>178</v>
      </c>
      <c r="AU123" s="204" t="s">
        <v>88</v>
      </c>
      <c r="AY123" s="17" t="s">
        <v>141</v>
      </c>
      <c r="BE123" s="205">
        <f>IF(N123="základní",J123,0)</f>
        <v>0</v>
      </c>
      <c r="BF123" s="205">
        <f>IF(N123="snížená",J123,0)</f>
        <v>0</v>
      </c>
      <c r="BG123" s="205">
        <f>IF(N123="zákl. přenesená",J123,0)</f>
        <v>0</v>
      </c>
      <c r="BH123" s="205">
        <f>IF(N123="sníž. přenesená",J123,0)</f>
        <v>0</v>
      </c>
      <c r="BI123" s="205">
        <f>IF(N123="nulová",J123,0)</f>
        <v>0</v>
      </c>
      <c r="BJ123" s="17" t="s">
        <v>86</v>
      </c>
      <c r="BK123" s="205">
        <f>ROUND(I123*H123,2)</f>
        <v>0</v>
      </c>
      <c r="BL123" s="17" t="s">
        <v>148</v>
      </c>
      <c r="BM123" s="204" t="s">
        <v>194</v>
      </c>
    </row>
    <row r="124" spans="1:65" s="2" customFormat="1" ht="10.199999999999999">
      <c r="A124" s="35"/>
      <c r="B124" s="36"/>
      <c r="C124" s="37"/>
      <c r="D124" s="206" t="s">
        <v>150</v>
      </c>
      <c r="E124" s="37"/>
      <c r="F124" s="207" t="s">
        <v>191</v>
      </c>
      <c r="G124" s="37"/>
      <c r="H124" s="37"/>
      <c r="I124" s="117"/>
      <c r="J124" s="37"/>
      <c r="K124" s="37"/>
      <c r="L124" s="40"/>
      <c r="M124" s="208"/>
      <c r="N124" s="209"/>
      <c r="O124" s="65"/>
      <c r="P124" s="65"/>
      <c r="Q124" s="65"/>
      <c r="R124" s="65"/>
      <c r="S124" s="65"/>
      <c r="T124" s="65"/>
      <c r="U124" s="66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7" t="s">
        <v>150</v>
      </c>
      <c r="AU124" s="17" t="s">
        <v>88</v>
      </c>
    </row>
    <row r="125" spans="1:65" s="15" customFormat="1" ht="20.399999999999999">
      <c r="B125" s="233"/>
      <c r="C125" s="234"/>
      <c r="D125" s="206" t="s">
        <v>154</v>
      </c>
      <c r="E125" s="235" t="s">
        <v>38</v>
      </c>
      <c r="F125" s="236" t="s">
        <v>195</v>
      </c>
      <c r="G125" s="234"/>
      <c r="H125" s="235" t="s">
        <v>38</v>
      </c>
      <c r="I125" s="237"/>
      <c r="J125" s="234"/>
      <c r="K125" s="234"/>
      <c r="L125" s="238"/>
      <c r="M125" s="239"/>
      <c r="N125" s="240"/>
      <c r="O125" s="240"/>
      <c r="P125" s="240"/>
      <c r="Q125" s="240"/>
      <c r="R125" s="240"/>
      <c r="S125" s="240"/>
      <c r="T125" s="240"/>
      <c r="U125" s="241"/>
      <c r="AT125" s="242" t="s">
        <v>154</v>
      </c>
      <c r="AU125" s="242" t="s">
        <v>88</v>
      </c>
      <c r="AV125" s="15" t="s">
        <v>86</v>
      </c>
      <c r="AW125" s="15" t="s">
        <v>40</v>
      </c>
      <c r="AX125" s="15" t="s">
        <v>79</v>
      </c>
      <c r="AY125" s="242" t="s">
        <v>141</v>
      </c>
    </row>
    <row r="126" spans="1:65" s="15" customFormat="1" ht="20.399999999999999">
      <c r="B126" s="233"/>
      <c r="C126" s="234"/>
      <c r="D126" s="206" t="s">
        <v>154</v>
      </c>
      <c r="E126" s="235" t="s">
        <v>38</v>
      </c>
      <c r="F126" s="236" t="s">
        <v>196</v>
      </c>
      <c r="G126" s="234"/>
      <c r="H126" s="235" t="s">
        <v>38</v>
      </c>
      <c r="I126" s="237"/>
      <c r="J126" s="234"/>
      <c r="K126" s="234"/>
      <c r="L126" s="238"/>
      <c r="M126" s="239"/>
      <c r="N126" s="240"/>
      <c r="O126" s="240"/>
      <c r="P126" s="240"/>
      <c r="Q126" s="240"/>
      <c r="R126" s="240"/>
      <c r="S126" s="240"/>
      <c r="T126" s="240"/>
      <c r="U126" s="241"/>
      <c r="AT126" s="242" t="s">
        <v>154</v>
      </c>
      <c r="AU126" s="242" t="s">
        <v>88</v>
      </c>
      <c r="AV126" s="15" t="s">
        <v>86</v>
      </c>
      <c r="AW126" s="15" t="s">
        <v>40</v>
      </c>
      <c r="AX126" s="15" t="s">
        <v>79</v>
      </c>
      <c r="AY126" s="242" t="s">
        <v>141</v>
      </c>
    </row>
    <row r="127" spans="1:65" s="15" customFormat="1" ht="10.199999999999999">
      <c r="B127" s="233"/>
      <c r="C127" s="234"/>
      <c r="D127" s="206" t="s">
        <v>154</v>
      </c>
      <c r="E127" s="235" t="s">
        <v>38</v>
      </c>
      <c r="F127" s="236" t="s">
        <v>197</v>
      </c>
      <c r="G127" s="234"/>
      <c r="H127" s="235" t="s">
        <v>38</v>
      </c>
      <c r="I127" s="237"/>
      <c r="J127" s="234"/>
      <c r="K127" s="234"/>
      <c r="L127" s="238"/>
      <c r="M127" s="239"/>
      <c r="N127" s="240"/>
      <c r="O127" s="240"/>
      <c r="P127" s="240"/>
      <c r="Q127" s="240"/>
      <c r="R127" s="240"/>
      <c r="S127" s="240"/>
      <c r="T127" s="240"/>
      <c r="U127" s="241"/>
      <c r="AT127" s="242" t="s">
        <v>154</v>
      </c>
      <c r="AU127" s="242" t="s">
        <v>88</v>
      </c>
      <c r="AV127" s="15" t="s">
        <v>86</v>
      </c>
      <c r="AW127" s="15" t="s">
        <v>40</v>
      </c>
      <c r="AX127" s="15" t="s">
        <v>79</v>
      </c>
      <c r="AY127" s="242" t="s">
        <v>141</v>
      </c>
    </row>
    <row r="128" spans="1:65" s="13" customFormat="1" ht="10.199999999999999">
      <c r="B128" s="211"/>
      <c r="C128" s="212"/>
      <c r="D128" s="206" t="s">
        <v>154</v>
      </c>
      <c r="E128" s="213" t="s">
        <v>38</v>
      </c>
      <c r="F128" s="214" t="s">
        <v>198</v>
      </c>
      <c r="G128" s="212"/>
      <c r="H128" s="215">
        <v>1.232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19"/>
      <c r="U128" s="220"/>
      <c r="AT128" s="221" t="s">
        <v>154</v>
      </c>
      <c r="AU128" s="221" t="s">
        <v>88</v>
      </c>
      <c r="AV128" s="13" t="s">
        <v>88</v>
      </c>
      <c r="AW128" s="13" t="s">
        <v>40</v>
      </c>
      <c r="AX128" s="13" t="s">
        <v>79</v>
      </c>
      <c r="AY128" s="221" t="s">
        <v>141</v>
      </c>
    </row>
    <row r="129" spans="1:51" s="13" customFormat="1" ht="10.199999999999999">
      <c r="B129" s="211"/>
      <c r="C129" s="212"/>
      <c r="D129" s="206" t="s">
        <v>154</v>
      </c>
      <c r="E129" s="213" t="s">
        <v>38</v>
      </c>
      <c r="F129" s="214" t="s">
        <v>199</v>
      </c>
      <c r="G129" s="212"/>
      <c r="H129" s="215">
        <v>2.1000000000000001E-2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19"/>
      <c r="U129" s="220"/>
      <c r="AT129" s="221" t="s">
        <v>154</v>
      </c>
      <c r="AU129" s="221" t="s">
        <v>88</v>
      </c>
      <c r="AV129" s="13" t="s">
        <v>88</v>
      </c>
      <c r="AW129" s="13" t="s">
        <v>40</v>
      </c>
      <c r="AX129" s="13" t="s">
        <v>79</v>
      </c>
      <c r="AY129" s="221" t="s">
        <v>141</v>
      </c>
    </row>
    <row r="130" spans="1:51" s="13" customFormat="1" ht="10.199999999999999">
      <c r="B130" s="211"/>
      <c r="C130" s="212"/>
      <c r="D130" s="206" t="s">
        <v>154</v>
      </c>
      <c r="E130" s="213" t="s">
        <v>38</v>
      </c>
      <c r="F130" s="214" t="s">
        <v>200</v>
      </c>
      <c r="G130" s="212"/>
      <c r="H130" s="215">
        <v>51.454999999999998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19"/>
      <c r="U130" s="220"/>
      <c r="AT130" s="221" t="s">
        <v>154</v>
      </c>
      <c r="AU130" s="221" t="s">
        <v>88</v>
      </c>
      <c r="AV130" s="13" t="s">
        <v>88</v>
      </c>
      <c r="AW130" s="13" t="s">
        <v>40</v>
      </c>
      <c r="AX130" s="13" t="s">
        <v>79</v>
      </c>
      <c r="AY130" s="221" t="s">
        <v>141</v>
      </c>
    </row>
    <row r="131" spans="1:51" s="14" customFormat="1" ht="10.199999999999999">
      <c r="B131" s="222"/>
      <c r="C131" s="223"/>
      <c r="D131" s="206" t="s">
        <v>154</v>
      </c>
      <c r="E131" s="224" t="s">
        <v>38</v>
      </c>
      <c r="F131" s="225" t="s">
        <v>156</v>
      </c>
      <c r="G131" s="223"/>
      <c r="H131" s="226">
        <v>52.707999999999998</v>
      </c>
      <c r="I131" s="227"/>
      <c r="J131" s="223"/>
      <c r="K131" s="223"/>
      <c r="L131" s="228"/>
      <c r="M131" s="253"/>
      <c r="N131" s="254"/>
      <c r="O131" s="254"/>
      <c r="P131" s="254"/>
      <c r="Q131" s="254"/>
      <c r="R131" s="254"/>
      <c r="S131" s="254"/>
      <c r="T131" s="254"/>
      <c r="U131" s="255"/>
      <c r="AT131" s="232" t="s">
        <v>154</v>
      </c>
      <c r="AU131" s="232" t="s">
        <v>88</v>
      </c>
      <c r="AV131" s="14" t="s">
        <v>148</v>
      </c>
      <c r="AW131" s="14" t="s">
        <v>40</v>
      </c>
      <c r="AX131" s="14" t="s">
        <v>86</v>
      </c>
      <c r="AY131" s="232" t="s">
        <v>141</v>
      </c>
    </row>
    <row r="132" spans="1:51" s="2" customFormat="1" ht="6.9" customHeight="1">
      <c r="A132" s="35"/>
      <c r="B132" s="48"/>
      <c r="C132" s="49"/>
      <c r="D132" s="49"/>
      <c r="E132" s="49"/>
      <c r="F132" s="49"/>
      <c r="G132" s="49"/>
      <c r="H132" s="49"/>
      <c r="I132" s="144"/>
      <c r="J132" s="49"/>
      <c r="K132" s="49"/>
      <c r="L132" s="40"/>
      <c r="M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</sheetData>
  <sheetProtection algorithmName="SHA-512" hashValue="iH7wEOSbzF4lU9+MmHeyWXPBkniPK77thLHHZvZfSfQAMu9QinEl0wtmuNSrXsROHb0IPnrwSMQ7ICUyN6wBnw==" saltValue="QIpKk46w9LrXVM4jYVOOqEt04WBiLozYYASKq/yNlbydCWAXDyUFMXqKbB1ESykuYghGIpJ2SlOr4Rui/t/RZA==" spinCount="100000" sheet="1" objects="1" scenarios="1" formatColumns="0" formatRows="0" autoFilter="0"/>
  <autoFilter ref="C86:K131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4"/>
  <sheetViews>
    <sheetView showGridLines="0" workbookViewId="0"/>
  </sheetViews>
  <sheetFormatPr defaultRowHeight="13.8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09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7" t="s">
        <v>98</v>
      </c>
      <c r="AZ2" s="110" t="s">
        <v>201</v>
      </c>
      <c r="BA2" s="110" t="s">
        <v>202</v>
      </c>
      <c r="BB2" s="110" t="s">
        <v>105</v>
      </c>
      <c r="BC2" s="110" t="s">
        <v>203</v>
      </c>
      <c r="BD2" s="110" t="s">
        <v>88</v>
      </c>
    </row>
    <row r="3" spans="1:56" s="1" customFormat="1" ht="6.9" hidden="1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0"/>
      <c r="AT3" s="17" t="s">
        <v>88</v>
      </c>
      <c r="AZ3" s="110" t="s">
        <v>204</v>
      </c>
      <c r="BA3" s="110" t="s">
        <v>205</v>
      </c>
      <c r="BB3" s="110" t="s">
        <v>105</v>
      </c>
      <c r="BC3" s="110" t="s">
        <v>206</v>
      </c>
      <c r="BD3" s="110" t="s">
        <v>88</v>
      </c>
    </row>
    <row r="4" spans="1:56" s="1" customFormat="1" ht="24.9" hidden="1" customHeight="1">
      <c r="B4" s="20"/>
      <c r="D4" s="114" t="s">
        <v>110</v>
      </c>
      <c r="I4" s="109"/>
      <c r="L4" s="20"/>
      <c r="M4" s="115" t="s">
        <v>10</v>
      </c>
      <c r="AT4" s="17" t="s">
        <v>4</v>
      </c>
      <c r="AZ4" s="110" t="s">
        <v>207</v>
      </c>
      <c r="BA4" s="110" t="s">
        <v>208</v>
      </c>
      <c r="BB4" s="110" t="s">
        <v>108</v>
      </c>
      <c r="BC4" s="110" t="s">
        <v>209</v>
      </c>
      <c r="BD4" s="110" t="s">
        <v>88</v>
      </c>
    </row>
    <row r="5" spans="1:56" s="1" customFormat="1" ht="6.9" hidden="1" customHeight="1">
      <c r="B5" s="20"/>
      <c r="I5" s="109"/>
      <c r="L5" s="20"/>
    </row>
    <row r="6" spans="1:56" s="1" customFormat="1" ht="12" hidden="1" customHeight="1">
      <c r="B6" s="20"/>
      <c r="D6" s="116" t="s">
        <v>16</v>
      </c>
      <c r="I6" s="109"/>
      <c r="L6" s="20"/>
    </row>
    <row r="7" spans="1:56" s="1" customFormat="1" ht="16.5" hidden="1" customHeight="1">
      <c r="B7" s="20"/>
      <c r="E7" s="314" t="str">
        <f>'Rekapitulace zakázky'!K6</f>
        <v>Mechanické a chemické hubení nežádoucí vegetace u ST 2020-změna_1</v>
      </c>
      <c r="F7" s="315"/>
      <c r="G7" s="315"/>
      <c r="H7" s="315"/>
      <c r="I7" s="109"/>
      <c r="L7" s="20"/>
    </row>
    <row r="8" spans="1:56" s="1" customFormat="1" ht="12" hidden="1" customHeight="1">
      <c r="B8" s="20"/>
      <c r="D8" s="116" t="s">
        <v>113</v>
      </c>
      <c r="I8" s="109"/>
      <c r="L8" s="20"/>
    </row>
    <row r="9" spans="1:56" s="2" customFormat="1" ht="16.5" hidden="1" customHeight="1">
      <c r="A9" s="35"/>
      <c r="B9" s="40"/>
      <c r="C9" s="35"/>
      <c r="D9" s="35"/>
      <c r="E9" s="314" t="s">
        <v>210</v>
      </c>
      <c r="F9" s="316"/>
      <c r="G9" s="316"/>
      <c r="H9" s="316"/>
      <c r="I9" s="117"/>
      <c r="J9" s="35"/>
      <c r="K9" s="35"/>
      <c r="L9" s="11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hidden="1" customHeight="1">
      <c r="A10" s="35"/>
      <c r="B10" s="40"/>
      <c r="C10" s="35"/>
      <c r="D10" s="116" t="s">
        <v>115</v>
      </c>
      <c r="E10" s="35"/>
      <c r="F10" s="35"/>
      <c r="G10" s="35"/>
      <c r="H10" s="35"/>
      <c r="I10" s="117"/>
      <c r="J10" s="35"/>
      <c r="K10" s="35"/>
      <c r="L10" s="11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hidden="1" customHeight="1">
      <c r="A11" s="35"/>
      <c r="B11" s="40"/>
      <c r="C11" s="35"/>
      <c r="D11" s="35"/>
      <c r="E11" s="317" t="s">
        <v>211</v>
      </c>
      <c r="F11" s="316"/>
      <c r="G11" s="316"/>
      <c r="H11" s="316"/>
      <c r="I11" s="117"/>
      <c r="J11" s="35"/>
      <c r="K11" s="35"/>
      <c r="L11" s="11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0.199999999999999" hidden="1">
      <c r="A12" s="35"/>
      <c r="B12" s="40"/>
      <c r="C12" s="35"/>
      <c r="D12" s="35"/>
      <c r="E12" s="35"/>
      <c r="F12" s="35"/>
      <c r="G12" s="35"/>
      <c r="H12" s="35"/>
      <c r="I12" s="117"/>
      <c r="J12" s="35"/>
      <c r="K12" s="35"/>
      <c r="L12" s="11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hidden="1" customHeight="1">
      <c r="A13" s="35"/>
      <c r="B13" s="40"/>
      <c r="C13" s="35"/>
      <c r="D13" s="116" t="s">
        <v>18</v>
      </c>
      <c r="E13" s="35"/>
      <c r="F13" s="104" t="s">
        <v>38</v>
      </c>
      <c r="G13" s="35"/>
      <c r="H13" s="35"/>
      <c r="I13" s="119" t="s">
        <v>20</v>
      </c>
      <c r="J13" s="104" t="s">
        <v>38</v>
      </c>
      <c r="K13" s="35"/>
      <c r="L13" s="11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hidden="1" customHeight="1">
      <c r="A14" s="35"/>
      <c r="B14" s="40"/>
      <c r="C14" s="35"/>
      <c r="D14" s="116" t="s">
        <v>22</v>
      </c>
      <c r="E14" s="35"/>
      <c r="F14" s="104" t="s">
        <v>212</v>
      </c>
      <c r="G14" s="35"/>
      <c r="H14" s="35"/>
      <c r="I14" s="119" t="s">
        <v>24</v>
      </c>
      <c r="J14" s="120" t="str">
        <f>'Rekapitulace zakázky'!AN8</f>
        <v>10. 3. 2017</v>
      </c>
      <c r="K14" s="35"/>
      <c r="L14" s="11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8" hidden="1" customHeight="1">
      <c r="A15" s="35"/>
      <c r="B15" s="40"/>
      <c r="C15" s="35"/>
      <c r="D15" s="35"/>
      <c r="E15" s="35"/>
      <c r="F15" s="35"/>
      <c r="G15" s="35"/>
      <c r="H15" s="35"/>
      <c r="I15" s="117"/>
      <c r="J15" s="35"/>
      <c r="K15" s="35"/>
      <c r="L15" s="11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hidden="1" customHeight="1">
      <c r="A16" s="35"/>
      <c r="B16" s="40"/>
      <c r="C16" s="35"/>
      <c r="D16" s="116" t="s">
        <v>30</v>
      </c>
      <c r="E16" s="35"/>
      <c r="F16" s="35"/>
      <c r="G16" s="35"/>
      <c r="H16" s="35"/>
      <c r="I16" s="119" t="s">
        <v>31</v>
      </c>
      <c r="J16" s="104" t="s">
        <v>32</v>
      </c>
      <c r="K16" s="35"/>
      <c r="L16" s="11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hidden="1" customHeight="1">
      <c r="A17" s="35"/>
      <c r="B17" s="40"/>
      <c r="C17" s="35"/>
      <c r="D17" s="35"/>
      <c r="E17" s="104" t="s">
        <v>33</v>
      </c>
      <c r="F17" s="35"/>
      <c r="G17" s="35"/>
      <c r="H17" s="35"/>
      <c r="I17" s="119" t="s">
        <v>34</v>
      </c>
      <c r="J17" s="104" t="s">
        <v>32</v>
      </c>
      <c r="K17" s="35"/>
      <c r="L17" s="11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hidden="1" customHeight="1">
      <c r="A18" s="35"/>
      <c r="B18" s="40"/>
      <c r="C18" s="35"/>
      <c r="D18" s="35"/>
      <c r="E18" s="35"/>
      <c r="F18" s="35"/>
      <c r="G18" s="35"/>
      <c r="H18" s="35"/>
      <c r="I18" s="117"/>
      <c r="J18" s="35"/>
      <c r="K18" s="35"/>
      <c r="L18" s="11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hidden="1" customHeight="1">
      <c r="A19" s="35"/>
      <c r="B19" s="40"/>
      <c r="C19" s="35"/>
      <c r="D19" s="116" t="s">
        <v>35</v>
      </c>
      <c r="E19" s="35"/>
      <c r="F19" s="35"/>
      <c r="G19" s="35"/>
      <c r="H19" s="35"/>
      <c r="I19" s="119" t="s">
        <v>31</v>
      </c>
      <c r="J19" s="30" t="str">
        <f>'Rekapitulace zakázky'!AN13</f>
        <v>Vyplň údaj</v>
      </c>
      <c r="K19" s="35"/>
      <c r="L19" s="11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hidden="1" customHeight="1">
      <c r="A20" s="35"/>
      <c r="B20" s="40"/>
      <c r="C20" s="35"/>
      <c r="D20" s="35"/>
      <c r="E20" s="318" t="str">
        <f>'Rekapitulace zakázky'!E14</f>
        <v>Vyplň údaj</v>
      </c>
      <c r="F20" s="319"/>
      <c r="G20" s="319"/>
      <c r="H20" s="319"/>
      <c r="I20" s="119" t="s">
        <v>34</v>
      </c>
      <c r="J20" s="30" t="str">
        <f>'Rekapitulace zakázky'!AN14</f>
        <v>Vyplň údaj</v>
      </c>
      <c r="K20" s="35"/>
      <c r="L20" s="11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hidden="1" customHeight="1">
      <c r="A21" s="35"/>
      <c r="B21" s="40"/>
      <c r="C21" s="35"/>
      <c r="D21" s="35"/>
      <c r="E21" s="35"/>
      <c r="F21" s="35"/>
      <c r="G21" s="35"/>
      <c r="H21" s="35"/>
      <c r="I21" s="117"/>
      <c r="J21" s="35"/>
      <c r="K21" s="35"/>
      <c r="L21" s="11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hidden="1" customHeight="1">
      <c r="A22" s="35"/>
      <c r="B22" s="40"/>
      <c r="C22" s="35"/>
      <c r="D22" s="116" t="s">
        <v>37</v>
      </c>
      <c r="E22" s="35"/>
      <c r="F22" s="35"/>
      <c r="G22" s="35"/>
      <c r="H22" s="35"/>
      <c r="I22" s="119" t="s">
        <v>31</v>
      </c>
      <c r="J22" s="104" t="str">
        <f>IF('Rekapitulace zakázky'!AN16="","",'Rekapitulace zakázky'!AN16)</f>
        <v/>
      </c>
      <c r="K22" s="35"/>
      <c r="L22" s="11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hidden="1" customHeight="1">
      <c r="A23" s="35"/>
      <c r="B23" s="40"/>
      <c r="C23" s="35"/>
      <c r="D23" s="35"/>
      <c r="E23" s="104" t="str">
        <f>IF('Rekapitulace zakázky'!E17="","",'Rekapitulace zakázky'!E17)</f>
        <v xml:space="preserve"> </v>
      </c>
      <c r="F23" s="35"/>
      <c r="G23" s="35"/>
      <c r="H23" s="35"/>
      <c r="I23" s="119" t="s">
        <v>34</v>
      </c>
      <c r="J23" s="104" t="str">
        <f>IF('Rekapitulace zakázky'!AN17="","",'Rekapitulace zakázky'!AN17)</f>
        <v/>
      </c>
      <c r="K23" s="35"/>
      <c r="L23" s="11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hidden="1" customHeight="1">
      <c r="A24" s="35"/>
      <c r="B24" s="40"/>
      <c r="C24" s="35"/>
      <c r="D24" s="35"/>
      <c r="E24" s="35"/>
      <c r="F24" s="35"/>
      <c r="G24" s="35"/>
      <c r="H24" s="35"/>
      <c r="I24" s="117"/>
      <c r="J24" s="35"/>
      <c r="K24" s="35"/>
      <c r="L24" s="11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hidden="1" customHeight="1">
      <c r="A25" s="35"/>
      <c r="B25" s="40"/>
      <c r="C25" s="35"/>
      <c r="D25" s="116" t="s">
        <v>41</v>
      </c>
      <c r="E25" s="35"/>
      <c r="F25" s="35"/>
      <c r="G25" s="35"/>
      <c r="H25" s="35"/>
      <c r="I25" s="119" t="s">
        <v>31</v>
      </c>
      <c r="J25" s="104" t="s">
        <v>38</v>
      </c>
      <c r="K25" s="35"/>
      <c r="L25" s="11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hidden="1" customHeight="1">
      <c r="A26" s="35"/>
      <c r="B26" s="40"/>
      <c r="C26" s="35"/>
      <c r="D26" s="35"/>
      <c r="E26" s="104" t="s">
        <v>42</v>
      </c>
      <c r="F26" s="35"/>
      <c r="G26" s="35"/>
      <c r="H26" s="35"/>
      <c r="I26" s="119" t="s">
        <v>34</v>
      </c>
      <c r="J26" s="104" t="s">
        <v>38</v>
      </c>
      <c r="K26" s="35"/>
      <c r="L26" s="11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hidden="1" customHeight="1">
      <c r="A27" s="35"/>
      <c r="B27" s="40"/>
      <c r="C27" s="35"/>
      <c r="D27" s="35"/>
      <c r="E27" s="35"/>
      <c r="F27" s="35"/>
      <c r="G27" s="35"/>
      <c r="H27" s="35"/>
      <c r="I27" s="117"/>
      <c r="J27" s="35"/>
      <c r="K27" s="35"/>
      <c r="L27" s="11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hidden="1" customHeight="1">
      <c r="A28" s="35"/>
      <c r="B28" s="40"/>
      <c r="C28" s="35"/>
      <c r="D28" s="116" t="s">
        <v>43</v>
      </c>
      <c r="E28" s="35"/>
      <c r="F28" s="35"/>
      <c r="G28" s="35"/>
      <c r="H28" s="35"/>
      <c r="I28" s="117"/>
      <c r="J28" s="35"/>
      <c r="K28" s="35"/>
      <c r="L28" s="11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95.25" hidden="1" customHeight="1">
      <c r="A29" s="121"/>
      <c r="B29" s="122"/>
      <c r="C29" s="121"/>
      <c r="D29" s="121"/>
      <c r="E29" s="320" t="s">
        <v>118</v>
      </c>
      <c r="F29" s="320"/>
      <c r="G29" s="320"/>
      <c r="H29" s="320"/>
      <c r="I29" s="123"/>
      <c r="J29" s="121"/>
      <c r="K29" s="121"/>
      <c r="L29" s="12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" hidden="1" customHeight="1">
      <c r="A30" s="35"/>
      <c r="B30" s="40"/>
      <c r="C30" s="35"/>
      <c r="D30" s="35"/>
      <c r="E30" s="35"/>
      <c r="F30" s="35"/>
      <c r="G30" s="35"/>
      <c r="H30" s="35"/>
      <c r="I30" s="117"/>
      <c r="J30" s="35"/>
      <c r="K30" s="35"/>
      <c r="L30" s="11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25"/>
      <c r="E31" s="125"/>
      <c r="F31" s="125"/>
      <c r="G31" s="125"/>
      <c r="H31" s="125"/>
      <c r="I31" s="126"/>
      <c r="J31" s="125"/>
      <c r="K31" s="125"/>
      <c r="L31" s="11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hidden="1" customHeight="1">
      <c r="A32" s="35"/>
      <c r="B32" s="40"/>
      <c r="C32" s="35"/>
      <c r="D32" s="127" t="s">
        <v>45</v>
      </c>
      <c r="E32" s="35"/>
      <c r="F32" s="35"/>
      <c r="G32" s="35"/>
      <c r="H32" s="35"/>
      <c r="I32" s="117"/>
      <c r="J32" s="128">
        <f>ROUND(J87, 2)</f>
        <v>0</v>
      </c>
      <c r="K32" s="35"/>
      <c r="L32" s="11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hidden="1" customHeight="1">
      <c r="A33" s="35"/>
      <c r="B33" s="40"/>
      <c r="C33" s="35"/>
      <c r="D33" s="125"/>
      <c r="E33" s="125"/>
      <c r="F33" s="125"/>
      <c r="G33" s="125"/>
      <c r="H33" s="125"/>
      <c r="I33" s="126"/>
      <c r="J33" s="125"/>
      <c r="K33" s="125"/>
      <c r="L33" s="11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35"/>
      <c r="F34" s="129" t="s">
        <v>47</v>
      </c>
      <c r="G34" s="35"/>
      <c r="H34" s="35"/>
      <c r="I34" s="130" t="s">
        <v>46</v>
      </c>
      <c r="J34" s="129" t="s">
        <v>48</v>
      </c>
      <c r="K34" s="35"/>
      <c r="L34" s="11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131" t="s">
        <v>49</v>
      </c>
      <c r="E35" s="116" t="s">
        <v>50</v>
      </c>
      <c r="F35" s="132">
        <f>ROUND((SUM(BE87:BE163)),  2)</f>
        <v>0</v>
      </c>
      <c r="G35" s="35"/>
      <c r="H35" s="35"/>
      <c r="I35" s="133">
        <v>0.21</v>
      </c>
      <c r="J35" s="132">
        <f>ROUND(((SUM(BE87:BE163))*I35),  2)</f>
        <v>0</v>
      </c>
      <c r="K35" s="35"/>
      <c r="L35" s="11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6" t="s">
        <v>51</v>
      </c>
      <c r="F36" s="132">
        <f>ROUND((SUM(BF87:BF163)),  2)</f>
        <v>0</v>
      </c>
      <c r="G36" s="35"/>
      <c r="H36" s="35"/>
      <c r="I36" s="133">
        <v>0.15</v>
      </c>
      <c r="J36" s="132">
        <f>ROUND(((SUM(BF87:BF163))*I36),  2)</f>
        <v>0</v>
      </c>
      <c r="K36" s="35"/>
      <c r="L36" s="11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6" t="s">
        <v>52</v>
      </c>
      <c r="F37" s="132">
        <f>ROUND((SUM(BG87:BG163)),  2)</f>
        <v>0</v>
      </c>
      <c r="G37" s="35"/>
      <c r="H37" s="35"/>
      <c r="I37" s="133">
        <v>0.21</v>
      </c>
      <c r="J37" s="132">
        <f>0</f>
        <v>0</v>
      </c>
      <c r="K37" s="35"/>
      <c r="L37" s="11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6" t="s">
        <v>53</v>
      </c>
      <c r="F38" s="132">
        <f>ROUND((SUM(BH87:BH163)),  2)</f>
        <v>0</v>
      </c>
      <c r="G38" s="35"/>
      <c r="H38" s="35"/>
      <c r="I38" s="133">
        <v>0.15</v>
      </c>
      <c r="J38" s="132">
        <f>0</f>
        <v>0</v>
      </c>
      <c r="K38" s="35"/>
      <c r="L38" s="11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6" t="s">
        <v>54</v>
      </c>
      <c r="F39" s="132">
        <f>ROUND((SUM(BI87:BI163)),  2)</f>
        <v>0</v>
      </c>
      <c r="G39" s="35"/>
      <c r="H39" s="35"/>
      <c r="I39" s="133">
        <v>0</v>
      </c>
      <c r="J39" s="132">
        <f>0</f>
        <v>0</v>
      </c>
      <c r="K39" s="35"/>
      <c r="L39" s="11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hidden="1" customHeight="1">
      <c r="A40" s="35"/>
      <c r="B40" s="40"/>
      <c r="C40" s="35"/>
      <c r="D40" s="35"/>
      <c r="E40" s="35"/>
      <c r="F40" s="35"/>
      <c r="G40" s="35"/>
      <c r="H40" s="35"/>
      <c r="I40" s="117"/>
      <c r="J40" s="35"/>
      <c r="K40" s="35"/>
      <c r="L40" s="11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hidden="1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9"/>
      <c r="J41" s="140">
        <f>SUM(J32:J39)</f>
        <v>0</v>
      </c>
      <c r="K41" s="141"/>
      <c r="L41" s="11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hidden="1" customHeight="1">
      <c r="A42" s="35"/>
      <c r="B42" s="142"/>
      <c r="C42" s="143"/>
      <c r="D42" s="143"/>
      <c r="E42" s="143"/>
      <c r="F42" s="143"/>
      <c r="G42" s="143"/>
      <c r="H42" s="143"/>
      <c r="I42" s="144"/>
      <c r="J42" s="143"/>
      <c r="K42" s="143"/>
      <c r="L42" s="11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ht="10.199999999999999" hidden="1"/>
    <row r="44" spans="1:31" ht="10.199999999999999" hidden="1"/>
    <row r="45" spans="1:31" ht="10.199999999999999" hidden="1"/>
    <row r="46" spans="1:31" s="2" customFormat="1" ht="6.9" hidden="1" customHeight="1">
      <c r="A46" s="35"/>
      <c r="B46" s="145"/>
      <c r="C46" s="146"/>
      <c r="D46" s="146"/>
      <c r="E46" s="146"/>
      <c r="F46" s="146"/>
      <c r="G46" s="146"/>
      <c r="H46" s="146"/>
      <c r="I46" s="147"/>
      <c r="J46" s="146"/>
      <c r="K46" s="146"/>
      <c r="L46" s="11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" hidden="1" customHeight="1">
      <c r="A47" s="35"/>
      <c r="B47" s="36"/>
      <c r="C47" s="23" t="s">
        <v>119</v>
      </c>
      <c r="D47" s="37"/>
      <c r="E47" s="37"/>
      <c r="F47" s="37"/>
      <c r="G47" s="37"/>
      <c r="H47" s="37"/>
      <c r="I47" s="117"/>
      <c r="J47" s="37"/>
      <c r="K47" s="37"/>
      <c r="L47" s="11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" hidden="1" customHeight="1">
      <c r="A48" s="35"/>
      <c r="B48" s="36"/>
      <c r="C48" s="37"/>
      <c r="D48" s="37"/>
      <c r="E48" s="37"/>
      <c r="F48" s="37"/>
      <c r="G48" s="37"/>
      <c r="H48" s="37"/>
      <c r="I48" s="117"/>
      <c r="J48" s="37"/>
      <c r="K48" s="37"/>
      <c r="L48" s="11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hidden="1" customHeight="1">
      <c r="A49" s="35"/>
      <c r="B49" s="36"/>
      <c r="C49" s="29" t="s">
        <v>16</v>
      </c>
      <c r="D49" s="37"/>
      <c r="E49" s="37"/>
      <c r="F49" s="37"/>
      <c r="G49" s="37"/>
      <c r="H49" s="37"/>
      <c r="I49" s="117"/>
      <c r="J49" s="37"/>
      <c r="K49" s="37"/>
      <c r="L49" s="11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hidden="1" customHeight="1">
      <c r="A50" s="35"/>
      <c r="B50" s="36"/>
      <c r="C50" s="37"/>
      <c r="D50" s="37"/>
      <c r="E50" s="321" t="str">
        <f>E7</f>
        <v>Mechanické a chemické hubení nežádoucí vegetace u ST 2020-změna_1</v>
      </c>
      <c r="F50" s="322"/>
      <c r="G50" s="322"/>
      <c r="H50" s="322"/>
      <c r="I50" s="117"/>
      <c r="J50" s="37"/>
      <c r="K50" s="37"/>
      <c r="L50" s="11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hidden="1" customHeight="1">
      <c r="B51" s="21"/>
      <c r="C51" s="29" t="s">
        <v>113</v>
      </c>
      <c r="D51" s="22"/>
      <c r="E51" s="22"/>
      <c r="F51" s="22"/>
      <c r="G51" s="22"/>
      <c r="H51" s="22"/>
      <c r="I51" s="109"/>
      <c r="J51" s="22"/>
      <c r="K51" s="22"/>
      <c r="L51" s="20"/>
    </row>
    <row r="52" spans="1:47" s="2" customFormat="1" ht="16.5" hidden="1" customHeight="1">
      <c r="A52" s="35"/>
      <c r="B52" s="36"/>
      <c r="C52" s="37"/>
      <c r="D52" s="37"/>
      <c r="E52" s="321" t="s">
        <v>210</v>
      </c>
      <c r="F52" s="323"/>
      <c r="G52" s="323"/>
      <c r="H52" s="323"/>
      <c r="I52" s="117"/>
      <c r="J52" s="37"/>
      <c r="K52" s="37"/>
      <c r="L52" s="11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hidden="1" customHeight="1">
      <c r="A53" s="35"/>
      <c r="B53" s="36"/>
      <c r="C53" s="29" t="s">
        <v>115</v>
      </c>
      <c r="D53" s="37"/>
      <c r="E53" s="37"/>
      <c r="F53" s="37"/>
      <c r="G53" s="37"/>
      <c r="H53" s="37"/>
      <c r="I53" s="117"/>
      <c r="J53" s="37"/>
      <c r="K53" s="37"/>
      <c r="L53" s="11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hidden="1" customHeight="1">
      <c r="A54" s="35"/>
      <c r="B54" s="36"/>
      <c r="C54" s="37"/>
      <c r="D54" s="37"/>
      <c r="E54" s="270" t="str">
        <f>E11</f>
        <v>Č21 - ZRN</v>
      </c>
      <c r="F54" s="323"/>
      <c r="G54" s="323"/>
      <c r="H54" s="323"/>
      <c r="I54" s="117"/>
      <c r="J54" s="37"/>
      <c r="K54" s="37"/>
      <c r="L54" s="11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" hidden="1" customHeight="1">
      <c r="A55" s="35"/>
      <c r="B55" s="36"/>
      <c r="C55" s="37"/>
      <c r="D55" s="37"/>
      <c r="E55" s="37"/>
      <c r="F55" s="37"/>
      <c r="G55" s="37"/>
      <c r="H55" s="37"/>
      <c r="I55" s="117"/>
      <c r="J55" s="37"/>
      <c r="K55" s="37"/>
      <c r="L55" s="11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hidden="1" customHeight="1">
      <c r="A56" s="35"/>
      <c r="B56" s="36"/>
      <c r="C56" s="29" t="s">
        <v>22</v>
      </c>
      <c r="D56" s="37"/>
      <c r="E56" s="37"/>
      <c r="F56" s="27" t="str">
        <f>F14</f>
        <v>obvod ST Most</v>
      </c>
      <c r="G56" s="37"/>
      <c r="H56" s="37"/>
      <c r="I56" s="119" t="s">
        <v>24</v>
      </c>
      <c r="J56" s="60" t="str">
        <f>IF(J14="","",J14)</f>
        <v>10. 3. 2017</v>
      </c>
      <c r="K56" s="37"/>
      <c r="L56" s="11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" hidden="1" customHeight="1">
      <c r="A57" s="35"/>
      <c r="B57" s="36"/>
      <c r="C57" s="37"/>
      <c r="D57" s="37"/>
      <c r="E57" s="37"/>
      <c r="F57" s="37"/>
      <c r="G57" s="37"/>
      <c r="H57" s="37"/>
      <c r="I57" s="117"/>
      <c r="J57" s="37"/>
      <c r="K57" s="37"/>
      <c r="L57" s="11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15" hidden="1" customHeight="1">
      <c r="A58" s="35"/>
      <c r="B58" s="36"/>
      <c r="C58" s="29" t="s">
        <v>30</v>
      </c>
      <c r="D58" s="37"/>
      <c r="E58" s="37"/>
      <c r="F58" s="27" t="str">
        <f>E17</f>
        <v>Správa železnic - OŘ UNL</v>
      </c>
      <c r="G58" s="37"/>
      <c r="H58" s="37"/>
      <c r="I58" s="119" t="s">
        <v>37</v>
      </c>
      <c r="J58" s="33" t="str">
        <f>E23</f>
        <v xml:space="preserve"> </v>
      </c>
      <c r="K58" s="37"/>
      <c r="L58" s="11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049999999999997" hidden="1" customHeight="1">
      <c r="A59" s="35"/>
      <c r="B59" s="36"/>
      <c r="C59" s="29" t="s">
        <v>35</v>
      </c>
      <c r="D59" s="37"/>
      <c r="E59" s="37"/>
      <c r="F59" s="27" t="str">
        <f>IF(E20="","",E20)</f>
        <v>Vyplň údaj</v>
      </c>
      <c r="G59" s="37"/>
      <c r="H59" s="37"/>
      <c r="I59" s="119" t="s">
        <v>41</v>
      </c>
      <c r="J59" s="33" t="str">
        <f>E26</f>
        <v>Ing. Horák Jiří, +420 602 155 923, horak@szdc.cz</v>
      </c>
      <c r="K59" s="37"/>
      <c r="L59" s="11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hidden="1" customHeight="1">
      <c r="A60" s="35"/>
      <c r="B60" s="36"/>
      <c r="C60" s="37"/>
      <c r="D60" s="37"/>
      <c r="E60" s="37"/>
      <c r="F60" s="37"/>
      <c r="G60" s="37"/>
      <c r="H60" s="37"/>
      <c r="I60" s="117"/>
      <c r="J60" s="37"/>
      <c r="K60" s="37"/>
      <c r="L60" s="11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hidden="1" customHeight="1">
      <c r="A61" s="35"/>
      <c r="B61" s="36"/>
      <c r="C61" s="148" t="s">
        <v>120</v>
      </c>
      <c r="D61" s="149"/>
      <c r="E61" s="149"/>
      <c r="F61" s="149"/>
      <c r="G61" s="149"/>
      <c r="H61" s="149"/>
      <c r="I61" s="150"/>
      <c r="J61" s="151" t="s">
        <v>121</v>
      </c>
      <c r="K61" s="149"/>
      <c r="L61" s="11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hidden="1" customHeight="1">
      <c r="A62" s="35"/>
      <c r="B62" s="36"/>
      <c r="C62" s="37"/>
      <c r="D62" s="37"/>
      <c r="E62" s="37"/>
      <c r="F62" s="37"/>
      <c r="G62" s="37"/>
      <c r="H62" s="37"/>
      <c r="I62" s="117"/>
      <c r="J62" s="37"/>
      <c r="K62" s="37"/>
      <c r="L62" s="11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8" hidden="1" customHeight="1">
      <c r="A63" s="35"/>
      <c r="B63" s="36"/>
      <c r="C63" s="152" t="s">
        <v>77</v>
      </c>
      <c r="D63" s="37"/>
      <c r="E63" s="37"/>
      <c r="F63" s="37"/>
      <c r="G63" s="37"/>
      <c r="H63" s="37"/>
      <c r="I63" s="117"/>
      <c r="J63" s="78">
        <f>J87</f>
        <v>0</v>
      </c>
      <c r="K63" s="37"/>
      <c r="L63" s="11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7" t="s">
        <v>122</v>
      </c>
    </row>
    <row r="64" spans="1:47" s="9" customFormat="1" ht="24.9" hidden="1" customHeight="1">
      <c r="B64" s="153"/>
      <c r="C64" s="154"/>
      <c r="D64" s="155" t="s">
        <v>123</v>
      </c>
      <c r="E64" s="156"/>
      <c r="F64" s="156"/>
      <c r="G64" s="156"/>
      <c r="H64" s="156"/>
      <c r="I64" s="157"/>
      <c r="J64" s="158">
        <f>J88</f>
        <v>0</v>
      </c>
      <c r="K64" s="154"/>
      <c r="L64" s="159"/>
    </row>
    <row r="65" spans="1:31" s="10" customFormat="1" ht="19.95" hidden="1" customHeight="1">
      <c r="B65" s="160"/>
      <c r="C65" s="98"/>
      <c r="D65" s="161" t="s">
        <v>124</v>
      </c>
      <c r="E65" s="162"/>
      <c r="F65" s="162"/>
      <c r="G65" s="162"/>
      <c r="H65" s="162"/>
      <c r="I65" s="163"/>
      <c r="J65" s="164">
        <f>J89</f>
        <v>0</v>
      </c>
      <c r="K65" s="98"/>
      <c r="L65" s="165"/>
    </row>
    <row r="66" spans="1:31" s="2" customFormat="1" ht="21.75" hidden="1" customHeight="1">
      <c r="A66" s="35"/>
      <c r="B66" s="36"/>
      <c r="C66" s="37"/>
      <c r="D66" s="37"/>
      <c r="E66" s="37"/>
      <c r="F66" s="37"/>
      <c r="G66" s="37"/>
      <c r="H66" s="37"/>
      <c r="I66" s="117"/>
      <c r="J66" s="37"/>
      <c r="K66" s="37"/>
      <c r="L66" s="11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" hidden="1" customHeight="1">
      <c r="A67" s="35"/>
      <c r="B67" s="48"/>
      <c r="C67" s="49"/>
      <c r="D67" s="49"/>
      <c r="E67" s="49"/>
      <c r="F67" s="49"/>
      <c r="G67" s="49"/>
      <c r="H67" s="49"/>
      <c r="I67" s="144"/>
      <c r="J67" s="49"/>
      <c r="K67" s="49"/>
      <c r="L67" s="11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ht="10.199999999999999" hidden="1"/>
    <row r="69" spans="1:31" ht="10.199999999999999" hidden="1"/>
    <row r="70" spans="1:31" ht="10.199999999999999" hidden="1"/>
    <row r="71" spans="1:31" s="2" customFormat="1" ht="6.9" customHeight="1">
      <c r="A71" s="35"/>
      <c r="B71" s="50"/>
      <c r="C71" s="51"/>
      <c r="D71" s="51"/>
      <c r="E71" s="51"/>
      <c r="F71" s="51"/>
      <c r="G71" s="51"/>
      <c r="H71" s="51"/>
      <c r="I71" s="147"/>
      <c r="J71" s="51"/>
      <c r="K71" s="51"/>
      <c r="L71" s="11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" customHeight="1">
      <c r="A72" s="35"/>
      <c r="B72" s="36"/>
      <c r="C72" s="23" t="s">
        <v>125</v>
      </c>
      <c r="D72" s="37"/>
      <c r="E72" s="37"/>
      <c r="F72" s="37"/>
      <c r="G72" s="37"/>
      <c r="H72" s="37"/>
      <c r="I72" s="117"/>
      <c r="J72" s="37"/>
      <c r="K72" s="37"/>
      <c r="L72" s="11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" customHeight="1">
      <c r="A73" s="35"/>
      <c r="B73" s="36"/>
      <c r="C73" s="37"/>
      <c r="D73" s="37"/>
      <c r="E73" s="37"/>
      <c r="F73" s="37"/>
      <c r="G73" s="37"/>
      <c r="H73" s="37"/>
      <c r="I73" s="117"/>
      <c r="J73" s="37"/>
      <c r="K73" s="37"/>
      <c r="L73" s="11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29" t="s">
        <v>16</v>
      </c>
      <c r="D74" s="37"/>
      <c r="E74" s="37"/>
      <c r="F74" s="37"/>
      <c r="G74" s="37"/>
      <c r="H74" s="37"/>
      <c r="I74" s="117"/>
      <c r="J74" s="37"/>
      <c r="K74" s="37"/>
      <c r="L74" s="11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21" t="str">
        <f>E7</f>
        <v>Mechanické a chemické hubení nežádoucí vegetace u ST 2020-změna_1</v>
      </c>
      <c r="F75" s="322"/>
      <c r="G75" s="322"/>
      <c r="H75" s="322"/>
      <c r="I75" s="117"/>
      <c r="J75" s="37"/>
      <c r="K75" s="37"/>
      <c r="L75" s="11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2" customHeight="1">
      <c r="B76" s="21"/>
      <c r="C76" s="29" t="s">
        <v>113</v>
      </c>
      <c r="D76" s="22"/>
      <c r="E76" s="22"/>
      <c r="F76" s="22"/>
      <c r="G76" s="22"/>
      <c r="H76" s="22"/>
      <c r="I76" s="109"/>
      <c r="J76" s="22"/>
      <c r="K76" s="22"/>
      <c r="L76" s="20"/>
    </row>
    <row r="77" spans="1:31" s="2" customFormat="1" ht="16.5" customHeight="1">
      <c r="A77" s="35"/>
      <c r="B77" s="36"/>
      <c r="C77" s="37"/>
      <c r="D77" s="37"/>
      <c r="E77" s="321" t="s">
        <v>210</v>
      </c>
      <c r="F77" s="323"/>
      <c r="G77" s="323"/>
      <c r="H77" s="323"/>
      <c r="I77" s="117"/>
      <c r="J77" s="37"/>
      <c r="K77" s="37"/>
      <c r="L77" s="11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115</v>
      </c>
      <c r="D78" s="37"/>
      <c r="E78" s="37"/>
      <c r="F78" s="37"/>
      <c r="G78" s="37"/>
      <c r="H78" s="37"/>
      <c r="I78" s="117"/>
      <c r="J78" s="37"/>
      <c r="K78" s="37"/>
      <c r="L78" s="11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270" t="str">
        <f>E11</f>
        <v>Č21 - ZRN</v>
      </c>
      <c r="F79" s="323"/>
      <c r="G79" s="323"/>
      <c r="H79" s="323"/>
      <c r="I79" s="117"/>
      <c r="J79" s="37"/>
      <c r="K79" s="37"/>
      <c r="L79" s="11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" customHeight="1">
      <c r="A80" s="35"/>
      <c r="B80" s="36"/>
      <c r="C80" s="37"/>
      <c r="D80" s="37"/>
      <c r="E80" s="37"/>
      <c r="F80" s="37"/>
      <c r="G80" s="37"/>
      <c r="H80" s="37"/>
      <c r="I80" s="117"/>
      <c r="J80" s="37"/>
      <c r="K80" s="37"/>
      <c r="L80" s="11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22</v>
      </c>
      <c r="D81" s="37"/>
      <c r="E81" s="37"/>
      <c r="F81" s="27" t="str">
        <f>F14</f>
        <v>obvod ST Most</v>
      </c>
      <c r="G81" s="37"/>
      <c r="H81" s="37"/>
      <c r="I81" s="119" t="s">
        <v>24</v>
      </c>
      <c r="J81" s="60" t="str">
        <f>IF(J14="","",J14)</f>
        <v>10. 3. 2017</v>
      </c>
      <c r="K81" s="37"/>
      <c r="L81" s="11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" customHeight="1">
      <c r="A82" s="35"/>
      <c r="B82" s="36"/>
      <c r="C82" s="37"/>
      <c r="D82" s="37"/>
      <c r="E82" s="37"/>
      <c r="F82" s="37"/>
      <c r="G82" s="37"/>
      <c r="H82" s="37"/>
      <c r="I82" s="117"/>
      <c r="J82" s="37"/>
      <c r="K82" s="37"/>
      <c r="L82" s="11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15" customHeight="1">
      <c r="A83" s="35"/>
      <c r="B83" s="36"/>
      <c r="C83" s="29" t="s">
        <v>30</v>
      </c>
      <c r="D83" s="37"/>
      <c r="E83" s="37"/>
      <c r="F83" s="27" t="str">
        <f>E17</f>
        <v>Správa železnic - OŘ UNL</v>
      </c>
      <c r="G83" s="37"/>
      <c r="H83" s="37"/>
      <c r="I83" s="119" t="s">
        <v>37</v>
      </c>
      <c r="J83" s="33" t="str">
        <f>E23</f>
        <v xml:space="preserve"> </v>
      </c>
      <c r="K83" s="37"/>
      <c r="L83" s="11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40.049999999999997" customHeight="1">
      <c r="A84" s="35"/>
      <c r="B84" s="36"/>
      <c r="C84" s="29" t="s">
        <v>35</v>
      </c>
      <c r="D84" s="37"/>
      <c r="E84" s="37"/>
      <c r="F84" s="27" t="str">
        <f>IF(E20="","",E20)</f>
        <v>Vyplň údaj</v>
      </c>
      <c r="G84" s="37"/>
      <c r="H84" s="37"/>
      <c r="I84" s="119" t="s">
        <v>41</v>
      </c>
      <c r="J84" s="33" t="str">
        <f>E26</f>
        <v>Ing. Horák Jiří, +420 602 155 923, horak@szdc.cz</v>
      </c>
      <c r="K84" s="37"/>
      <c r="L84" s="11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117"/>
      <c r="J85" s="37"/>
      <c r="K85" s="37"/>
      <c r="L85" s="11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66"/>
      <c r="B86" s="167"/>
      <c r="C86" s="168" t="s">
        <v>126</v>
      </c>
      <c r="D86" s="169" t="s">
        <v>64</v>
      </c>
      <c r="E86" s="169" t="s">
        <v>60</v>
      </c>
      <c r="F86" s="169" t="s">
        <v>61</v>
      </c>
      <c r="G86" s="169" t="s">
        <v>127</v>
      </c>
      <c r="H86" s="169" t="s">
        <v>128</v>
      </c>
      <c r="I86" s="170" t="s">
        <v>129</v>
      </c>
      <c r="J86" s="169" t="s">
        <v>121</v>
      </c>
      <c r="K86" s="171" t="s">
        <v>130</v>
      </c>
      <c r="L86" s="172"/>
      <c r="M86" s="69" t="s">
        <v>38</v>
      </c>
      <c r="N86" s="70" t="s">
        <v>49</v>
      </c>
      <c r="O86" s="70" t="s">
        <v>131</v>
      </c>
      <c r="P86" s="70" t="s">
        <v>132</v>
      </c>
      <c r="Q86" s="70" t="s">
        <v>133</v>
      </c>
      <c r="R86" s="70" t="s">
        <v>134</v>
      </c>
      <c r="S86" s="70" t="s">
        <v>135</v>
      </c>
      <c r="T86" s="70" t="s">
        <v>136</v>
      </c>
      <c r="U86" s="71" t="s">
        <v>137</v>
      </c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</row>
    <row r="87" spans="1:65" s="2" customFormat="1" ht="22.8" customHeight="1">
      <c r="A87" s="35"/>
      <c r="B87" s="36"/>
      <c r="C87" s="76" t="s">
        <v>138</v>
      </c>
      <c r="D87" s="37"/>
      <c r="E87" s="37"/>
      <c r="F87" s="37"/>
      <c r="G87" s="37"/>
      <c r="H87" s="37"/>
      <c r="I87" s="117"/>
      <c r="J87" s="173">
        <f>BK87</f>
        <v>0</v>
      </c>
      <c r="K87" s="37"/>
      <c r="L87" s="40"/>
      <c r="M87" s="72"/>
      <c r="N87" s="174"/>
      <c r="O87" s="73"/>
      <c r="P87" s="175">
        <f>P88</f>
        <v>0</v>
      </c>
      <c r="Q87" s="73"/>
      <c r="R87" s="175">
        <f>R88</f>
        <v>4.6186470000000002</v>
      </c>
      <c r="S87" s="73"/>
      <c r="T87" s="175">
        <f>T88</f>
        <v>0</v>
      </c>
      <c r="U87" s="74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7" t="s">
        <v>78</v>
      </c>
      <c r="AU87" s="17" t="s">
        <v>122</v>
      </c>
      <c r="BK87" s="176">
        <f>BK88</f>
        <v>0</v>
      </c>
    </row>
    <row r="88" spans="1:65" s="12" customFormat="1" ht="25.95" customHeight="1">
      <c r="B88" s="177"/>
      <c r="C88" s="178"/>
      <c r="D88" s="179" t="s">
        <v>78</v>
      </c>
      <c r="E88" s="180" t="s">
        <v>139</v>
      </c>
      <c r="F88" s="180" t="s">
        <v>140</v>
      </c>
      <c r="G88" s="178"/>
      <c r="H88" s="178"/>
      <c r="I88" s="181"/>
      <c r="J88" s="182">
        <f>BK88</f>
        <v>0</v>
      </c>
      <c r="K88" s="178"/>
      <c r="L88" s="183"/>
      <c r="M88" s="184"/>
      <c r="N88" s="185"/>
      <c r="O88" s="185"/>
      <c r="P88" s="186">
        <f>P89</f>
        <v>0</v>
      </c>
      <c r="Q88" s="185"/>
      <c r="R88" s="186">
        <f>R89</f>
        <v>4.6186470000000002</v>
      </c>
      <c r="S88" s="185"/>
      <c r="T88" s="186">
        <f>T89</f>
        <v>0</v>
      </c>
      <c r="U88" s="187"/>
      <c r="AR88" s="188" t="s">
        <v>86</v>
      </c>
      <c r="AT88" s="189" t="s">
        <v>78</v>
      </c>
      <c r="AU88" s="189" t="s">
        <v>79</v>
      </c>
      <c r="AY88" s="188" t="s">
        <v>141</v>
      </c>
      <c r="BK88" s="190">
        <f>BK89</f>
        <v>0</v>
      </c>
    </row>
    <row r="89" spans="1:65" s="12" customFormat="1" ht="22.8" customHeight="1">
      <c r="B89" s="177"/>
      <c r="C89" s="178"/>
      <c r="D89" s="179" t="s">
        <v>78</v>
      </c>
      <c r="E89" s="191" t="s">
        <v>142</v>
      </c>
      <c r="F89" s="191" t="s">
        <v>143</v>
      </c>
      <c r="G89" s="178"/>
      <c r="H89" s="178"/>
      <c r="I89" s="181"/>
      <c r="J89" s="192">
        <f>BK89</f>
        <v>0</v>
      </c>
      <c r="K89" s="178"/>
      <c r="L89" s="183"/>
      <c r="M89" s="184"/>
      <c r="N89" s="185"/>
      <c r="O89" s="185"/>
      <c r="P89" s="186">
        <f>SUM(P90:P163)</f>
        <v>0</v>
      </c>
      <c r="Q89" s="185"/>
      <c r="R89" s="186">
        <f>SUM(R90:R163)</f>
        <v>4.6186470000000002</v>
      </c>
      <c r="S89" s="185"/>
      <c r="T89" s="186">
        <f>SUM(T90:T163)</f>
        <v>0</v>
      </c>
      <c r="U89" s="187"/>
      <c r="AR89" s="188" t="s">
        <v>86</v>
      </c>
      <c r="AT89" s="189" t="s">
        <v>78</v>
      </c>
      <c r="AU89" s="189" t="s">
        <v>86</v>
      </c>
      <c r="AY89" s="188" t="s">
        <v>141</v>
      </c>
      <c r="BK89" s="190">
        <f>SUM(BK90:BK163)</f>
        <v>0</v>
      </c>
    </row>
    <row r="90" spans="1:65" s="2" customFormat="1" ht="21.75" customHeight="1">
      <c r="A90" s="35"/>
      <c r="B90" s="36"/>
      <c r="C90" s="193" t="s">
        <v>86</v>
      </c>
      <c r="D90" s="193" t="s">
        <v>144</v>
      </c>
      <c r="E90" s="194" t="s">
        <v>145</v>
      </c>
      <c r="F90" s="195" t="s">
        <v>146</v>
      </c>
      <c r="G90" s="196" t="s">
        <v>108</v>
      </c>
      <c r="H90" s="197">
        <v>37450</v>
      </c>
      <c r="I90" s="198"/>
      <c r="J90" s="199">
        <f>ROUND(I90*H90,2)</f>
        <v>0</v>
      </c>
      <c r="K90" s="195" t="s">
        <v>147</v>
      </c>
      <c r="L90" s="40"/>
      <c r="M90" s="200" t="s">
        <v>38</v>
      </c>
      <c r="N90" s="201" t="s">
        <v>50</v>
      </c>
      <c r="O90" s="65"/>
      <c r="P90" s="202">
        <f>O90*H90</f>
        <v>0</v>
      </c>
      <c r="Q90" s="202">
        <v>0</v>
      </c>
      <c r="R90" s="202">
        <f>Q90*H90</f>
        <v>0</v>
      </c>
      <c r="S90" s="202">
        <v>0</v>
      </c>
      <c r="T90" s="202">
        <f>S90*H90</f>
        <v>0</v>
      </c>
      <c r="U90" s="203" t="s">
        <v>38</v>
      </c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4" t="s">
        <v>148</v>
      </c>
      <c r="AT90" s="204" t="s">
        <v>144</v>
      </c>
      <c r="AU90" s="204" t="s">
        <v>88</v>
      </c>
      <c r="AY90" s="17" t="s">
        <v>141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7" t="s">
        <v>86</v>
      </c>
      <c r="BK90" s="205">
        <f>ROUND(I90*H90,2)</f>
        <v>0</v>
      </c>
      <c r="BL90" s="17" t="s">
        <v>148</v>
      </c>
      <c r="BM90" s="204" t="s">
        <v>213</v>
      </c>
    </row>
    <row r="91" spans="1:65" s="2" customFormat="1" ht="48">
      <c r="A91" s="35"/>
      <c r="B91" s="36"/>
      <c r="C91" s="37"/>
      <c r="D91" s="206" t="s">
        <v>150</v>
      </c>
      <c r="E91" s="37"/>
      <c r="F91" s="207" t="s">
        <v>151</v>
      </c>
      <c r="G91" s="37"/>
      <c r="H91" s="37"/>
      <c r="I91" s="117"/>
      <c r="J91" s="37"/>
      <c r="K91" s="37"/>
      <c r="L91" s="40"/>
      <c r="M91" s="208"/>
      <c r="N91" s="209"/>
      <c r="O91" s="65"/>
      <c r="P91" s="65"/>
      <c r="Q91" s="65"/>
      <c r="R91" s="65"/>
      <c r="S91" s="65"/>
      <c r="T91" s="65"/>
      <c r="U91" s="66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7" t="s">
        <v>150</v>
      </c>
      <c r="AU91" s="17" t="s">
        <v>88</v>
      </c>
    </row>
    <row r="92" spans="1:65" s="2" customFormat="1" ht="57.6">
      <c r="A92" s="35"/>
      <c r="B92" s="36"/>
      <c r="C92" s="37"/>
      <c r="D92" s="206" t="s">
        <v>152</v>
      </c>
      <c r="E92" s="37"/>
      <c r="F92" s="210" t="s">
        <v>153</v>
      </c>
      <c r="G92" s="37"/>
      <c r="H92" s="37"/>
      <c r="I92" s="117"/>
      <c r="J92" s="37"/>
      <c r="K92" s="37"/>
      <c r="L92" s="40"/>
      <c r="M92" s="208"/>
      <c r="N92" s="209"/>
      <c r="O92" s="65"/>
      <c r="P92" s="65"/>
      <c r="Q92" s="65"/>
      <c r="R92" s="65"/>
      <c r="S92" s="65"/>
      <c r="T92" s="65"/>
      <c r="U92" s="66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7" t="s">
        <v>152</v>
      </c>
      <c r="AU92" s="17" t="s">
        <v>88</v>
      </c>
    </row>
    <row r="93" spans="1:65" s="15" customFormat="1" ht="10.199999999999999">
      <c r="B93" s="233"/>
      <c r="C93" s="234"/>
      <c r="D93" s="206" t="s">
        <v>154</v>
      </c>
      <c r="E93" s="235" t="s">
        <v>38</v>
      </c>
      <c r="F93" s="236" t="s">
        <v>214</v>
      </c>
      <c r="G93" s="234"/>
      <c r="H93" s="235" t="s">
        <v>38</v>
      </c>
      <c r="I93" s="237"/>
      <c r="J93" s="234"/>
      <c r="K93" s="234"/>
      <c r="L93" s="238"/>
      <c r="M93" s="239"/>
      <c r="N93" s="240"/>
      <c r="O93" s="240"/>
      <c r="P93" s="240"/>
      <c r="Q93" s="240"/>
      <c r="R93" s="240"/>
      <c r="S93" s="240"/>
      <c r="T93" s="240"/>
      <c r="U93" s="241"/>
      <c r="AT93" s="242" t="s">
        <v>154</v>
      </c>
      <c r="AU93" s="242" t="s">
        <v>88</v>
      </c>
      <c r="AV93" s="15" t="s">
        <v>86</v>
      </c>
      <c r="AW93" s="15" t="s">
        <v>40</v>
      </c>
      <c r="AX93" s="15" t="s">
        <v>79</v>
      </c>
      <c r="AY93" s="242" t="s">
        <v>141</v>
      </c>
    </row>
    <row r="94" spans="1:65" s="15" customFormat="1" ht="30.6">
      <c r="B94" s="233"/>
      <c r="C94" s="234"/>
      <c r="D94" s="206" t="s">
        <v>154</v>
      </c>
      <c r="E94" s="235" t="s">
        <v>38</v>
      </c>
      <c r="F94" s="236" t="s">
        <v>215</v>
      </c>
      <c r="G94" s="234"/>
      <c r="H94" s="235" t="s">
        <v>38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0"/>
      <c r="U94" s="241"/>
      <c r="AT94" s="242" t="s">
        <v>154</v>
      </c>
      <c r="AU94" s="242" t="s">
        <v>88</v>
      </c>
      <c r="AV94" s="15" t="s">
        <v>86</v>
      </c>
      <c r="AW94" s="15" t="s">
        <v>40</v>
      </c>
      <c r="AX94" s="15" t="s">
        <v>79</v>
      </c>
      <c r="AY94" s="242" t="s">
        <v>141</v>
      </c>
    </row>
    <row r="95" spans="1:65" s="13" customFormat="1" ht="10.199999999999999">
      <c r="B95" s="211"/>
      <c r="C95" s="212"/>
      <c r="D95" s="206" t="s">
        <v>154</v>
      </c>
      <c r="E95" s="213" t="s">
        <v>38</v>
      </c>
      <c r="F95" s="214" t="s">
        <v>216</v>
      </c>
      <c r="G95" s="212"/>
      <c r="H95" s="215">
        <v>2850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19"/>
      <c r="U95" s="220"/>
      <c r="AT95" s="221" t="s">
        <v>154</v>
      </c>
      <c r="AU95" s="221" t="s">
        <v>88</v>
      </c>
      <c r="AV95" s="13" t="s">
        <v>88</v>
      </c>
      <c r="AW95" s="13" t="s">
        <v>40</v>
      </c>
      <c r="AX95" s="13" t="s">
        <v>79</v>
      </c>
      <c r="AY95" s="221" t="s">
        <v>141</v>
      </c>
    </row>
    <row r="96" spans="1:65" s="15" customFormat="1" ht="10.199999999999999">
      <c r="B96" s="233"/>
      <c r="C96" s="234"/>
      <c r="D96" s="206" t="s">
        <v>154</v>
      </c>
      <c r="E96" s="235" t="s">
        <v>38</v>
      </c>
      <c r="F96" s="236" t="s">
        <v>217</v>
      </c>
      <c r="G96" s="234"/>
      <c r="H96" s="235" t="s">
        <v>38</v>
      </c>
      <c r="I96" s="237"/>
      <c r="J96" s="234"/>
      <c r="K96" s="234"/>
      <c r="L96" s="238"/>
      <c r="M96" s="239"/>
      <c r="N96" s="240"/>
      <c r="O96" s="240"/>
      <c r="P96" s="240"/>
      <c r="Q96" s="240"/>
      <c r="R96" s="240"/>
      <c r="S96" s="240"/>
      <c r="T96" s="240"/>
      <c r="U96" s="241"/>
      <c r="AT96" s="242" t="s">
        <v>154</v>
      </c>
      <c r="AU96" s="242" t="s">
        <v>88</v>
      </c>
      <c r="AV96" s="15" t="s">
        <v>86</v>
      </c>
      <c r="AW96" s="15" t="s">
        <v>40</v>
      </c>
      <c r="AX96" s="15" t="s">
        <v>79</v>
      </c>
      <c r="AY96" s="242" t="s">
        <v>141</v>
      </c>
    </row>
    <row r="97" spans="2:51" s="15" customFormat="1" ht="40.799999999999997">
      <c r="B97" s="233"/>
      <c r="C97" s="234"/>
      <c r="D97" s="206" t="s">
        <v>154</v>
      </c>
      <c r="E97" s="235" t="s">
        <v>38</v>
      </c>
      <c r="F97" s="236" t="s">
        <v>218</v>
      </c>
      <c r="G97" s="234"/>
      <c r="H97" s="235" t="s">
        <v>38</v>
      </c>
      <c r="I97" s="237"/>
      <c r="J97" s="234"/>
      <c r="K97" s="234"/>
      <c r="L97" s="238"/>
      <c r="M97" s="239"/>
      <c r="N97" s="240"/>
      <c r="O97" s="240"/>
      <c r="P97" s="240"/>
      <c r="Q97" s="240"/>
      <c r="R97" s="240"/>
      <c r="S97" s="240"/>
      <c r="T97" s="240"/>
      <c r="U97" s="241"/>
      <c r="AT97" s="242" t="s">
        <v>154</v>
      </c>
      <c r="AU97" s="242" t="s">
        <v>88</v>
      </c>
      <c r="AV97" s="15" t="s">
        <v>86</v>
      </c>
      <c r="AW97" s="15" t="s">
        <v>40</v>
      </c>
      <c r="AX97" s="15" t="s">
        <v>79</v>
      </c>
      <c r="AY97" s="242" t="s">
        <v>141</v>
      </c>
    </row>
    <row r="98" spans="2:51" s="13" customFormat="1" ht="10.199999999999999">
      <c r="B98" s="211"/>
      <c r="C98" s="212"/>
      <c r="D98" s="206" t="s">
        <v>154</v>
      </c>
      <c r="E98" s="213" t="s">
        <v>38</v>
      </c>
      <c r="F98" s="214" t="s">
        <v>219</v>
      </c>
      <c r="G98" s="212"/>
      <c r="H98" s="215">
        <v>7000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19"/>
      <c r="U98" s="220"/>
      <c r="AT98" s="221" t="s">
        <v>154</v>
      </c>
      <c r="AU98" s="221" t="s">
        <v>88</v>
      </c>
      <c r="AV98" s="13" t="s">
        <v>88</v>
      </c>
      <c r="AW98" s="13" t="s">
        <v>40</v>
      </c>
      <c r="AX98" s="13" t="s">
        <v>79</v>
      </c>
      <c r="AY98" s="221" t="s">
        <v>141</v>
      </c>
    </row>
    <row r="99" spans="2:51" s="15" customFormat="1" ht="10.199999999999999">
      <c r="B99" s="233"/>
      <c r="C99" s="234"/>
      <c r="D99" s="206" t="s">
        <v>154</v>
      </c>
      <c r="E99" s="235" t="s">
        <v>38</v>
      </c>
      <c r="F99" s="236" t="s">
        <v>220</v>
      </c>
      <c r="G99" s="234"/>
      <c r="H99" s="235" t="s">
        <v>38</v>
      </c>
      <c r="I99" s="237"/>
      <c r="J99" s="234"/>
      <c r="K99" s="234"/>
      <c r="L99" s="238"/>
      <c r="M99" s="239"/>
      <c r="N99" s="240"/>
      <c r="O99" s="240"/>
      <c r="P99" s="240"/>
      <c r="Q99" s="240"/>
      <c r="R99" s="240"/>
      <c r="S99" s="240"/>
      <c r="T99" s="240"/>
      <c r="U99" s="241"/>
      <c r="AT99" s="242" t="s">
        <v>154</v>
      </c>
      <c r="AU99" s="242" t="s">
        <v>88</v>
      </c>
      <c r="AV99" s="15" t="s">
        <v>86</v>
      </c>
      <c r="AW99" s="15" t="s">
        <v>40</v>
      </c>
      <c r="AX99" s="15" t="s">
        <v>79</v>
      </c>
      <c r="AY99" s="242" t="s">
        <v>141</v>
      </c>
    </row>
    <row r="100" spans="2:51" s="15" customFormat="1" ht="20.399999999999999">
      <c r="B100" s="233"/>
      <c r="C100" s="234"/>
      <c r="D100" s="206" t="s">
        <v>154</v>
      </c>
      <c r="E100" s="235" t="s">
        <v>38</v>
      </c>
      <c r="F100" s="236" t="s">
        <v>221</v>
      </c>
      <c r="G100" s="234"/>
      <c r="H100" s="235" t="s">
        <v>38</v>
      </c>
      <c r="I100" s="237"/>
      <c r="J100" s="234"/>
      <c r="K100" s="234"/>
      <c r="L100" s="238"/>
      <c r="M100" s="239"/>
      <c r="N100" s="240"/>
      <c r="O100" s="240"/>
      <c r="P100" s="240"/>
      <c r="Q100" s="240"/>
      <c r="R100" s="240"/>
      <c r="S100" s="240"/>
      <c r="T100" s="240"/>
      <c r="U100" s="241"/>
      <c r="AT100" s="242" t="s">
        <v>154</v>
      </c>
      <c r="AU100" s="242" t="s">
        <v>88</v>
      </c>
      <c r="AV100" s="15" t="s">
        <v>86</v>
      </c>
      <c r="AW100" s="15" t="s">
        <v>40</v>
      </c>
      <c r="AX100" s="15" t="s">
        <v>79</v>
      </c>
      <c r="AY100" s="242" t="s">
        <v>141</v>
      </c>
    </row>
    <row r="101" spans="2:51" s="13" customFormat="1" ht="10.199999999999999">
      <c r="B101" s="211"/>
      <c r="C101" s="212"/>
      <c r="D101" s="206" t="s">
        <v>154</v>
      </c>
      <c r="E101" s="213" t="s">
        <v>38</v>
      </c>
      <c r="F101" s="214" t="s">
        <v>222</v>
      </c>
      <c r="G101" s="212"/>
      <c r="H101" s="215">
        <v>21000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19"/>
      <c r="U101" s="220"/>
      <c r="AT101" s="221" t="s">
        <v>154</v>
      </c>
      <c r="AU101" s="221" t="s">
        <v>88</v>
      </c>
      <c r="AV101" s="13" t="s">
        <v>88</v>
      </c>
      <c r="AW101" s="13" t="s">
        <v>40</v>
      </c>
      <c r="AX101" s="13" t="s">
        <v>79</v>
      </c>
      <c r="AY101" s="221" t="s">
        <v>141</v>
      </c>
    </row>
    <row r="102" spans="2:51" s="15" customFormat="1" ht="10.199999999999999">
      <c r="B102" s="233"/>
      <c r="C102" s="234"/>
      <c r="D102" s="206" t="s">
        <v>154</v>
      </c>
      <c r="E102" s="235" t="s">
        <v>38</v>
      </c>
      <c r="F102" s="236" t="s">
        <v>223</v>
      </c>
      <c r="G102" s="234"/>
      <c r="H102" s="235" t="s">
        <v>38</v>
      </c>
      <c r="I102" s="237"/>
      <c r="J102" s="234"/>
      <c r="K102" s="234"/>
      <c r="L102" s="238"/>
      <c r="M102" s="239"/>
      <c r="N102" s="240"/>
      <c r="O102" s="240"/>
      <c r="P102" s="240"/>
      <c r="Q102" s="240"/>
      <c r="R102" s="240"/>
      <c r="S102" s="240"/>
      <c r="T102" s="240"/>
      <c r="U102" s="241"/>
      <c r="AT102" s="242" t="s">
        <v>154</v>
      </c>
      <c r="AU102" s="242" t="s">
        <v>88</v>
      </c>
      <c r="AV102" s="15" t="s">
        <v>86</v>
      </c>
      <c r="AW102" s="15" t="s">
        <v>40</v>
      </c>
      <c r="AX102" s="15" t="s">
        <v>79</v>
      </c>
      <c r="AY102" s="242" t="s">
        <v>141</v>
      </c>
    </row>
    <row r="103" spans="2:51" s="15" customFormat="1" ht="20.399999999999999">
      <c r="B103" s="233"/>
      <c r="C103" s="234"/>
      <c r="D103" s="206" t="s">
        <v>154</v>
      </c>
      <c r="E103" s="235" t="s">
        <v>38</v>
      </c>
      <c r="F103" s="236" t="s">
        <v>224</v>
      </c>
      <c r="G103" s="234"/>
      <c r="H103" s="235" t="s">
        <v>38</v>
      </c>
      <c r="I103" s="237"/>
      <c r="J103" s="234"/>
      <c r="K103" s="234"/>
      <c r="L103" s="238"/>
      <c r="M103" s="239"/>
      <c r="N103" s="240"/>
      <c r="O103" s="240"/>
      <c r="P103" s="240"/>
      <c r="Q103" s="240"/>
      <c r="R103" s="240"/>
      <c r="S103" s="240"/>
      <c r="T103" s="240"/>
      <c r="U103" s="241"/>
      <c r="AT103" s="242" t="s">
        <v>154</v>
      </c>
      <c r="AU103" s="242" t="s">
        <v>88</v>
      </c>
      <c r="AV103" s="15" t="s">
        <v>86</v>
      </c>
      <c r="AW103" s="15" t="s">
        <v>40</v>
      </c>
      <c r="AX103" s="15" t="s">
        <v>79</v>
      </c>
      <c r="AY103" s="242" t="s">
        <v>141</v>
      </c>
    </row>
    <row r="104" spans="2:51" s="13" customFormat="1" ht="10.199999999999999">
      <c r="B104" s="211"/>
      <c r="C104" s="212"/>
      <c r="D104" s="206" t="s">
        <v>154</v>
      </c>
      <c r="E104" s="213" t="s">
        <v>38</v>
      </c>
      <c r="F104" s="214" t="s">
        <v>225</v>
      </c>
      <c r="G104" s="212"/>
      <c r="H104" s="215">
        <v>4000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19"/>
      <c r="U104" s="220"/>
      <c r="AT104" s="221" t="s">
        <v>154</v>
      </c>
      <c r="AU104" s="221" t="s">
        <v>88</v>
      </c>
      <c r="AV104" s="13" t="s">
        <v>88</v>
      </c>
      <c r="AW104" s="13" t="s">
        <v>40</v>
      </c>
      <c r="AX104" s="13" t="s">
        <v>79</v>
      </c>
      <c r="AY104" s="221" t="s">
        <v>141</v>
      </c>
    </row>
    <row r="105" spans="2:51" s="15" customFormat="1" ht="10.199999999999999">
      <c r="B105" s="233"/>
      <c r="C105" s="234"/>
      <c r="D105" s="206" t="s">
        <v>154</v>
      </c>
      <c r="E105" s="235" t="s">
        <v>38</v>
      </c>
      <c r="F105" s="236" t="s">
        <v>226</v>
      </c>
      <c r="G105" s="234"/>
      <c r="H105" s="235" t="s">
        <v>38</v>
      </c>
      <c r="I105" s="237"/>
      <c r="J105" s="234"/>
      <c r="K105" s="234"/>
      <c r="L105" s="238"/>
      <c r="M105" s="239"/>
      <c r="N105" s="240"/>
      <c r="O105" s="240"/>
      <c r="P105" s="240"/>
      <c r="Q105" s="240"/>
      <c r="R105" s="240"/>
      <c r="S105" s="240"/>
      <c r="T105" s="240"/>
      <c r="U105" s="241"/>
      <c r="AT105" s="242" t="s">
        <v>154</v>
      </c>
      <c r="AU105" s="242" t="s">
        <v>88</v>
      </c>
      <c r="AV105" s="15" t="s">
        <v>86</v>
      </c>
      <c r="AW105" s="15" t="s">
        <v>40</v>
      </c>
      <c r="AX105" s="15" t="s">
        <v>79</v>
      </c>
      <c r="AY105" s="242" t="s">
        <v>141</v>
      </c>
    </row>
    <row r="106" spans="2:51" s="15" customFormat="1" ht="20.399999999999999">
      <c r="B106" s="233"/>
      <c r="C106" s="234"/>
      <c r="D106" s="206" t="s">
        <v>154</v>
      </c>
      <c r="E106" s="235" t="s">
        <v>38</v>
      </c>
      <c r="F106" s="236" t="s">
        <v>227</v>
      </c>
      <c r="G106" s="234"/>
      <c r="H106" s="235" t="s">
        <v>38</v>
      </c>
      <c r="I106" s="237"/>
      <c r="J106" s="234"/>
      <c r="K106" s="234"/>
      <c r="L106" s="238"/>
      <c r="M106" s="239"/>
      <c r="N106" s="240"/>
      <c r="O106" s="240"/>
      <c r="P106" s="240"/>
      <c r="Q106" s="240"/>
      <c r="R106" s="240"/>
      <c r="S106" s="240"/>
      <c r="T106" s="240"/>
      <c r="U106" s="241"/>
      <c r="AT106" s="242" t="s">
        <v>154</v>
      </c>
      <c r="AU106" s="242" t="s">
        <v>88</v>
      </c>
      <c r="AV106" s="15" t="s">
        <v>86</v>
      </c>
      <c r="AW106" s="15" t="s">
        <v>40</v>
      </c>
      <c r="AX106" s="15" t="s">
        <v>79</v>
      </c>
      <c r="AY106" s="242" t="s">
        <v>141</v>
      </c>
    </row>
    <row r="107" spans="2:51" s="13" customFormat="1" ht="10.199999999999999">
      <c r="B107" s="211"/>
      <c r="C107" s="212"/>
      <c r="D107" s="206" t="s">
        <v>154</v>
      </c>
      <c r="E107" s="213" t="s">
        <v>38</v>
      </c>
      <c r="F107" s="214" t="s">
        <v>228</v>
      </c>
      <c r="G107" s="212"/>
      <c r="H107" s="215">
        <v>400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19"/>
      <c r="U107" s="220"/>
      <c r="AT107" s="221" t="s">
        <v>154</v>
      </c>
      <c r="AU107" s="221" t="s">
        <v>88</v>
      </c>
      <c r="AV107" s="13" t="s">
        <v>88</v>
      </c>
      <c r="AW107" s="13" t="s">
        <v>40</v>
      </c>
      <c r="AX107" s="13" t="s">
        <v>79</v>
      </c>
      <c r="AY107" s="221" t="s">
        <v>141</v>
      </c>
    </row>
    <row r="108" spans="2:51" s="15" customFormat="1" ht="10.199999999999999">
      <c r="B108" s="233"/>
      <c r="C108" s="234"/>
      <c r="D108" s="206" t="s">
        <v>154</v>
      </c>
      <c r="E108" s="235" t="s">
        <v>38</v>
      </c>
      <c r="F108" s="236" t="s">
        <v>226</v>
      </c>
      <c r="G108" s="234"/>
      <c r="H108" s="235" t="s">
        <v>38</v>
      </c>
      <c r="I108" s="237"/>
      <c r="J108" s="234"/>
      <c r="K108" s="234"/>
      <c r="L108" s="238"/>
      <c r="M108" s="239"/>
      <c r="N108" s="240"/>
      <c r="O108" s="240"/>
      <c r="P108" s="240"/>
      <c r="Q108" s="240"/>
      <c r="R108" s="240"/>
      <c r="S108" s="240"/>
      <c r="T108" s="240"/>
      <c r="U108" s="241"/>
      <c r="AT108" s="242" t="s">
        <v>154</v>
      </c>
      <c r="AU108" s="242" t="s">
        <v>88</v>
      </c>
      <c r="AV108" s="15" t="s">
        <v>86</v>
      </c>
      <c r="AW108" s="15" t="s">
        <v>40</v>
      </c>
      <c r="AX108" s="15" t="s">
        <v>79</v>
      </c>
      <c r="AY108" s="242" t="s">
        <v>141</v>
      </c>
    </row>
    <row r="109" spans="2:51" s="15" customFormat="1" ht="20.399999999999999">
      <c r="B109" s="233"/>
      <c r="C109" s="234"/>
      <c r="D109" s="206" t="s">
        <v>154</v>
      </c>
      <c r="E109" s="235" t="s">
        <v>38</v>
      </c>
      <c r="F109" s="236" t="s">
        <v>229</v>
      </c>
      <c r="G109" s="234"/>
      <c r="H109" s="235" t="s">
        <v>38</v>
      </c>
      <c r="I109" s="237"/>
      <c r="J109" s="234"/>
      <c r="K109" s="234"/>
      <c r="L109" s="238"/>
      <c r="M109" s="239"/>
      <c r="N109" s="240"/>
      <c r="O109" s="240"/>
      <c r="P109" s="240"/>
      <c r="Q109" s="240"/>
      <c r="R109" s="240"/>
      <c r="S109" s="240"/>
      <c r="T109" s="240"/>
      <c r="U109" s="241"/>
      <c r="AT109" s="242" t="s">
        <v>154</v>
      </c>
      <c r="AU109" s="242" t="s">
        <v>88</v>
      </c>
      <c r="AV109" s="15" t="s">
        <v>86</v>
      </c>
      <c r="AW109" s="15" t="s">
        <v>40</v>
      </c>
      <c r="AX109" s="15" t="s">
        <v>79</v>
      </c>
      <c r="AY109" s="242" t="s">
        <v>141</v>
      </c>
    </row>
    <row r="110" spans="2:51" s="13" customFormat="1" ht="10.199999999999999">
      <c r="B110" s="211"/>
      <c r="C110" s="212"/>
      <c r="D110" s="206" t="s">
        <v>154</v>
      </c>
      <c r="E110" s="213" t="s">
        <v>38</v>
      </c>
      <c r="F110" s="214" t="s">
        <v>230</v>
      </c>
      <c r="G110" s="212"/>
      <c r="H110" s="215">
        <v>600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19"/>
      <c r="U110" s="220"/>
      <c r="AT110" s="221" t="s">
        <v>154</v>
      </c>
      <c r="AU110" s="221" t="s">
        <v>88</v>
      </c>
      <c r="AV110" s="13" t="s">
        <v>88</v>
      </c>
      <c r="AW110" s="13" t="s">
        <v>40</v>
      </c>
      <c r="AX110" s="13" t="s">
        <v>79</v>
      </c>
      <c r="AY110" s="221" t="s">
        <v>141</v>
      </c>
    </row>
    <row r="111" spans="2:51" s="15" customFormat="1" ht="10.199999999999999">
      <c r="B111" s="233"/>
      <c r="C111" s="234"/>
      <c r="D111" s="206" t="s">
        <v>154</v>
      </c>
      <c r="E111" s="235" t="s">
        <v>38</v>
      </c>
      <c r="F111" s="236" t="s">
        <v>226</v>
      </c>
      <c r="G111" s="234"/>
      <c r="H111" s="235" t="s">
        <v>38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0"/>
      <c r="U111" s="241"/>
      <c r="AT111" s="242" t="s">
        <v>154</v>
      </c>
      <c r="AU111" s="242" t="s">
        <v>88</v>
      </c>
      <c r="AV111" s="15" t="s">
        <v>86</v>
      </c>
      <c r="AW111" s="15" t="s">
        <v>40</v>
      </c>
      <c r="AX111" s="15" t="s">
        <v>79</v>
      </c>
      <c r="AY111" s="242" t="s">
        <v>141</v>
      </c>
    </row>
    <row r="112" spans="2:51" s="15" customFormat="1" ht="20.399999999999999">
      <c r="B112" s="233"/>
      <c r="C112" s="234"/>
      <c r="D112" s="206" t="s">
        <v>154</v>
      </c>
      <c r="E112" s="235" t="s">
        <v>38</v>
      </c>
      <c r="F112" s="236" t="s">
        <v>231</v>
      </c>
      <c r="G112" s="234"/>
      <c r="H112" s="235" t="s">
        <v>38</v>
      </c>
      <c r="I112" s="237"/>
      <c r="J112" s="234"/>
      <c r="K112" s="234"/>
      <c r="L112" s="238"/>
      <c r="M112" s="239"/>
      <c r="N112" s="240"/>
      <c r="O112" s="240"/>
      <c r="P112" s="240"/>
      <c r="Q112" s="240"/>
      <c r="R112" s="240"/>
      <c r="S112" s="240"/>
      <c r="T112" s="240"/>
      <c r="U112" s="241"/>
      <c r="AT112" s="242" t="s">
        <v>154</v>
      </c>
      <c r="AU112" s="242" t="s">
        <v>88</v>
      </c>
      <c r="AV112" s="15" t="s">
        <v>86</v>
      </c>
      <c r="AW112" s="15" t="s">
        <v>40</v>
      </c>
      <c r="AX112" s="15" t="s">
        <v>79</v>
      </c>
      <c r="AY112" s="242" t="s">
        <v>141</v>
      </c>
    </row>
    <row r="113" spans="1:65" s="13" customFormat="1" ht="10.199999999999999">
      <c r="B113" s="211"/>
      <c r="C113" s="212"/>
      <c r="D113" s="206" t="s">
        <v>154</v>
      </c>
      <c r="E113" s="213" t="s">
        <v>38</v>
      </c>
      <c r="F113" s="214" t="s">
        <v>228</v>
      </c>
      <c r="G113" s="212"/>
      <c r="H113" s="215">
        <v>400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19"/>
      <c r="U113" s="220"/>
      <c r="AT113" s="221" t="s">
        <v>154</v>
      </c>
      <c r="AU113" s="221" t="s">
        <v>88</v>
      </c>
      <c r="AV113" s="13" t="s">
        <v>88</v>
      </c>
      <c r="AW113" s="13" t="s">
        <v>40</v>
      </c>
      <c r="AX113" s="13" t="s">
        <v>79</v>
      </c>
      <c r="AY113" s="221" t="s">
        <v>141</v>
      </c>
    </row>
    <row r="114" spans="1:65" s="15" customFormat="1" ht="10.199999999999999">
      <c r="B114" s="233"/>
      <c r="C114" s="234"/>
      <c r="D114" s="206" t="s">
        <v>154</v>
      </c>
      <c r="E114" s="235" t="s">
        <v>38</v>
      </c>
      <c r="F114" s="236" t="s">
        <v>226</v>
      </c>
      <c r="G114" s="234"/>
      <c r="H114" s="235" t="s">
        <v>38</v>
      </c>
      <c r="I114" s="237"/>
      <c r="J114" s="234"/>
      <c r="K114" s="234"/>
      <c r="L114" s="238"/>
      <c r="M114" s="239"/>
      <c r="N114" s="240"/>
      <c r="O114" s="240"/>
      <c r="P114" s="240"/>
      <c r="Q114" s="240"/>
      <c r="R114" s="240"/>
      <c r="S114" s="240"/>
      <c r="T114" s="240"/>
      <c r="U114" s="241"/>
      <c r="AT114" s="242" t="s">
        <v>154</v>
      </c>
      <c r="AU114" s="242" t="s">
        <v>88</v>
      </c>
      <c r="AV114" s="15" t="s">
        <v>86</v>
      </c>
      <c r="AW114" s="15" t="s">
        <v>40</v>
      </c>
      <c r="AX114" s="15" t="s">
        <v>79</v>
      </c>
      <c r="AY114" s="242" t="s">
        <v>141</v>
      </c>
    </row>
    <row r="115" spans="1:65" s="15" customFormat="1" ht="10.199999999999999">
      <c r="B115" s="233"/>
      <c r="C115" s="234"/>
      <c r="D115" s="206" t="s">
        <v>154</v>
      </c>
      <c r="E115" s="235" t="s">
        <v>38</v>
      </c>
      <c r="F115" s="236" t="s">
        <v>232</v>
      </c>
      <c r="G115" s="234"/>
      <c r="H115" s="235" t="s">
        <v>38</v>
      </c>
      <c r="I115" s="237"/>
      <c r="J115" s="234"/>
      <c r="K115" s="234"/>
      <c r="L115" s="238"/>
      <c r="M115" s="239"/>
      <c r="N115" s="240"/>
      <c r="O115" s="240"/>
      <c r="P115" s="240"/>
      <c r="Q115" s="240"/>
      <c r="R115" s="240"/>
      <c r="S115" s="240"/>
      <c r="T115" s="240"/>
      <c r="U115" s="241"/>
      <c r="AT115" s="242" t="s">
        <v>154</v>
      </c>
      <c r="AU115" s="242" t="s">
        <v>88</v>
      </c>
      <c r="AV115" s="15" t="s">
        <v>86</v>
      </c>
      <c r="AW115" s="15" t="s">
        <v>40</v>
      </c>
      <c r="AX115" s="15" t="s">
        <v>79</v>
      </c>
      <c r="AY115" s="242" t="s">
        <v>141</v>
      </c>
    </row>
    <row r="116" spans="1:65" s="13" customFormat="1" ht="10.199999999999999">
      <c r="B116" s="211"/>
      <c r="C116" s="212"/>
      <c r="D116" s="206" t="s">
        <v>154</v>
      </c>
      <c r="E116" s="213" t="s">
        <v>38</v>
      </c>
      <c r="F116" s="214" t="s">
        <v>233</v>
      </c>
      <c r="G116" s="212"/>
      <c r="H116" s="215">
        <v>200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19"/>
      <c r="U116" s="220"/>
      <c r="AT116" s="221" t="s">
        <v>154</v>
      </c>
      <c r="AU116" s="221" t="s">
        <v>88</v>
      </c>
      <c r="AV116" s="13" t="s">
        <v>88</v>
      </c>
      <c r="AW116" s="13" t="s">
        <v>40</v>
      </c>
      <c r="AX116" s="13" t="s">
        <v>79</v>
      </c>
      <c r="AY116" s="221" t="s">
        <v>141</v>
      </c>
    </row>
    <row r="117" spans="1:65" s="15" customFormat="1" ht="10.199999999999999">
      <c r="B117" s="233"/>
      <c r="C117" s="234"/>
      <c r="D117" s="206" t="s">
        <v>154</v>
      </c>
      <c r="E117" s="235" t="s">
        <v>38</v>
      </c>
      <c r="F117" s="236" t="s">
        <v>226</v>
      </c>
      <c r="G117" s="234"/>
      <c r="H117" s="235" t="s">
        <v>38</v>
      </c>
      <c r="I117" s="237"/>
      <c r="J117" s="234"/>
      <c r="K117" s="234"/>
      <c r="L117" s="238"/>
      <c r="M117" s="239"/>
      <c r="N117" s="240"/>
      <c r="O117" s="240"/>
      <c r="P117" s="240"/>
      <c r="Q117" s="240"/>
      <c r="R117" s="240"/>
      <c r="S117" s="240"/>
      <c r="T117" s="240"/>
      <c r="U117" s="241"/>
      <c r="AT117" s="242" t="s">
        <v>154</v>
      </c>
      <c r="AU117" s="242" t="s">
        <v>88</v>
      </c>
      <c r="AV117" s="15" t="s">
        <v>86</v>
      </c>
      <c r="AW117" s="15" t="s">
        <v>40</v>
      </c>
      <c r="AX117" s="15" t="s">
        <v>79</v>
      </c>
      <c r="AY117" s="242" t="s">
        <v>141</v>
      </c>
    </row>
    <row r="118" spans="1:65" s="15" customFormat="1" ht="20.399999999999999">
      <c r="B118" s="233"/>
      <c r="C118" s="234"/>
      <c r="D118" s="206" t="s">
        <v>154</v>
      </c>
      <c r="E118" s="235" t="s">
        <v>38</v>
      </c>
      <c r="F118" s="236" t="s">
        <v>234</v>
      </c>
      <c r="G118" s="234"/>
      <c r="H118" s="235" t="s">
        <v>38</v>
      </c>
      <c r="I118" s="237"/>
      <c r="J118" s="234"/>
      <c r="K118" s="234"/>
      <c r="L118" s="238"/>
      <c r="M118" s="239"/>
      <c r="N118" s="240"/>
      <c r="O118" s="240"/>
      <c r="P118" s="240"/>
      <c r="Q118" s="240"/>
      <c r="R118" s="240"/>
      <c r="S118" s="240"/>
      <c r="T118" s="240"/>
      <c r="U118" s="241"/>
      <c r="AT118" s="242" t="s">
        <v>154</v>
      </c>
      <c r="AU118" s="242" t="s">
        <v>88</v>
      </c>
      <c r="AV118" s="15" t="s">
        <v>86</v>
      </c>
      <c r="AW118" s="15" t="s">
        <v>40</v>
      </c>
      <c r="AX118" s="15" t="s">
        <v>79</v>
      </c>
      <c r="AY118" s="242" t="s">
        <v>141</v>
      </c>
    </row>
    <row r="119" spans="1:65" s="13" customFormat="1" ht="10.199999999999999">
      <c r="B119" s="211"/>
      <c r="C119" s="212"/>
      <c r="D119" s="206" t="s">
        <v>154</v>
      </c>
      <c r="E119" s="213" t="s">
        <v>38</v>
      </c>
      <c r="F119" s="214" t="s">
        <v>230</v>
      </c>
      <c r="G119" s="212"/>
      <c r="H119" s="215">
        <v>600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19"/>
      <c r="U119" s="220"/>
      <c r="AT119" s="221" t="s">
        <v>154</v>
      </c>
      <c r="AU119" s="221" t="s">
        <v>88</v>
      </c>
      <c r="AV119" s="13" t="s">
        <v>88</v>
      </c>
      <c r="AW119" s="13" t="s">
        <v>40</v>
      </c>
      <c r="AX119" s="13" t="s">
        <v>79</v>
      </c>
      <c r="AY119" s="221" t="s">
        <v>141</v>
      </c>
    </row>
    <row r="120" spans="1:65" s="15" customFormat="1" ht="10.199999999999999">
      <c r="B120" s="233"/>
      <c r="C120" s="234"/>
      <c r="D120" s="206" t="s">
        <v>154</v>
      </c>
      <c r="E120" s="235" t="s">
        <v>38</v>
      </c>
      <c r="F120" s="236" t="s">
        <v>226</v>
      </c>
      <c r="G120" s="234"/>
      <c r="H120" s="235" t="s">
        <v>38</v>
      </c>
      <c r="I120" s="237"/>
      <c r="J120" s="234"/>
      <c r="K120" s="234"/>
      <c r="L120" s="238"/>
      <c r="M120" s="239"/>
      <c r="N120" s="240"/>
      <c r="O120" s="240"/>
      <c r="P120" s="240"/>
      <c r="Q120" s="240"/>
      <c r="R120" s="240"/>
      <c r="S120" s="240"/>
      <c r="T120" s="240"/>
      <c r="U120" s="241"/>
      <c r="AT120" s="242" t="s">
        <v>154</v>
      </c>
      <c r="AU120" s="242" t="s">
        <v>88</v>
      </c>
      <c r="AV120" s="15" t="s">
        <v>86</v>
      </c>
      <c r="AW120" s="15" t="s">
        <v>40</v>
      </c>
      <c r="AX120" s="15" t="s">
        <v>79</v>
      </c>
      <c r="AY120" s="242" t="s">
        <v>141</v>
      </c>
    </row>
    <row r="121" spans="1:65" s="15" customFormat="1" ht="10.199999999999999">
      <c r="B121" s="233"/>
      <c r="C121" s="234"/>
      <c r="D121" s="206" t="s">
        <v>154</v>
      </c>
      <c r="E121" s="235" t="s">
        <v>38</v>
      </c>
      <c r="F121" s="236" t="s">
        <v>235</v>
      </c>
      <c r="G121" s="234"/>
      <c r="H121" s="235" t="s">
        <v>38</v>
      </c>
      <c r="I121" s="237"/>
      <c r="J121" s="234"/>
      <c r="K121" s="234"/>
      <c r="L121" s="238"/>
      <c r="M121" s="239"/>
      <c r="N121" s="240"/>
      <c r="O121" s="240"/>
      <c r="P121" s="240"/>
      <c r="Q121" s="240"/>
      <c r="R121" s="240"/>
      <c r="S121" s="240"/>
      <c r="T121" s="240"/>
      <c r="U121" s="241"/>
      <c r="AT121" s="242" t="s">
        <v>154</v>
      </c>
      <c r="AU121" s="242" t="s">
        <v>88</v>
      </c>
      <c r="AV121" s="15" t="s">
        <v>86</v>
      </c>
      <c r="AW121" s="15" t="s">
        <v>40</v>
      </c>
      <c r="AX121" s="15" t="s">
        <v>79</v>
      </c>
      <c r="AY121" s="242" t="s">
        <v>141</v>
      </c>
    </row>
    <row r="122" spans="1:65" s="13" customFormat="1" ht="10.199999999999999">
      <c r="B122" s="211"/>
      <c r="C122" s="212"/>
      <c r="D122" s="206" t="s">
        <v>154</v>
      </c>
      <c r="E122" s="213" t="s">
        <v>38</v>
      </c>
      <c r="F122" s="214" t="s">
        <v>233</v>
      </c>
      <c r="G122" s="212"/>
      <c r="H122" s="215">
        <v>200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19"/>
      <c r="U122" s="220"/>
      <c r="AT122" s="221" t="s">
        <v>154</v>
      </c>
      <c r="AU122" s="221" t="s">
        <v>88</v>
      </c>
      <c r="AV122" s="13" t="s">
        <v>88</v>
      </c>
      <c r="AW122" s="13" t="s">
        <v>40</v>
      </c>
      <c r="AX122" s="13" t="s">
        <v>79</v>
      </c>
      <c r="AY122" s="221" t="s">
        <v>141</v>
      </c>
    </row>
    <row r="123" spans="1:65" s="15" customFormat="1" ht="10.199999999999999">
      <c r="B123" s="233"/>
      <c r="C123" s="234"/>
      <c r="D123" s="206" t="s">
        <v>154</v>
      </c>
      <c r="E123" s="235" t="s">
        <v>38</v>
      </c>
      <c r="F123" s="236" t="s">
        <v>226</v>
      </c>
      <c r="G123" s="234"/>
      <c r="H123" s="235" t="s">
        <v>38</v>
      </c>
      <c r="I123" s="237"/>
      <c r="J123" s="234"/>
      <c r="K123" s="234"/>
      <c r="L123" s="238"/>
      <c r="M123" s="239"/>
      <c r="N123" s="240"/>
      <c r="O123" s="240"/>
      <c r="P123" s="240"/>
      <c r="Q123" s="240"/>
      <c r="R123" s="240"/>
      <c r="S123" s="240"/>
      <c r="T123" s="240"/>
      <c r="U123" s="241"/>
      <c r="AT123" s="242" t="s">
        <v>154</v>
      </c>
      <c r="AU123" s="242" t="s">
        <v>88</v>
      </c>
      <c r="AV123" s="15" t="s">
        <v>86</v>
      </c>
      <c r="AW123" s="15" t="s">
        <v>40</v>
      </c>
      <c r="AX123" s="15" t="s">
        <v>79</v>
      </c>
      <c r="AY123" s="242" t="s">
        <v>141</v>
      </c>
    </row>
    <row r="124" spans="1:65" s="15" customFormat="1" ht="10.199999999999999">
      <c r="B124" s="233"/>
      <c r="C124" s="234"/>
      <c r="D124" s="206" t="s">
        <v>154</v>
      </c>
      <c r="E124" s="235" t="s">
        <v>38</v>
      </c>
      <c r="F124" s="236" t="s">
        <v>236</v>
      </c>
      <c r="G124" s="234"/>
      <c r="H124" s="235" t="s">
        <v>38</v>
      </c>
      <c r="I124" s="237"/>
      <c r="J124" s="234"/>
      <c r="K124" s="234"/>
      <c r="L124" s="238"/>
      <c r="M124" s="239"/>
      <c r="N124" s="240"/>
      <c r="O124" s="240"/>
      <c r="P124" s="240"/>
      <c r="Q124" s="240"/>
      <c r="R124" s="240"/>
      <c r="S124" s="240"/>
      <c r="T124" s="240"/>
      <c r="U124" s="241"/>
      <c r="AT124" s="242" t="s">
        <v>154</v>
      </c>
      <c r="AU124" s="242" t="s">
        <v>88</v>
      </c>
      <c r="AV124" s="15" t="s">
        <v>86</v>
      </c>
      <c r="AW124" s="15" t="s">
        <v>40</v>
      </c>
      <c r="AX124" s="15" t="s">
        <v>79</v>
      </c>
      <c r="AY124" s="242" t="s">
        <v>141</v>
      </c>
    </row>
    <row r="125" spans="1:65" s="13" customFormat="1" ht="10.199999999999999">
      <c r="B125" s="211"/>
      <c r="C125" s="212"/>
      <c r="D125" s="206" t="s">
        <v>154</v>
      </c>
      <c r="E125" s="213" t="s">
        <v>38</v>
      </c>
      <c r="F125" s="214" t="s">
        <v>233</v>
      </c>
      <c r="G125" s="212"/>
      <c r="H125" s="215">
        <v>200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19"/>
      <c r="U125" s="220"/>
      <c r="AT125" s="221" t="s">
        <v>154</v>
      </c>
      <c r="AU125" s="221" t="s">
        <v>88</v>
      </c>
      <c r="AV125" s="13" t="s">
        <v>88</v>
      </c>
      <c r="AW125" s="13" t="s">
        <v>40</v>
      </c>
      <c r="AX125" s="13" t="s">
        <v>79</v>
      </c>
      <c r="AY125" s="221" t="s">
        <v>141</v>
      </c>
    </row>
    <row r="126" spans="1:65" s="14" customFormat="1" ht="10.199999999999999">
      <c r="B126" s="222"/>
      <c r="C126" s="223"/>
      <c r="D126" s="206" t="s">
        <v>154</v>
      </c>
      <c r="E126" s="224" t="s">
        <v>207</v>
      </c>
      <c r="F126" s="225" t="s">
        <v>156</v>
      </c>
      <c r="G126" s="223"/>
      <c r="H126" s="226">
        <v>37450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0"/>
      <c r="U126" s="231"/>
      <c r="AT126" s="232" t="s">
        <v>154</v>
      </c>
      <c r="AU126" s="232" t="s">
        <v>88</v>
      </c>
      <c r="AV126" s="14" t="s">
        <v>148</v>
      </c>
      <c r="AW126" s="14" t="s">
        <v>40</v>
      </c>
      <c r="AX126" s="14" t="s">
        <v>86</v>
      </c>
      <c r="AY126" s="232" t="s">
        <v>141</v>
      </c>
    </row>
    <row r="127" spans="1:65" s="2" customFormat="1" ht="21.75" customHeight="1">
      <c r="A127" s="35"/>
      <c r="B127" s="36"/>
      <c r="C127" s="243" t="s">
        <v>88</v>
      </c>
      <c r="D127" s="243" t="s">
        <v>178</v>
      </c>
      <c r="E127" s="244" t="s">
        <v>179</v>
      </c>
      <c r="F127" s="245" t="s">
        <v>180</v>
      </c>
      <c r="G127" s="246" t="s">
        <v>181</v>
      </c>
      <c r="H127" s="247">
        <v>3240.9169999999999</v>
      </c>
      <c r="I127" s="248"/>
      <c r="J127" s="249">
        <f>ROUND(I127*H127,2)</f>
        <v>0</v>
      </c>
      <c r="K127" s="245" t="s">
        <v>147</v>
      </c>
      <c r="L127" s="250"/>
      <c r="M127" s="251" t="s">
        <v>38</v>
      </c>
      <c r="N127" s="252" t="s">
        <v>50</v>
      </c>
      <c r="O127" s="65"/>
      <c r="P127" s="202">
        <f>O127*H127</f>
        <v>0</v>
      </c>
      <c r="Q127" s="202">
        <v>1E-3</v>
      </c>
      <c r="R127" s="202">
        <f>Q127*H127</f>
        <v>3.240917</v>
      </c>
      <c r="S127" s="202">
        <v>0</v>
      </c>
      <c r="T127" s="202">
        <f>S127*H127</f>
        <v>0</v>
      </c>
      <c r="U127" s="203" t="s">
        <v>38</v>
      </c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04" t="s">
        <v>182</v>
      </c>
      <c r="AT127" s="204" t="s">
        <v>178</v>
      </c>
      <c r="AU127" s="204" t="s">
        <v>88</v>
      </c>
      <c r="AY127" s="17" t="s">
        <v>141</v>
      </c>
      <c r="BE127" s="205">
        <f>IF(N127="základní",J127,0)</f>
        <v>0</v>
      </c>
      <c r="BF127" s="205">
        <f>IF(N127="snížená",J127,0)</f>
        <v>0</v>
      </c>
      <c r="BG127" s="205">
        <f>IF(N127="zákl. přenesená",J127,0)</f>
        <v>0</v>
      </c>
      <c r="BH127" s="205">
        <f>IF(N127="sníž. přenesená",J127,0)</f>
        <v>0</v>
      </c>
      <c r="BI127" s="205">
        <f>IF(N127="nulová",J127,0)</f>
        <v>0</v>
      </c>
      <c r="BJ127" s="17" t="s">
        <v>86</v>
      </c>
      <c r="BK127" s="205">
        <f>ROUND(I127*H127,2)</f>
        <v>0</v>
      </c>
      <c r="BL127" s="17" t="s">
        <v>148</v>
      </c>
      <c r="BM127" s="204" t="s">
        <v>237</v>
      </c>
    </row>
    <row r="128" spans="1:65" s="2" customFormat="1" ht="10.199999999999999">
      <c r="A128" s="35"/>
      <c r="B128" s="36"/>
      <c r="C128" s="37"/>
      <c r="D128" s="206" t="s">
        <v>150</v>
      </c>
      <c r="E128" s="37"/>
      <c r="F128" s="207" t="s">
        <v>180</v>
      </c>
      <c r="G128" s="37"/>
      <c r="H128" s="37"/>
      <c r="I128" s="117"/>
      <c r="J128" s="37"/>
      <c r="K128" s="37"/>
      <c r="L128" s="40"/>
      <c r="M128" s="208"/>
      <c r="N128" s="209"/>
      <c r="O128" s="65"/>
      <c r="P128" s="65"/>
      <c r="Q128" s="65"/>
      <c r="R128" s="65"/>
      <c r="S128" s="65"/>
      <c r="T128" s="65"/>
      <c r="U128" s="66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7" t="s">
        <v>150</v>
      </c>
      <c r="AU128" s="17" t="s">
        <v>88</v>
      </c>
    </row>
    <row r="129" spans="1:65" s="15" customFormat="1" ht="20.399999999999999">
      <c r="B129" s="233"/>
      <c r="C129" s="234"/>
      <c r="D129" s="206" t="s">
        <v>154</v>
      </c>
      <c r="E129" s="235" t="s">
        <v>38</v>
      </c>
      <c r="F129" s="236" t="s">
        <v>238</v>
      </c>
      <c r="G129" s="234"/>
      <c r="H129" s="235" t="s">
        <v>38</v>
      </c>
      <c r="I129" s="237"/>
      <c r="J129" s="234"/>
      <c r="K129" s="234"/>
      <c r="L129" s="238"/>
      <c r="M129" s="239"/>
      <c r="N129" s="240"/>
      <c r="O129" s="240"/>
      <c r="P129" s="240"/>
      <c r="Q129" s="240"/>
      <c r="R129" s="240"/>
      <c r="S129" s="240"/>
      <c r="T129" s="240"/>
      <c r="U129" s="241"/>
      <c r="AT129" s="242" t="s">
        <v>154</v>
      </c>
      <c r="AU129" s="242" t="s">
        <v>88</v>
      </c>
      <c r="AV129" s="15" t="s">
        <v>86</v>
      </c>
      <c r="AW129" s="15" t="s">
        <v>40</v>
      </c>
      <c r="AX129" s="15" t="s">
        <v>79</v>
      </c>
      <c r="AY129" s="242" t="s">
        <v>141</v>
      </c>
    </row>
    <row r="130" spans="1:65" s="13" customFormat="1" ht="10.199999999999999">
      <c r="B130" s="211"/>
      <c r="C130" s="212"/>
      <c r="D130" s="206" t="s">
        <v>154</v>
      </c>
      <c r="E130" s="213" t="s">
        <v>38</v>
      </c>
      <c r="F130" s="214" t="s">
        <v>239</v>
      </c>
      <c r="G130" s="212"/>
      <c r="H130" s="215">
        <v>26.215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19"/>
      <c r="U130" s="220"/>
      <c r="AT130" s="221" t="s">
        <v>154</v>
      </c>
      <c r="AU130" s="221" t="s">
        <v>88</v>
      </c>
      <c r="AV130" s="13" t="s">
        <v>88</v>
      </c>
      <c r="AW130" s="13" t="s">
        <v>40</v>
      </c>
      <c r="AX130" s="13" t="s">
        <v>79</v>
      </c>
      <c r="AY130" s="221" t="s">
        <v>141</v>
      </c>
    </row>
    <row r="131" spans="1:65" s="13" customFormat="1" ht="10.199999999999999">
      <c r="B131" s="211"/>
      <c r="C131" s="212"/>
      <c r="D131" s="206" t="s">
        <v>154</v>
      </c>
      <c r="E131" s="213" t="s">
        <v>38</v>
      </c>
      <c r="F131" s="214" t="s">
        <v>240</v>
      </c>
      <c r="G131" s="212"/>
      <c r="H131" s="215">
        <v>1594.7650000000001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19"/>
      <c r="U131" s="220"/>
      <c r="AT131" s="221" t="s">
        <v>154</v>
      </c>
      <c r="AU131" s="221" t="s">
        <v>88</v>
      </c>
      <c r="AV131" s="13" t="s">
        <v>88</v>
      </c>
      <c r="AW131" s="13" t="s">
        <v>40</v>
      </c>
      <c r="AX131" s="13" t="s">
        <v>79</v>
      </c>
      <c r="AY131" s="221" t="s">
        <v>141</v>
      </c>
    </row>
    <row r="132" spans="1:65" s="13" customFormat="1" ht="10.199999999999999">
      <c r="B132" s="211"/>
      <c r="C132" s="212"/>
      <c r="D132" s="206" t="s">
        <v>154</v>
      </c>
      <c r="E132" s="213" t="s">
        <v>38</v>
      </c>
      <c r="F132" s="214" t="s">
        <v>241</v>
      </c>
      <c r="G132" s="212"/>
      <c r="H132" s="215">
        <v>1619.9369999999999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19"/>
      <c r="U132" s="220"/>
      <c r="AT132" s="221" t="s">
        <v>154</v>
      </c>
      <c r="AU132" s="221" t="s">
        <v>88</v>
      </c>
      <c r="AV132" s="13" t="s">
        <v>88</v>
      </c>
      <c r="AW132" s="13" t="s">
        <v>40</v>
      </c>
      <c r="AX132" s="13" t="s">
        <v>79</v>
      </c>
      <c r="AY132" s="221" t="s">
        <v>141</v>
      </c>
    </row>
    <row r="133" spans="1:65" s="15" customFormat="1" ht="20.399999999999999">
      <c r="B133" s="233"/>
      <c r="C133" s="234"/>
      <c r="D133" s="206" t="s">
        <v>154</v>
      </c>
      <c r="E133" s="235" t="s">
        <v>38</v>
      </c>
      <c r="F133" s="236" t="s">
        <v>242</v>
      </c>
      <c r="G133" s="234"/>
      <c r="H133" s="235" t="s">
        <v>38</v>
      </c>
      <c r="I133" s="237"/>
      <c r="J133" s="234"/>
      <c r="K133" s="234"/>
      <c r="L133" s="238"/>
      <c r="M133" s="239"/>
      <c r="N133" s="240"/>
      <c r="O133" s="240"/>
      <c r="P133" s="240"/>
      <c r="Q133" s="240"/>
      <c r="R133" s="240"/>
      <c r="S133" s="240"/>
      <c r="T133" s="240"/>
      <c r="U133" s="241"/>
      <c r="AT133" s="242" t="s">
        <v>154</v>
      </c>
      <c r="AU133" s="242" t="s">
        <v>88</v>
      </c>
      <c r="AV133" s="15" t="s">
        <v>86</v>
      </c>
      <c r="AW133" s="15" t="s">
        <v>40</v>
      </c>
      <c r="AX133" s="15" t="s">
        <v>79</v>
      </c>
      <c r="AY133" s="242" t="s">
        <v>141</v>
      </c>
    </row>
    <row r="134" spans="1:65" s="15" customFormat="1" ht="20.399999999999999">
      <c r="B134" s="233"/>
      <c r="C134" s="234"/>
      <c r="D134" s="206" t="s">
        <v>154</v>
      </c>
      <c r="E134" s="235" t="s">
        <v>38</v>
      </c>
      <c r="F134" s="236" t="s">
        <v>243</v>
      </c>
      <c r="G134" s="234"/>
      <c r="H134" s="235" t="s">
        <v>38</v>
      </c>
      <c r="I134" s="237"/>
      <c r="J134" s="234"/>
      <c r="K134" s="234"/>
      <c r="L134" s="238"/>
      <c r="M134" s="239"/>
      <c r="N134" s="240"/>
      <c r="O134" s="240"/>
      <c r="P134" s="240"/>
      <c r="Q134" s="240"/>
      <c r="R134" s="240"/>
      <c r="S134" s="240"/>
      <c r="T134" s="240"/>
      <c r="U134" s="241"/>
      <c r="AT134" s="242" t="s">
        <v>154</v>
      </c>
      <c r="AU134" s="242" t="s">
        <v>88</v>
      </c>
      <c r="AV134" s="15" t="s">
        <v>86</v>
      </c>
      <c r="AW134" s="15" t="s">
        <v>40</v>
      </c>
      <c r="AX134" s="15" t="s">
        <v>79</v>
      </c>
      <c r="AY134" s="242" t="s">
        <v>141</v>
      </c>
    </row>
    <row r="135" spans="1:65" s="14" customFormat="1" ht="10.199999999999999">
      <c r="B135" s="222"/>
      <c r="C135" s="223"/>
      <c r="D135" s="206" t="s">
        <v>154</v>
      </c>
      <c r="E135" s="224" t="s">
        <v>38</v>
      </c>
      <c r="F135" s="225" t="s">
        <v>156</v>
      </c>
      <c r="G135" s="223"/>
      <c r="H135" s="226">
        <v>3240.9169999999999</v>
      </c>
      <c r="I135" s="227"/>
      <c r="J135" s="223"/>
      <c r="K135" s="223"/>
      <c r="L135" s="228"/>
      <c r="M135" s="229"/>
      <c r="N135" s="230"/>
      <c r="O135" s="230"/>
      <c r="P135" s="230"/>
      <c r="Q135" s="230"/>
      <c r="R135" s="230"/>
      <c r="S135" s="230"/>
      <c r="T135" s="230"/>
      <c r="U135" s="231"/>
      <c r="AT135" s="232" t="s">
        <v>154</v>
      </c>
      <c r="AU135" s="232" t="s">
        <v>88</v>
      </c>
      <c r="AV135" s="14" t="s">
        <v>148</v>
      </c>
      <c r="AW135" s="14" t="s">
        <v>40</v>
      </c>
      <c r="AX135" s="14" t="s">
        <v>86</v>
      </c>
      <c r="AY135" s="232" t="s">
        <v>141</v>
      </c>
    </row>
    <row r="136" spans="1:65" s="2" customFormat="1" ht="21.75" customHeight="1">
      <c r="A136" s="35"/>
      <c r="B136" s="36"/>
      <c r="C136" s="243" t="s">
        <v>171</v>
      </c>
      <c r="D136" s="243" t="s">
        <v>178</v>
      </c>
      <c r="E136" s="244" t="s">
        <v>185</v>
      </c>
      <c r="F136" s="245" t="s">
        <v>186</v>
      </c>
      <c r="G136" s="246" t="s">
        <v>181</v>
      </c>
      <c r="H136" s="247">
        <v>1377.73</v>
      </c>
      <c r="I136" s="248"/>
      <c r="J136" s="249">
        <f>ROUND(I136*H136,2)</f>
        <v>0</v>
      </c>
      <c r="K136" s="245" t="s">
        <v>147</v>
      </c>
      <c r="L136" s="250"/>
      <c r="M136" s="251" t="s">
        <v>38</v>
      </c>
      <c r="N136" s="252" t="s">
        <v>50</v>
      </c>
      <c r="O136" s="65"/>
      <c r="P136" s="202">
        <f>O136*H136</f>
        <v>0</v>
      </c>
      <c r="Q136" s="202">
        <v>1E-3</v>
      </c>
      <c r="R136" s="202">
        <f>Q136*H136</f>
        <v>1.3777300000000001</v>
      </c>
      <c r="S136" s="202">
        <v>0</v>
      </c>
      <c r="T136" s="202">
        <f>S136*H136</f>
        <v>0</v>
      </c>
      <c r="U136" s="203" t="s">
        <v>38</v>
      </c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04" t="s">
        <v>182</v>
      </c>
      <c r="AT136" s="204" t="s">
        <v>178</v>
      </c>
      <c r="AU136" s="204" t="s">
        <v>88</v>
      </c>
      <c r="AY136" s="17" t="s">
        <v>141</v>
      </c>
      <c r="BE136" s="205">
        <f>IF(N136="základní",J136,0)</f>
        <v>0</v>
      </c>
      <c r="BF136" s="205">
        <f>IF(N136="snížená",J136,0)</f>
        <v>0</v>
      </c>
      <c r="BG136" s="205">
        <f>IF(N136="zákl. přenesená",J136,0)</f>
        <v>0</v>
      </c>
      <c r="BH136" s="205">
        <f>IF(N136="sníž. přenesená",J136,0)</f>
        <v>0</v>
      </c>
      <c r="BI136" s="205">
        <f>IF(N136="nulová",J136,0)</f>
        <v>0</v>
      </c>
      <c r="BJ136" s="17" t="s">
        <v>86</v>
      </c>
      <c r="BK136" s="205">
        <f>ROUND(I136*H136,2)</f>
        <v>0</v>
      </c>
      <c r="BL136" s="17" t="s">
        <v>148</v>
      </c>
      <c r="BM136" s="204" t="s">
        <v>244</v>
      </c>
    </row>
    <row r="137" spans="1:65" s="2" customFormat="1" ht="10.199999999999999">
      <c r="A137" s="35"/>
      <c r="B137" s="36"/>
      <c r="C137" s="37"/>
      <c r="D137" s="206" t="s">
        <v>150</v>
      </c>
      <c r="E137" s="37"/>
      <c r="F137" s="207" t="s">
        <v>186</v>
      </c>
      <c r="G137" s="37"/>
      <c r="H137" s="37"/>
      <c r="I137" s="117"/>
      <c r="J137" s="37"/>
      <c r="K137" s="37"/>
      <c r="L137" s="40"/>
      <c r="M137" s="208"/>
      <c r="N137" s="209"/>
      <c r="O137" s="65"/>
      <c r="P137" s="65"/>
      <c r="Q137" s="65"/>
      <c r="R137" s="65"/>
      <c r="S137" s="65"/>
      <c r="T137" s="65"/>
      <c r="U137" s="66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7" t="s">
        <v>150</v>
      </c>
      <c r="AU137" s="17" t="s">
        <v>88</v>
      </c>
    </row>
    <row r="138" spans="1:65" s="15" customFormat="1" ht="10.199999999999999">
      <c r="B138" s="233"/>
      <c r="C138" s="234"/>
      <c r="D138" s="206" t="s">
        <v>154</v>
      </c>
      <c r="E138" s="235" t="s">
        <v>38</v>
      </c>
      <c r="F138" s="236" t="s">
        <v>245</v>
      </c>
      <c r="G138" s="234"/>
      <c r="H138" s="235" t="s">
        <v>38</v>
      </c>
      <c r="I138" s="237"/>
      <c r="J138" s="234"/>
      <c r="K138" s="234"/>
      <c r="L138" s="238"/>
      <c r="M138" s="239"/>
      <c r="N138" s="240"/>
      <c r="O138" s="240"/>
      <c r="P138" s="240"/>
      <c r="Q138" s="240"/>
      <c r="R138" s="240"/>
      <c r="S138" s="240"/>
      <c r="T138" s="240"/>
      <c r="U138" s="241"/>
      <c r="AT138" s="242" t="s">
        <v>154</v>
      </c>
      <c r="AU138" s="242" t="s">
        <v>88</v>
      </c>
      <c r="AV138" s="15" t="s">
        <v>86</v>
      </c>
      <c r="AW138" s="15" t="s">
        <v>40</v>
      </c>
      <c r="AX138" s="15" t="s">
        <v>79</v>
      </c>
      <c r="AY138" s="242" t="s">
        <v>141</v>
      </c>
    </row>
    <row r="139" spans="1:65" s="15" customFormat="1" ht="20.399999999999999">
      <c r="B139" s="233"/>
      <c r="C139" s="234"/>
      <c r="D139" s="206" t="s">
        <v>154</v>
      </c>
      <c r="E139" s="235" t="s">
        <v>38</v>
      </c>
      <c r="F139" s="236" t="s">
        <v>246</v>
      </c>
      <c r="G139" s="234"/>
      <c r="H139" s="235" t="s">
        <v>38</v>
      </c>
      <c r="I139" s="237"/>
      <c r="J139" s="234"/>
      <c r="K139" s="234"/>
      <c r="L139" s="238"/>
      <c r="M139" s="239"/>
      <c r="N139" s="240"/>
      <c r="O139" s="240"/>
      <c r="P139" s="240"/>
      <c r="Q139" s="240"/>
      <c r="R139" s="240"/>
      <c r="S139" s="240"/>
      <c r="T139" s="240"/>
      <c r="U139" s="241"/>
      <c r="AT139" s="242" t="s">
        <v>154</v>
      </c>
      <c r="AU139" s="242" t="s">
        <v>88</v>
      </c>
      <c r="AV139" s="15" t="s">
        <v>86</v>
      </c>
      <c r="AW139" s="15" t="s">
        <v>40</v>
      </c>
      <c r="AX139" s="15" t="s">
        <v>79</v>
      </c>
      <c r="AY139" s="242" t="s">
        <v>141</v>
      </c>
    </row>
    <row r="140" spans="1:65" s="13" customFormat="1" ht="10.199999999999999">
      <c r="B140" s="211"/>
      <c r="C140" s="212"/>
      <c r="D140" s="206" t="s">
        <v>154</v>
      </c>
      <c r="E140" s="213" t="s">
        <v>38</v>
      </c>
      <c r="F140" s="214" t="s">
        <v>247</v>
      </c>
      <c r="G140" s="212"/>
      <c r="H140" s="215">
        <v>683.471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19"/>
      <c r="U140" s="220"/>
      <c r="AT140" s="221" t="s">
        <v>154</v>
      </c>
      <c r="AU140" s="221" t="s">
        <v>88</v>
      </c>
      <c r="AV140" s="13" t="s">
        <v>88</v>
      </c>
      <c r="AW140" s="13" t="s">
        <v>40</v>
      </c>
      <c r="AX140" s="13" t="s">
        <v>79</v>
      </c>
      <c r="AY140" s="221" t="s">
        <v>141</v>
      </c>
    </row>
    <row r="141" spans="1:65" s="13" customFormat="1" ht="10.199999999999999">
      <c r="B141" s="211"/>
      <c r="C141" s="212"/>
      <c r="D141" s="206" t="s">
        <v>154</v>
      </c>
      <c r="E141" s="213" t="s">
        <v>38</v>
      </c>
      <c r="F141" s="214" t="s">
        <v>248</v>
      </c>
      <c r="G141" s="212"/>
      <c r="H141" s="215">
        <v>694.25900000000001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19"/>
      <c r="U141" s="220"/>
      <c r="AT141" s="221" t="s">
        <v>154</v>
      </c>
      <c r="AU141" s="221" t="s">
        <v>88</v>
      </c>
      <c r="AV141" s="13" t="s">
        <v>88</v>
      </c>
      <c r="AW141" s="13" t="s">
        <v>40</v>
      </c>
      <c r="AX141" s="13" t="s">
        <v>79</v>
      </c>
      <c r="AY141" s="221" t="s">
        <v>141</v>
      </c>
    </row>
    <row r="142" spans="1:65" s="15" customFormat="1" ht="20.399999999999999">
      <c r="B142" s="233"/>
      <c r="C142" s="234"/>
      <c r="D142" s="206" t="s">
        <v>154</v>
      </c>
      <c r="E142" s="235" t="s">
        <v>38</v>
      </c>
      <c r="F142" s="236" t="s">
        <v>242</v>
      </c>
      <c r="G142" s="234"/>
      <c r="H142" s="235" t="s">
        <v>38</v>
      </c>
      <c r="I142" s="237"/>
      <c r="J142" s="234"/>
      <c r="K142" s="234"/>
      <c r="L142" s="238"/>
      <c r="M142" s="239"/>
      <c r="N142" s="240"/>
      <c r="O142" s="240"/>
      <c r="P142" s="240"/>
      <c r="Q142" s="240"/>
      <c r="R142" s="240"/>
      <c r="S142" s="240"/>
      <c r="T142" s="240"/>
      <c r="U142" s="241"/>
      <c r="AT142" s="242" t="s">
        <v>154</v>
      </c>
      <c r="AU142" s="242" t="s">
        <v>88</v>
      </c>
      <c r="AV142" s="15" t="s">
        <v>86</v>
      </c>
      <c r="AW142" s="15" t="s">
        <v>40</v>
      </c>
      <c r="AX142" s="15" t="s">
        <v>79</v>
      </c>
      <c r="AY142" s="242" t="s">
        <v>141</v>
      </c>
    </row>
    <row r="143" spans="1:65" s="15" customFormat="1" ht="20.399999999999999">
      <c r="B143" s="233"/>
      <c r="C143" s="234"/>
      <c r="D143" s="206" t="s">
        <v>154</v>
      </c>
      <c r="E143" s="235" t="s">
        <v>38</v>
      </c>
      <c r="F143" s="236" t="s">
        <v>249</v>
      </c>
      <c r="G143" s="234"/>
      <c r="H143" s="235" t="s">
        <v>38</v>
      </c>
      <c r="I143" s="237"/>
      <c r="J143" s="234"/>
      <c r="K143" s="234"/>
      <c r="L143" s="238"/>
      <c r="M143" s="239"/>
      <c r="N143" s="240"/>
      <c r="O143" s="240"/>
      <c r="P143" s="240"/>
      <c r="Q143" s="240"/>
      <c r="R143" s="240"/>
      <c r="S143" s="240"/>
      <c r="T143" s="240"/>
      <c r="U143" s="241"/>
      <c r="AT143" s="242" t="s">
        <v>154</v>
      </c>
      <c r="AU143" s="242" t="s">
        <v>88</v>
      </c>
      <c r="AV143" s="15" t="s">
        <v>86</v>
      </c>
      <c r="AW143" s="15" t="s">
        <v>40</v>
      </c>
      <c r="AX143" s="15" t="s">
        <v>79</v>
      </c>
      <c r="AY143" s="242" t="s">
        <v>141</v>
      </c>
    </row>
    <row r="144" spans="1:65" s="14" customFormat="1" ht="10.199999999999999">
      <c r="B144" s="222"/>
      <c r="C144" s="223"/>
      <c r="D144" s="206" t="s">
        <v>154</v>
      </c>
      <c r="E144" s="224" t="s">
        <v>38</v>
      </c>
      <c r="F144" s="225" t="s">
        <v>156</v>
      </c>
      <c r="G144" s="223"/>
      <c r="H144" s="226">
        <v>1377.73</v>
      </c>
      <c r="I144" s="227"/>
      <c r="J144" s="223"/>
      <c r="K144" s="223"/>
      <c r="L144" s="228"/>
      <c r="M144" s="229"/>
      <c r="N144" s="230"/>
      <c r="O144" s="230"/>
      <c r="P144" s="230"/>
      <c r="Q144" s="230"/>
      <c r="R144" s="230"/>
      <c r="S144" s="230"/>
      <c r="T144" s="230"/>
      <c r="U144" s="231"/>
      <c r="AT144" s="232" t="s">
        <v>154</v>
      </c>
      <c r="AU144" s="232" t="s">
        <v>88</v>
      </c>
      <c r="AV144" s="14" t="s">
        <v>148</v>
      </c>
      <c r="AW144" s="14" t="s">
        <v>40</v>
      </c>
      <c r="AX144" s="14" t="s">
        <v>86</v>
      </c>
      <c r="AY144" s="232" t="s">
        <v>141</v>
      </c>
    </row>
    <row r="145" spans="1:65" s="2" customFormat="1" ht="21.75" customHeight="1">
      <c r="A145" s="35"/>
      <c r="B145" s="36"/>
      <c r="C145" s="193" t="s">
        <v>148</v>
      </c>
      <c r="D145" s="193" t="s">
        <v>144</v>
      </c>
      <c r="E145" s="194" t="s">
        <v>250</v>
      </c>
      <c r="F145" s="195" t="s">
        <v>251</v>
      </c>
      <c r="G145" s="196" t="s">
        <v>105</v>
      </c>
      <c r="H145" s="197">
        <v>911.29399999999998</v>
      </c>
      <c r="I145" s="198"/>
      <c r="J145" s="199">
        <f>ROUND(I145*H145,2)</f>
        <v>0</v>
      </c>
      <c r="K145" s="195" t="s">
        <v>147</v>
      </c>
      <c r="L145" s="40"/>
      <c r="M145" s="200" t="s">
        <v>38</v>
      </c>
      <c r="N145" s="201" t="s">
        <v>50</v>
      </c>
      <c r="O145" s="65"/>
      <c r="P145" s="202">
        <f>O145*H145</f>
        <v>0</v>
      </c>
      <c r="Q145" s="202">
        <v>0</v>
      </c>
      <c r="R145" s="202">
        <f>Q145*H145</f>
        <v>0</v>
      </c>
      <c r="S145" s="202">
        <v>0</v>
      </c>
      <c r="T145" s="202">
        <f>S145*H145</f>
        <v>0</v>
      </c>
      <c r="U145" s="203" t="s">
        <v>38</v>
      </c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04" t="s">
        <v>148</v>
      </c>
      <c r="AT145" s="204" t="s">
        <v>144</v>
      </c>
      <c r="AU145" s="204" t="s">
        <v>88</v>
      </c>
      <c r="AY145" s="17" t="s">
        <v>141</v>
      </c>
      <c r="BE145" s="205">
        <f>IF(N145="základní",J145,0)</f>
        <v>0</v>
      </c>
      <c r="BF145" s="205">
        <f>IF(N145="snížená",J145,0)</f>
        <v>0</v>
      </c>
      <c r="BG145" s="205">
        <f>IF(N145="zákl. přenesená",J145,0)</f>
        <v>0</v>
      </c>
      <c r="BH145" s="205">
        <f>IF(N145="sníž. přenesená",J145,0)</f>
        <v>0</v>
      </c>
      <c r="BI145" s="205">
        <f>IF(N145="nulová",J145,0)</f>
        <v>0</v>
      </c>
      <c r="BJ145" s="17" t="s">
        <v>86</v>
      </c>
      <c r="BK145" s="205">
        <f>ROUND(I145*H145,2)</f>
        <v>0</v>
      </c>
      <c r="BL145" s="17" t="s">
        <v>148</v>
      </c>
      <c r="BM145" s="204" t="s">
        <v>252</v>
      </c>
    </row>
    <row r="146" spans="1:65" s="2" customFormat="1" ht="57.6">
      <c r="A146" s="35"/>
      <c r="B146" s="36"/>
      <c r="C146" s="37"/>
      <c r="D146" s="206" t="s">
        <v>150</v>
      </c>
      <c r="E146" s="37"/>
      <c r="F146" s="207" t="s">
        <v>253</v>
      </c>
      <c r="G146" s="37"/>
      <c r="H146" s="37"/>
      <c r="I146" s="117"/>
      <c r="J146" s="37"/>
      <c r="K146" s="37"/>
      <c r="L146" s="40"/>
      <c r="M146" s="208"/>
      <c r="N146" s="209"/>
      <c r="O146" s="65"/>
      <c r="P146" s="65"/>
      <c r="Q146" s="65"/>
      <c r="R146" s="65"/>
      <c r="S146" s="65"/>
      <c r="T146" s="65"/>
      <c r="U146" s="66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7" t="s">
        <v>150</v>
      </c>
      <c r="AU146" s="17" t="s">
        <v>88</v>
      </c>
    </row>
    <row r="147" spans="1:65" s="2" customFormat="1" ht="57.6">
      <c r="A147" s="35"/>
      <c r="B147" s="36"/>
      <c r="C147" s="37"/>
      <c r="D147" s="206" t="s">
        <v>152</v>
      </c>
      <c r="E147" s="37"/>
      <c r="F147" s="210" t="s">
        <v>153</v>
      </c>
      <c r="G147" s="37"/>
      <c r="H147" s="37"/>
      <c r="I147" s="117"/>
      <c r="J147" s="37"/>
      <c r="K147" s="37"/>
      <c r="L147" s="40"/>
      <c r="M147" s="208"/>
      <c r="N147" s="209"/>
      <c r="O147" s="65"/>
      <c r="P147" s="65"/>
      <c r="Q147" s="65"/>
      <c r="R147" s="65"/>
      <c r="S147" s="65"/>
      <c r="T147" s="65"/>
      <c r="U147" s="66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7" t="s">
        <v>152</v>
      </c>
      <c r="AU147" s="17" t="s">
        <v>88</v>
      </c>
    </row>
    <row r="148" spans="1:65" s="13" customFormat="1" ht="10.199999999999999">
      <c r="B148" s="211"/>
      <c r="C148" s="212"/>
      <c r="D148" s="206" t="s">
        <v>154</v>
      </c>
      <c r="E148" s="213" t="s">
        <v>201</v>
      </c>
      <c r="F148" s="214" t="s">
        <v>254</v>
      </c>
      <c r="G148" s="212"/>
      <c r="H148" s="215">
        <v>911.29399999999998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19"/>
      <c r="U148" s="220"/>
      <c r="AT148" s="221" t="s">
        <v>154</v>
      </c>
      <c r="AU148" s="221" t="s">
        <v>88</v>
      </c>
      <c r="AV148" s="13" t="s">
        <v>88</v>
      </c>
      <c r="AW148" s="13" t="s">
        <v>40</v>
      </c>
      <c r="AX148" s="13" t="s">
        <v>79</v>
      </c>
      <c r="AY148" s="221" t="s">
        <v>141</v>
      </c>
    </row>
    <row r="149" spans="1:65" s="14" customFormat="1" ht="10.199999999999999">
      <c r="B149" s="222"/>
      <c r="C149" s="223"/>
      <c r="D149" s="206" t="s">
        <v>154</v>
      </c>
      <c r="E149" s="224" t="s">
        <v>38</v>
      </c>
      <c r="F149" s="225" t="s">
        <v>156</v>
      </c>
      <c r="G149" s="223"/>
      <c r="H149" s="226">
        <v>911.29399999999998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0"/>
      <c r="U149" s="231"/>
      <c r="AT149" s="232" t="s">
        <v>154</v>
      </c>
      <c r="AU149" s="232" t="s">
        <v>88</v>
      </c>
      <c r="AV149" s="14" t="s">
        <v>148</v>
      </c>
      <c r="AW149" s="14" t="s">
        <v>40</v>
      </c>
      <c r="AX149" s="14" t="s">
        <v>86</v>
      </c>
      <c r="AY149" s="232" t="s">
        <v>141</v>
      </c>
    </row>
    <row r="150" spans="1:65" s="2" customFormat="1" ht="21.75" customHeight="1">
      <c r="A150" s="35"/>
      <c r="B150" s="36"/>
      <c r="C150" s="193" t="s">
        <v>142</v>
      </c>
      <c r="D150" s="193" t="s">
        <v>144</v>
      </c>
      <c r="E150" s="194" t="s">
        <v>157</v>
      </c>
      <c r="F150" s="195" t="s">
        <v>158</v>
      </c>
      <c r="G150" s="196" t="s">
        <v>105</v>
      </c>
      <c r="H150" s="197">
        <v>642.83199999999999</v>
      </c>
      <c r="I150" s="198"/>
      <c r="J150" s="199">
        <f>ROUND(I150*H150,2)</f>
        <v>0</v>
      </c>
      <c r="K150" s="195" t="s">
        <v>147</v>
      </c>
      <c r="L150" s="40"/>
      <c r="M150" s="200" t="s">
        <v>38</v>
      </c>
      <c r="N150" s="201" t="s">
        <v>50</v>
      </c>
      <c r="O150" s="65"/>
      <c r="P150" s="202">
        <f>O150*H150</f>
        <v>0</v>
      </c>
      <c r="Q150" s="202">
        <v>0</v>
      </c>
      <c r="R150" s="202">
        <f>Q150*H150</f>
        <v>0</v>
      </c>
      <c r="S150" s="202">
        <v>0</v>
      </c>
      <c r="T150" s="202">
        <f>S150*H150</f>
        <v>0</v>
      </c>
      <c r="U150" s="203" t="s">
        <v>38</v>
      </c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04" t="s">
        <v>148</v>
      </c>
      <c r="AT150" s="204" t="s">
        <v>144</v>
      </c>
      <c r="AU150" s="204" t="s">
        <v>88</v>
      </c>
      <c r="AY150" s="17" t="s">
        <v>141</v>
      </c>
      <c r="BE150" s="205">
        <f>IF(N150="základní",J150,0)</f>
        <v>0</v>
      </c>
      <c r="BF150" s="205">
        <f>IF(N150="snížená",J150,0)</f>
        <v>0</v>
      </c>
      <c r="BG150" s="205">
        <f>IF(N150="zákl. přenesená",J150,0)</f>
        <v>0</v>
      </c>
      <c r="BH150" s="205">
        <f>IF(N150="sníž. přenesená",J150,0)</f>
        <v>0</v>
      </c>
      <c r="BI150" s="205">
        <f>IF(N150="nulová",J150,0)</f>
        <v>0</v>
      </c>
      <c r="BJ150" s="17" t="s">
        <v>86</v>
      </c>
      <c r="BK150" s="205">
        <f>ROUND(I150*H150,2)</f>
        <v>0</v>
      </c>
      <c r="BL150" s="17" t="s">
        <v>148</v>
      </c>
      <c r="BM150" s="204" t="s">
        <v>255</v>
      </c>
    </row>
    <row r="151" spans="1:65" s="2" customFormat="1" ht="57.6">
      <c r="A151" s="35"/>
      <c r="B151" s="36"/>
      <c r="C151" s="37"/>
      <c r="D151" s="206" t="s">
        <v>150</v>
      </c>
      <c r="E151" s="37"/>
      <c r="F151" s="207" t="s">
        <v>160</v>
      </c>
      <c r="G151" s="37"/>
      <c r="H151" s="37"/>
      <c r="I151" s="117"/>
      <c r="J151" s="37"/>
      <c r="K151" s="37"/>
      <c r="L151" s="40"/>
      <c r="M151" s="208"/>
      <c r="N151" s="209"/>
      <c r="O151" s="65"/>
      <c r="P151" s="65"/>
      <c r="Q151" s="65"/>
      <c r="R151" s="65"/>
      <c r="S151" s="65"/>
      <c r="T151" s="65"/>
      <c r="U151" s="66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7" t="s">
        <v>150</v>
      </c>
      <c r="AU151" s="17" t="s">
        <v>88</v>
      </c>
    </row>
    <row r="152" spans="1:65" s="2" customFormat="1" ht="57.6">
      <c r="A152" s="35"/>
      <c r="B152" s="36"/>
      <c r="C152" s="37"/>
      <c r="D152" s="206" t="s">
        <v>152</v>
      </c>
      <c r="E152" s="37"/>
      <c r="F152" s="210" t="s">
        <v>153</v>
      </c>
      <c r="G152" s="37"/>
      <c r="H152" s="37"/>
      <c r="I152" s="117"/>
      <c r="J152" s="37"/>
      <c r="K152" s="37"/>
      <c r="L152" s="40"/>
      <c r="M152" s="208"/>
      <c r="N152" s="209"/>
      <c r="O152" s="65"/>
      <c r="P152" s="65"/>
      <c r="Q152" s="65"/>
      <c r="R152" s="65"/>
      <c r="S152" s="65"/>
      <c r="T152" s="65"/>
      <c r="U152" s="66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7" t="s">
        <v>152</v>
      </c>
      <c r="AU152" s="17" t="s">
        <v>88</v>
      </c>
    </row>
    <row r="153" spans="1:65" s="13" customFormat="1" ht="10.199999999999999">
      <c r="B153" s="211"/>
      <c r="C153" s="212"/>
      <c r="D153" s="206" t="s">
        <v>154</v>
      </c>
      <c r="E153" s="213" t="s">
        <v>204</v>
      </c>
      <c r="F153" s="214" t="s">
        <v>256</v>
      </c>
      <c r="G153" s="212"/>
      <c r="H153" s="215">
        <v>642.83199999999999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19"/>
      <c r="U153" s="220"/>
      <c r="AT153" s="221" t="s">
        <v>154</v>
      </c>
      <c r="AU153" s="221" t="s">
        <v>88</v>
      </c>
      <c r="AV153" s="13" t="s">
        <v>88</v>
      </c>
      <c r="AW153" s="13" t="s">
        <v>40</v>
      </c>
      <c r="AX153" s="13" t="s">
        <v>79</v>
      </c>
      <c r="AY153" s="221" t="s">
        <v>141</v>
      </c>
    </row>
    <row r="154" spans="1:65" s="14" customFormat="1" ht="10.199999999999999">
      <c r="B154" s="222"/>
      <c r="C154" s="223"/>
      <c r="D154" s="206" t="s">
        <v>154</v>
      </c>
      <c r="E154" s="224" t="s">
        <v>38</v>
      </c>
      <c r="F154" s="225" t="s">
        <v>156</v>
      </c>
      <c r="G154" s="223"/>
      <c r="H154" s="226">
        <v>642.83199999999999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0"/>
      <c r="U154" s="231"/>
      <c r="AT154" s="232" t="s">
        <v>154</v>
      </c>
      <c r="AU154" s="232" t="s">
        <v>88</v>
      </c>
      <c r="AV154" s="14" t="s">
        <v>148</v>
      </c>
      <c r="AW154" s="14" t="s">
        <v>40</v>
      </c>
      <c r="AX154" s="14" t="s">
        <v>86</v>
      </c>
      <c r="AY154" s="232" t="s">
        <v>141</v>
      </c>
    </row>
    <row r="155" spans="1:65" s="2" customFormat="1" ht="16.5" customHeight="1">
      <c r="A155" s="35"/>
      <c r="B155" s="36"/>
      <c r="C155" s="243" t="s">
        <v>189</v>
      </c>
      <c r="D155" s="243" t="s">
        <v>178</v>
      </c>
      <c r="E155" s="244" t="s">
        <v>190</v>
      </c>
      <c r="F155" s="245" t="s">
        <v>191</v>
      </c>
      <c r="G155" s="246" t="s">
        <v>192</v>
      </c>
      <c r="H155" s="247">
        <v>41.982999999999997</v>
      </c>
      <c r="I155" s="248"/>
      <c r="J155" s="249">
        <f>ROUND(I155*H155,2)</f>
        <v>0</v>
      </c>
      <c r="K155" s="245" t="s">
        <v>193</v>
      </c>
      <c r="L155" s="250"/>
      <c r="M155" s="251" t="s">
        <v>38</v>
      </c>
      <c r="N155" s="252" t="s">
        <v>50</v>
      </c>
      <c r="O155" s="65"/>
      <c r="P155" s="202">
        <f>O155*H155</f>
        <v>0</v>
      </c>
      <c r="Q155" s="202">
        <v>0</v>
      </c>
      <c r="R155" s="202">
        <f>Q155*H155</f>
        <v>0</v>
      </c>
      <c r="S155" s="202">
        <v>0</v>
      </c>
      <c r="T155" s="202">
        <f>S155*H155</f>
        <v>0</v>
      </c>
      <c r="U155" s="203" t="s">
        <v>38</v>
      </c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04" t="s">
        <v>182</v>
      </c>
      <c r="AT155" s="204" t="s">
        <v>178</v>
      </c>
      <c r="AU155" s="204" t="s">
        <v>88</v>
      </c>
      <c r="AY155" s="17" t="s">
        <v>141</v>
      </c>
      <c r="BE155" s="205">
        <f>IF(N155="základní",J155,0)</f>
        <v>0</v>
      </c>
      <c r="BF155" s="205">
        <f>IF(N155="snížená",J155,0)</f>
        <v>0</v>
      </c>
      <c r="BG155" s="205">
        <f>IF(N155="zákl. přenesená",J155,0)</f>
        <v>0</v>
      </c>
      <c r="BH155" s="205">
        <f>IF(N155="sníž. přenesená",J155,0)</f>
        <v>0</v>
      </c>
      <c r="BI155" s="205">
        <f>IF(N155="nulová",J155,0)</f>
        <v>0</v>
      </c>
      <c r="BJ155" s="17" t="s">
        <v>86</v>
      </c>
      <c r="BK155" s="205">
        <f>ROUND(I155*H155,2)</f>
        <v>0</v>
      </c>
      <c r="BL155" s="17" t="s">
        <v>148</v>
      </c>
      <c r="BM155" s="204" t="s">
        <v>257</v>
      </c>
    </row>
    <row r="156" spans="1:65" s="2" customFormat="1" ht="10.199999999999999">
      <c r="A156" s="35"/>
      <c r="B156" s="36"/>
      <c r="C156" s="37"/>
      <c r="D156" s="206" t="s">
        <v>150</v>
      </c>
      <c r="E156" s="37"/>
      <c r="F156" s="207" t="s">
        <v>191</v>
      </c>
      <c r="G156" s="37"/>
      <c r="H156" s="37"/>
      <c r="I156" s="117"/>
      <c r="J156" s="37"/>
      <c r="K156" s="37"/>
      <c r="L156" s="40"/>
      <c r="M156" s="208"/>
      <c r="N156" s="209"/>
      <c r="O156" s="65"/>
      <c r="P156" s="65"/>
      <c r="Q156" s="65"/>
      <c r="R156" s="65"/>
      <c r="S156" s="65"/>
      <c r="T156" s="65"/>
      <c r="U156" s="66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7" t="s">
        <v>150</v>
      </c>
      <c r="AU156" s="17" t="s">
        <v>88</v>
      </c>
    </row>
    <row r="157" spans="1:65" s="15" customFormat="1" ht="20.399999999999999">
      <c r="B157" s="233"/>
      <c r="C157" s="234"/>
      <c r="D157" s="206" t="s">
        <v>154</v>
      </c>
      <c r="E157" s="235" t="s">
        <v>38</v>
      </c>
      <c r="F157" s="236" t="s">
        <v>258</v>
      </c>
      <c r="G157" s="234"/>
      <c r="H157" s="235" t="s">
        <v>38</v>
      </c>
      <c r="I157" s="237"/>
      <c r="J157" s="234"/>
      <c r="K157" s="234"/>
      <c r="L157" s="238"/>
      <c r="M157" s="239"/>
      <c r="N157" s="240"/>
      <c r="O157" s="240"/>
      <c r="P157" s="240"/>
      <c r="Q157" s="240"/>
      <c r="R157" s="240"/>
      <c r="S157" s="240"/>
      <c r="T157" s="240"/>
      <c r="U157" s="241"/>
      <c r="AT157" s="242" t="s">
        <v>154</v>
      </c>
      <c r="AU157" s="242" t="s">
        <v>88</v>
      </c>
      <c r="AV157" s="15" t="s">
        <v>86</v>
      </c>
      <c r="AW157" s="15" t="s">
        <v>40</v>
      </c>
      <c r="AX157" s="15" t="s">
        <v>79</v>
      </c>
      <c r="AY157" s="242" t="s">
        <v>141</v>
      </c>
    </row>
    <row r="158" spans="1:65" s="15" customFormat="1" ht="20.399999999999999">
      <c r="B158" s="233"/>
      <c r="C158" s="234"/>
      <c r="D158" s="206" t="s">
        <v>154</v>
      </c>
      <c r="E158" s="235" t="s">
        <v>38</v>
      </c>
      <c r="F158" s="236" t="s">
        <v>259</v>
      </c>
      <c r="G158" s="234"/>
      <c r="H158" s="235" t="s">
        <v>38</v>
      </c>
      <c r="I158" s="237"/>
      <c r="J158" s="234"/>
      <c r="K158" s="234"/>
      <c r="L158" s="238"/>
      <c r="M158" s="239"/>
      <c r="N158" s="240"/>
      <c r="O158" s="240"/>
      <c r="P158" s="240"/>
      <c r="Q158" s="240"/>
      <c r="R158" s="240"/>
      <c r="S158" s="240"/>
      <c r="T158" s="240"/>
      <c r="U158" s="241"/>
      <c r="AT158" s="242" t="s">
        <v>154</v>
      </c>
      <c r="AU158" s="242" t="s">
        <v>88</v>
      </c>
      <c r="AV158" s="15" t="s">
        <v>86</v>
      </c>
      <c r="AW158" s="15" t="s">
        <v>40</v>
      </c>
      <c r="AX158" s="15" t="s">
        <v>79</v>
      </c>
      <c r="AY158" s="242" t="s">
        <v>141</v>
      </c>
    </row>
    <row r="159" spans="1:65" s="15" customFormat="1" ht="10.199999999999999">
      <c r="B159" s="233"/>
      <c r="C159" s="234"/>
      <c r="D159" s="206" t="s">
        <v>154</v>
      </c>
      <c r="E159" s="235" t="s">
        <v>38</v>
      </c>
      <c r="F159" s="236" t="s">
        <v>197</v>
      </c>
      <c r="G159" s="234"/>
      <c r="H159" s="235" t="s">
        <v>38</v>
      </c>
      <c r="I159" s="237"/>
      <c r="J159" s="234"/>
      <c r="K159" s="234"/>
      <c r="L159" s="238"/>
      <c r="M159" s="239"/>
      <c r="N159" s="240"/>
      <c r="O159" s="240"/>
      <c r="P159" s="240"/>
      <c r="Q159" s="240"/>
      <c r="R159" s="240"/>
      <c r="S159" s="240"/>
      <c r="T159" s="240"/>
      <c r="U159" s="241"/>
      <c r="AT159" s="242" t="s">
        <v>154</v>
      </c>
      <c r="AU159" s="242" t="s">
        <v>88</v>
      </c>
      <c r="AV159" s="15" t="s">
        <v>86</v>
      </c>
      <c r="AW159" s="15" t="s">
        <v>40</v>
      </c>
      <c r="AX159" s="15" t="s">
        <v>79</v>
      </c>
      <c r="AY159" s="242" t="s">
        <v>141</v>
      </c>
    </row>
    <row r="160" spans="1:65" s="13" customFormat="1" ht="10.199999999999999">
      <c r="B160" s="211"/>
      <c r="C160" s="212"/>
      <c r="D160" s="206" t="s">
        <v>154</v>
      </c>
      <c r="E160" s="213" t="s">
        <v>38</v>
      </c>
      <c r="F160" s="214" t="s">
        <v>260</v>
      </c>
      <c r="G160" s="212"/>
      <c r="H160" s="215">
        <v>5.2430000000000003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19"/>
      <c r="U160" s="220"/>
      <c r="AT160" s="221" t="s">
        <v>154</v>
      </c>
      <c r="AU160" s="221" t="s">
        <v>88</v>
      </c>
      <c r="AV160" s="13" t="s">
        <v>88</v>
      </c>
      <c r="AW160" s="13" t="s">
        <v>40</v>
      </c>
      <c r="AX160" s="13" t="s">
        <v>79</v>
      </c>
      <c r="AY160" s="221" t="s">
        <v>141</v>
      </c>
    </row>
    <row r="161" spans="1:51" s="13" customFormat="1" ht="10.199999999999999">
      <c r="B161" s="211"/>
      <c r="C161" s="212"/>
      <c r="D161" s="206" t="s">
        <v>154</v>
      </c>
      <c r="E161" s="213" t="s">
        <v>38</v>
      </c>
      <c r="F161" s="214" t="s">
        <v>261</v>
      </c>
      <c r="G161" s="212"/>
      <c r="H161" s="215">
        <v>18.225999999999999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19"/>
      <c r="U161" s="220"/>
      <c r="AT161" s="221" t="s">
        <v>154</v>
      </c>
      <c r="AU161" s="221" t="s">
        <v>88</v>
      </c>
      <c r="AV161" s="13" t="s">
        <v>88</v>
      </c>
      <c r="AW161" s="13" t="s">
        <v>40</v>
      </c>
      <c r="AX161" s="13" t="s">
        <v>79</v>
      </c>
      <c r="AY161" s="221" t="s">
        <v>141</v>
      </c>
    </row>
    <row r="162" spans="1:51" s="13" customFormat="1" ht="10.199999999999999">
      <c r="B162" s="211"/>
      <c r="C162" s="212"/>
      <c r="D162" s="206" t="s">
        <v>154</v>
      </c>
      <c r="E162" s="213" t="s">
        <v>38</v>
      </c>
      <c r="F162" s="214" t="s">
        <v>262</v>
      </c>
      <c r="G162" s="212"/>
      <c r="H162" s="215">
        <v>18.513999999999999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19"/>
      <c r="U162" s="220"/>
      <c r="AT162" s="221" t="s">
        <v>154</v>
      </c>
      <c r="AU162" s="221" t="s">
        <v>88</v>
      </c>
      <c r="AV162" s="13" t="s">
        <v>88</v>
      </c>
      <c r="AW162" s="13" t="s">
        <v>40</v>
      </c>
      <c r="AX162" s="13" t="s">
        <v>79</v>
      </c>
      <c r="AY162" s="221" t="s">
        <v>141</v>
      </c>
    </row>
    <row r="163" spans="1:51" s="14" customFormat="1" ht="10.199999999999999">
      <c r="B163" s="222"/>
      <c r="C163" s="223"/>
      <c r="D163" s="206" t="s">
        <v>154</v>
      </c>
      <c r="E163" s="224" t="s">
        <v>38</v>
      </c>
      <c r="F163" s="225" t="s">
        <v>156</v>
      </c>
      <c r="G163" s="223"/>
      <c r="H163" s="226">
        <v>41.983000000000004</v>
      </c>
      <c r="I163" s="227"/>
      <c r="J163" s="223"/>
      <c r="K163" s="223"/>
      <c r="L163" s="228"/>
      <c r="M163" s="253"/>
      <c r="N163" s="254"/>
      <c r="O163" s="254"/>
      <c r="P163" s="254"/>
      <c r="Q163" s="254"/>
      <c r="R163" s="254"/>
      <c r="S163" s="254"/>
      <c r="T163" s="254"/>
      <c r="U163" s="255"/>
      <c r="AT163" s="232" t="s">
        <v>154</v>
      </c>
      <c r="AU163" s="232" t="s">
        <v>88</v>
      </c>
      <c r="AV163" s="14" t="s">
        <v>148</v>
      </c>
      <c r="AW163" s="14" t="s">
        <v>40</v>
      </c>
      <c r="AX163" s="14" t="s">
        <v>86</v>
      </c>
      <c r="AY163" s="232" t="s">
        <v>141</v>
      </c>
    </row>
    <row r="164" spans="1:51" s="2" customFormat="1" ht="6.9" customHeight="1">
      <c r="A164" s="35"/>
      <c r="B164" s="48"/>
      <c r="C164" s="49"/>
      <c r="D164" s="49"/>
      <c r="E164" s="49"/>
      <c r="F164" s="49"/>
      <c r="G164" s="49"/>
      <c r="H164" s="49"/>
      <c r="I164" s="144"/>
      <c r="J164" s="49"/>
      <c r="K164" s="49"/>
      <c r="L164" s="40"/>
      <c r="M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</row>
  </sheetData>
  <sheetProtection algorithmName="SHA-512" hashValue="xFevrR0/LPzTANcM/4Xui8awZplIQ/Mr8d/nOt9EGFC2f83t/XQjFjtuR605tCQgEjsG/qo/Tep6jQ7cjitdKA==" saltValue="8vHf4ofNpKaowJYtNvA7bJxKeyyFMbLxF8q7cve2lYN5u2P/IOY6cyY4jbvtuLuQlQJ3f7qA1zd0OZjOUYlhbQ==" spinCount="100000" sheet="1" objects="1" scenarios="1" formatColumns="0" formatRows="0" autoFilter="0"/>
  <autoFilter ref="C86:K163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5"/>
  <sheetViews>
    <sheetView showGridLines="0" workbookViewId="0"/>
  </sheetViews>
  <sheetFormatPr defaultRowHeight="13.8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109" customWidth="1"/>
    <col min="10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1" width="14.140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56" s="1" customFormat="1" ht="36.9" customHeight="1">
      <c r="I2" s="109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AT2" s="17" t="s">
        <v>103</v>
      </c>
      <c r="AZ2" s="110" t="s">
        <v>263</v>
      </c>
      <c r="BA2" s="110" t="s">
        <v>202</v>
      </c>
      <c r="BB2" s="110" t="s">
        <v>105</v>
      </c>
      <c r="BC2" s="110" t="s">
        <v>264</v>
      </c>
      <c r="BD2" s="110" t="s">
        <v>88</v>
      </c>
    </row>
    <row r="3" spans="1:56" s="1" customFormat="1" ht="6.9" hidden="1" customHeight="1">
      <c r="B3" s="111"/>
      <c r="C3" s="112"/>
      <c r="D3" s="112"/>
      <c r="E3" s="112"/>
      <c r="F3" s="112"/>
      <c r="G3" s="112"/>
      <c r="H3" s="112"/>
      <c r="I3" s="113"/>
      <c r="J3" s="112"/>
      <c r="K3" s="112"/>
      <c r="L3" s="20"/>
      <c r="AT3" s="17" t="s">
        <v>88</v>
      </c>
    </row>
    <row r="4" spans="1:56" s="1" customFormat="1" ht="24.9" hidden="1" customHeight="1">
      <c r="B4" s="20"/>
      <c r="D4" s="114" t="s">
        <v>110</v>
      </c>
      <c r="I4" s="109"/>
      <c r="L4" s="20"/>
      <c r="M4" s="115" t="s">
        <v>10</v>
      </c>
      <c r="AT4" s="17" t="s">
        <v>4</v>
      </c>
    </row>
    <row r="5" spans="1:56" s="1" customFormat="1" ht="6.9" hidden="1" customHeight="1">
      <c r="B5" s="20"/>
      <c r="I5" s="109"/>
      <c r="L5" s="20"/>
    </row>
    <row r="6" spans="1:56" s="1" customFormat="1" ht="12" hidden="1" customHeight="1">
      <c r="B6" s="20"/>
      <c r="D6" s="116" t="s">
        <v>16</v>
      </c>
      <c r="I6" s="109"/>
      <c r="L6" s="20"/>
    </row>
    <row r="7" spans="1:56" s="1" customFormat="1" ht="16.5" hidden="1" customHeight="1">
      <c r="B7" s="20"/>
      <c r="E7" s="314" t="str">
        <f>'Rekapitulace zakázky'!K6</f>
        <v>Mechanické a chemické hubení nežádoucí vegetace u ST 2020-změna_1</v>
      </c>
      <c r="F7" s="315"/>
      <c r="G7" s="315"/>
      <c r="H7" s="315"/>
      <c r="I7" s="109"/>
      <c r="L7" s="20"/>
    </row>
    <row r="8" spans="1:56" s="1" customFormat="1" ht="12" hidden="1" customHeight="1">
      <c r="B8" s="20"/>
      <c r="D8" s="116" t="s">
        <v>113</v>
      </c>
      <c r="I8" s="109"/>
      <c r="L8" s="20"/>
    </row>
    <row r="9" spans="1:56" s="2" customFormat="1" ht="16.5" hidden="1" customHeight="1">
      <c r="A9" s="35"/>
      <c r="B9" s="40"/>
      <c r="C9" s="35"/>
      <c r="D9" s="35"/>
      <c r="E9" s="314" t="s">
        <v>265</v>
      </c>
      <c r="F9" s="316"/>
      <c r="G9" s="316"/>
      <c r="H9" s="316"/>
      <c r="I9" s="117"/>
      <c r="J9" s="35"/>
      <c r="K9" s="35"/>
      <c r="L9" s="118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56" s="2" customFormat="1" ht="12" hidden="1" customHeight="1">
      <c r="A10" s="35"/>
      <c r="B10" s="40"/>
      <c r="C10" s="35"/>
      <c r="D10" s="116" t="s">
        <v>115</v>
      </c>
      <c r="E10" s="35"/>
      <c r="F10" s="35"/>
      <c r="G10" s="35"/>
      <c r="H10" s="35"/>
      <c r="I10" s="117"/>
      <c r="J10" s="35"/>
      <c r="K10" s="35"/>
      <c r="L10" s="118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56" s="2" customFormat="1" ht="16.5" hidden="1" customHeight="1">
      <c r="A11" s="35"/>
      <c r="B11" s="40"/>
      <c r="C11" s="35"/>
      <c r="D11" s="35"/>
      <c r="E11" s="317" t="s">
        <v>266</v>
      </c>
      <c r="F11" s="316"/>
      <c r="G11" s="316"/>
      <c r="H11" s="316"/>
      <c r="I11" s="117"/>
      <c r="J11" s="35"/>
      <c r="K11" s="35"/>
      <c r="L11" s="118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56" s="2" customFormat="1" ht="10.199999999999999" hidden="1">
      <c r="A12" s="35"/>
      <c r="B12" s="40"/>
      <c r="C12" s="35"/>
      <c r="D12" s="35"/>
      <c r="E12" s="35"/>
      <c r="F12" s="35"/>
      <c r="G12" s="35"/>
      <c r="H12" s="35"/>
      <c r="I12" s="117"/>
      <c r="J12" s="35"/>
      <c r="K12" s="35"/>
      <c r="L12" s="118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56" s="2" customFormat="1" ht="12" hidden="1" customHeight="1">
      <c r="A13" s="35"/>
      <c r="B13" s="40"/>
      <c r="C13" s="35"/>
      <c r="D13" s="116" t="s">
        <v>18</v>
      </c>
      <c r="E13" s="35"/>
      <c r="F13" s="104" t="s">
        <v>38</v>
      </c>
      <c r="G13" s="35"/>
      <c r="H13" s="35"/>
      <c r="I13" s="119" t="s">
        <v>20</v>
      </c>
      <c r="J13" s="104" t="s">
        <v>38</v>
      </c>
      <c r="K13" s="35"/>
      <c r="L13" s="118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56" s="2" customFormat="1" ht="12" hidden="1" customHeight="1">
      <c r="A14" s="35"/>
      <c r="B14" s="40"/>
      <c r="C14" s="35"/>
      <c r="D14" s="116" t="s">
        <v>22</v>
      </c>
      <c r="E14" s="35"/>
      <c r="F14" s="104" t="s">
        <v>212</v>
      </c>
      <c r="G14" s="35"/>
      <c r="H14" s="35"/>
      <c r="I14" s="119" t="s">
        <v>24</v>
      </c>
      <c r="J14" s="120" t="str">
        <f>'Rekapitulace zakázky'!AN8</f>
        <v>10. 3. 2017</v>
      </c>
      <c r="K14" s="35"/>
      <c r="L14" s="118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56" s="2" customFormat="1" ht="10.8" hidden="1" customHeight="1">
      <c r="A15" s="35"/>
      <c r="B15" s="40"/>
      <c r="C15" s="35"/>
      <c r="D15" s="35"/>
      <c r="E15" s="35"/>
      <c r="F15" s="35"/>
      <c r="G15" s="35"/>
      <c r="H15" s="35"/>
      <c r="I15" s="117"/>
      <c r="J15" s="35"/>
      <c r="K15" s="35"/>
      <c r="L15" s="118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56" s="2" customFormat="1" ht="12" hidden="1" customHeight="1">
      <c r="A16" s="35"/>
      <c r="B16" s="40"/>
      <c r="C16" s="35"/>
      <c r="D16" s="116" t="s">
        <v>30</v>
      </c>
      <c r="E16" s="35"/>
      <c r="F16" s="35"/>
      <c r="G16" s="35"/>
      <c r="H16" s="35"/>
      <c r="I16" s="119" t="s">
        <v>31</v>
      </c>
      <c r="J16" s="104" t="s">
        <v>32</v>
      </c>
      <c r="K16" s="35"/>
      <c r="L16" s="118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8" hidden="1" customHeight="1">
      <c r="A17" s="35"/>
      <c r="B17" s="40"/>
      <c r="C17" s="35"/>
      <c r="D17" s="35"/>
      <c r="E17" s="104" t="s">
        <v>33</v>
      </c>
      <c r="F17" s="35"/>
      <c r="G17" s="35"/>
      <c r="H17" s="35"/>
      <c r="I17" s="119" t="s">
        <v>34</v>
      </c>
      <c r="J17" s="104" t="s">
        <v>32</v>
      </c>
      <c r="K17" s="35"/>
      <c r="L17" s="118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6.9" hidden="1" customHeight="1">
      <c r="A18" s="35"/>
      <c r="B18" s="40"/>
      <c r="C18" s="35"/>
      <c r="D18" s="35"/>
      <c r="E18" s="35"/>
      <c r="F18" s="35"/>
      <c r="G18" s="35"/>
      <c r="H18" s="35"/>
      <c r="I18" s="117"/>
      <c r="J18" s="35"/>
      <c r="K18" s="35"/>
      <c r="L18" s="118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2" hidden="1" customHeight="1">
      <c r="A19" s="35"/>
      <c r="B19" s="40"/>
      <c r="C19" s="35"/>
      <c r="D19" s="116" t="s">
        <v>35</v>
      </c>
      <c r="E19" s="35"/>
      <c r="F19" s="35"/>
      <c r="G19" s="35"/>
      <c r="H19" s="35"/>
      <c r="I19" s="119" t="s">
        <v>31</v>
      </c>
      <c r="J19" s="30" t="str">
        <f>'Rekapitulace zakázky'!AN13</f>
        <v>Vyplň údaj</v>
      </c>
      <c r="K19" s="35"/>
      <c r="L19" s="118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8" hidden="1" customHeight="1">
      <c r="A20" s="35"/>
      <c r="B20" s="40"/>
      <c r="C20" s="35"/>
      <c r="D20" s="35"/>
      <c r="E20" s="318" t="str">
        <f>'Rekapitulace zakázky'!E14</f>
        <v>Vyplň údaj</v>
      </c>
      <c r="F20" s="319"/>
      <c r="G20" s="319"/>
      <c r="H20" s="319"/>
      <c r="I20" s="119" t="s">
        <v>34</v>
      </c>
      <c r="J20" s="30" t="str">
        <f>'Rekapitulace zakázky'!AN14</f>
        <v>Vyplň údaj</v>
      </c>
      <c r="K20" s="35"/>
      <c r="L20" s="118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6.9" hidden="1" customHeight="1">
      <c r="A21" s="35"/>
      <c r="B21" s="40"/>
      <c r="C21" s="35"/>
      <c r="D21" s="35"/>
      <c r="E21" s="35"/>
      <c r="F21" s="35"/>
      <c r="G21" s="35"/>
      <c r="H21" s="35"/>
      <c r="I21" s="117"/>
      <c r="J21" s="35"/>
      <c r="K21" s="35"/>
      <c r="L21" s="118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2" hidden="1" customHeight="1">
      <c r="A22" s="35"/>
      <c r="B22" s="40"/>
      <c r="C22" s="35"/>
      <c r="D22" s="116" t="s">
        <v>37</v>
      </c>
      <c r="E22" s="35"/>
      <c r="F22" s="35"/>
      <c r="G22" s="35"/>
      <c r="H22" s="35"/>
      <c r="I22" s="119" t="s">
        <v>31</v>
      </c>
      <c r="J22" s="104" t="str">
        <f>IF('Rekapitulace zakázky'!AN16="","",'Rekapitulace zakázky'!AN16)</f>
        <v/>
      </c>
      <c r="K22" s="35"/>
      <c r="L22" s="118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8" hidden="1" customHeight="1">
      <c r="A23" s="35"/>
      <c r="B23" s="40"/>
      <c r="C23" s="35"/>
      <c r="D23" s="35"/>
      <c r="E23" s="104" t="str">
        <f>IF('Rekapitulace zakázky'!E17="","",'Rekapitulace zakázky'!E17)</f>
        <v xml:space="preserve"> </v>
      </c>
      <c r="F23" s="35"/>
      <c r="G23" s="35"/>
      <c r="H23" s="35"/>
      <c r="I23" s="119" t="s">
        <v>34</v>
      </c>
      <c r="J23" s="104" t="str">
        <f>IF('Rekapitulace zakázky'!AN17="","",'Rekapitulace zakázky'!AN17)</f>
        <v/>
      </c>
      <c r="K23" s="35"/>
      <c r="L23" s="118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6.9" hidden="1" customHeight="1">
      <c r="A24" s="35"/>
      <c r="B24" s="40"/>
      <c r="C24" s="35"/>
      <c r="D24" s="35"/>
      <c r="E24" s="35"/>
      <c r="F24" s="35"/>
      <c r="G24" s="35"/>
      <c r="H24" s="35"/>
      <c r="I24" s="117"/>
      <c r="J24" s="35"/>
      <c r="K24" s="35"/>
      <c r="L24" s="118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12" hidden="1" customHeight="1">
      <c r="A25" s="35"/>
      <c r="B25" s="40"/>
      <c r="C25" s="35"/>
      <c r="D25" s="116" t="s">
        <v>41</v>
      </c>
      <c r="E25" s="35"/>
      <c r="F25" s="35"/>
      <c r="G25" s="35"/>
      <c r="H25" s="35"/>
      <c r="I25" s="119" t="s">
        <v>31</v>
      </c>
      <c r="J25" s="104" t="s">
        <v>38</v>
      </c>
      <c r="K25" s="35"/>
      <c r="L25" s="118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8" hidden="1" customHeight="1">
      <c r="A26" s="35"/>
      <c r="B26" s="40"/>
      <c r="C26" s="35"/>
      <c r="D26" s="35"/>
      <c r="E26" s="104" t="s">
        <v>42</v>
      </c>
      <c r="F26" s="35"/>
      <c r="G26" s="35"/>
      <c r="H26" s="35"/>
      <c r="I26" s="119" t="s">
        <v>34</v>
      </c>
      <c r="J26" s="104" t="s">
        <v>38</v>
      </c>
      <c r="K26" s="35"/>
      <c r="L26" s="118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" hidden="1" customHeight="1">
      <c r="A27" s="35"/>
      <c r="B27" s="40"/>
      <c r="C27" s="35"/>
      <c r="D27" s="35"/>
      <c r="E27" s="35"/>
      <c r="F27" s="35"/>
      <c r="G27" s="35"/>
      <c r="H27" s="35"/>
      <c r="I27" s="117"/>
      <c r="J27" s="35"/>
      <c r="K27" s="35"/>
      <c r="L27" s="118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12" hidden="1" customHeight="1">
      <c r="A28" s="35"/>
      <c r="B28" s="40"/>
      <c r="C28" s="35"/>
      <c r="D28" s="116" t="s">
        <v>43</v>
      </c>
      <c r="E28" s="35"/>
      <c r="F28" s="35"/>
      <c r="G28" s="35"/>
      <c r="H28" s="35"/>
      <c r="I28" s="117"/>
      <c r="J28" s="35"/>
      <c r="K28" s="35"/>
      <c r="L28" s="118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8" customFormat="1" ht="95.25" hidden="1" customHeight="1">
      <c r="A29" s="121"/>
      <c r="B29" s="122"/>
      <c r="C29" s="121"/>
      <c r="D29" s="121"/>
      <c r="E29" s="320" t="s">
        <v>118</v>
      </c>
      <c r="F29" s="320"/>
      <c r="G29" s="320"/>
      <c r="H29" s="320"/>
      <c r="I29" s="123"/>
      <c r="J29" s="121"/>
      <c r="K29" s="121"/>
      <c r="L29" s="124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" hidden="1" customHeight="1">
      <c r="A30" s="35"/>
      <c r="B30" s="40"/>
      <c r="C30" s="35"/>
      <c r="D30" s="35"/>
      <c r="E30" s="35"/>
      <c r="F30" s="35"/>
      <c r="G30" s="35"/>
      <c r="H30" s="35"/>
      <c r="I30" s="117"/>
      <c r="J30" s="35"/>
      <c r="K30" s="35"/>
      <c r="L30" s="118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" hidden="1" customHeight="1">
      <c r="A31" s="35"/>
      <c r="B31" s="40"/>
      <c r="C31" s="35"/>
      <c r="D31" s="125"/>
      <c r="E31" s="125"/>
      <c r="F31" s="125"/>
      <c r="G31" s="125"/>
      <c r="H31" s="125"/>
      <c r="I31" s="126"/>
      <c r="J31" s="125"/>
      <c r="K31" s="125"/>
      <c r="L31" s="118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25.35" hidden="1" customHeight="1">
      <c r="A32" s="35"/>
      <c r="B32" s="40"/>
      <c r="C32" s="35"/>
      <c r="D32" s="127" t="s">
        <v>45</v>
      </c>
      <c r="E32" s="35"/>
      <c r="F32" s="35"/>
      <c r="G32" s="35"/>
      <c r="H32" s="35"/>
      <c r="I32" s="117"/>
      <c r="J32" s="128">
        <f>ROUND(J87, 2)</f>
        <v>0</v>
      </c>
      <c r="K32" s="35"/>
      <c r="L32" s="118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6.9" hidden="1" customHeight="1">
      <c r="A33" s="35"/>
      <c r="B33" s="40"/>
      <c r="C33" s="35"/>
      <c r="D33" s="125"/>
      <c r="E33" s="125"/>
      <c r="F33" s="125"/>
      <c r="G33" s="125"/>
      <c r="H33" s="125"/>
      <c r="I33" s="126"/>
      <c r="J33" s="125"/>
      <c r="K33" s="125"/>
      <c r="L33" s="118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" hidden="1" customHeight="1">
      <c r="A34" s="35"/>
      <c r="B34" s="40"/>
      <c r="C34" s="35"/>
      <c r="D34" s="35"/>
      <c r="E34" s="35"/>
      <c r="F34" s="129" t="s">
        <v>47</v>
      </c>
      <c r="G34" s="35"/>
      <c r="H34" s="35"/>
      <c r="I34" s="130" t="s">
        <v>46</v>
      </c>
      <c r="J34" s="129" t="s">
        <v>48</v>
      </c>
      <c r="K34" s="35"/>
      <c r="L34" s="118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" hidden="1" customHeight="1">
      <c r="A35" s="35"/>
      <c r="B35" s="40"/>
      <c r="C35" s="35"/>
      <c r="D35" s="131" t="s">
        <v>49</v>
      </c>
      <c r="E35" s="116" t="s">
        <v>50</v>
      </c>
      <c r="F35" s="132">
        <f>ROUND((SUM(BE87:BE114)),  2)</f>
        <v>0</v>
      </c>
      <c r="G35" s="35"/>
      <c r="H35" s="35"/>
      <c r="I35" s="133">
        <v>0.21</v>
      </c>
      <c r="J35" s="132">
        <f>ROUND(((SUM(BE87:BE114))*I35),  2)</f>
        <v>0</v>
      </c>
      <c r="K35" s="35"/>
      <c r="L35" s="118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" hidden="1" customHeight="1">
      <c r="A36" s="35"/>
      <c r="B36" s="40"/>
      <c r="C36" s="35"/>
      <c r="D36" s="35"/>
      <c r="E36" s="116" t="s">
        <v>51</v>
      </c>
      <c r="F36" s="132">
        <f>ROUND((SUM(BF87:BF114)),  2)</f>
        <v>0</v>
      </c>
      <c r="G36" s="35"/>
      <c r="H36" s="35"/>
      <c r="I36" s="133">
        <v>0.15</v>
      </c>
      <c r="J36" s="132">
        <f>ROUND(((SUM(BF87:BF114))*I36),  2)</f>
        <v>0</v>
      </c>
      <c r="K36" s="35"/>
      <c r="L36" s="118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" hidden="1" customHeight="1">
      <c r="A37" s="35"/>
      <c r="B37" s="40"/>
      <c r="C37" s="35"/>
      <c r="D37" s="35"/>
      <c r="E37" s="116" t="s">
        <v>52</v>
      </c>
      <c r="F37" s="132">
        <f>ROUND((SUM(BG87:BG114)),  2)</f>
        <v>0</v>
      </c>
      <c r="G37" s="35"/>
      <c r="H37" s="35"/>
      <c r="I37" s="133">
        <v>0.21</v>
      </c>
      <c r="J37" s="132">
        <f>0</f>
        <v>0</v>
      </c>
      <c r="K37" s="35"/>
      <c r="L37" s="118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" hidden="1" customHeight="1">
      <c r="A38" s="35"/>
      <c r="B38" s="40"/>
      <c r="C38" s="35"/>
      <c r="D38" s="35"/>
      <c r="E38" s="116" t="s">
        <v>53</v>
      </c>
      <c r="F38" s="132">
        <f>ROUND((SUM(BH87:BH114)),  2)</f>
        <v>0</v>
      </c>
      <c r="G38" s="35"/>
      <c r="H38" s="35"/>
      <c r="I38" s="133">
        <v>0.15</v>
      </c>
      <c r="J38" s="132">
        <f>0</f>
        <v>0</v>
      </c>
      <c r="K38" s="35"/>
      <c r="L38" s="118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14.4" hidden="1" customHeight="1">
      <c r="A39" s="35"/>
      <c r="B39" s="40"/>
      <c r="C39" s="35"/>
      <c r="D39" s="35"/>
      <c r="E39" s="116" t="s">
        <v>54</v>
      </c>
      <c r="F39" s="132">
        <f>ROUND((SUM(BI87:BI114)),  2)</f>
        <v>0</v>
      </c>
      <c r="G39" s="35"/>
      <c r="H39" s="35"/>
      <c r="I39" s="133">
        <v>0</v>
      </c>
      <c r="J39" s="132">
        <f>0</f>
        <v>0</v>
      </c>
      <c r="K39" s="35"/>
      <c r="L39" s="118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6.9" hidden="1" customHeight="1">
      <c r="A40" s="35"/>
      <c r="B40" s="40"/>
      <c r="C40" s="35"/>
      <c r="D40" s="35"/>
      <c r="E40" s="35"/>
      <c r="F40" s="35"/>
      <c r="G40" s="35"/>
      <c r="H40" s="35"/>
      <c r="I40" s="117"/>
      <c r="J40" s="35"/>
      <c r="K40" s="35"/>
      <c r="L40" s="118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2" customFormat="1" ht="25.35" hidden="1" customHeight="1">
      <c r="A41" s="35"/>
      <c r="B41" s="40"/>
      <c r="C41" s="134"/>
      <c r="D41" s="135" t="s">
        <v>55</v>
      </c>
      <c r="E41" s="136"/>
      <c r="F41" s="136"/>
      <c r="G41" s="137" t="s">
        <v>56</v>
      </c>
      <c r="H41" s="138" t="s">
        <v>57</v>
      </c>
      <c r="I41" s="139"/>
      <c r="J41" s="140">
        <f>SUM(J32:J39)</f>
        <v>0</v>
      </c>
      <c r="K41" s="141"/>
      <c r="L41" s="118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s="2" customFormat="1" ht="14.4" hidden="1" customHeight="1">
      <c r="A42" s="35"/>
      <c r="B42" s="142"/>
      <c r="C42" s="143"/>
      <c r="D42" s="143"/>
      <c r="E42" s="143"/>
      <c r="F42" s="143"/>
      <c r="G42" s="143"/>
      <c r="H42" s="143"/>
      <c r="I42" s="144"/>
      <c r="J42" s="143"/>
      <c r="K42" s="143"/>
      <c r="L42" s="118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ht="10.199999999999999" hidden="1"/>
    <row r="44" spans="1:31" ht="10.199999999999999" hidden="1"/>
    <row r="45" spans="1:31" ht="10.199999999999999" hidden="1"/>
    <row r="46" spans="1:31" s="2" customFormat="1" ht="6.9" hidden="1" customHeight="1">
      <c r="A46" s="35"/>
      <c r="B46" s="145"/>
      <c r="C46" s="146"/>
      <c r="D46" s="146"/>
      <c r="E46" s="146"/>
      <c r="F46" s="146"/>
      <c r="G46" s="146"/>
      <c r="H46" s="146"/>
      <c r="I46" s="147"/>
      <c r="J46" s="146"/>
      <c r="K46" s="146"/>
      <c r="L46" s="118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24.9" hidden="1" customHeight="1">
      <c r="A47" s="35"/>
      <c r="B47" s="36"/>
      <c r="C47" s="23" t="s">
        <v>119</v>
      </c>
      <c r="D47" s="37"/>
      <c r="E47" s="37"/>
      <c r="F47" s="37"/>
      <c r="G47" s="37"/>
      <c r="H47" s="37"/>
      <c r="I47" s="117"/>
      <c r="J47" s="37"/>
      <c r="K47" s="37"/>
      <c r="L47" s="118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6.9" hidden="1" customHeight="1">
      <c r="A48" s="35"/>
      <c r="B48" s="36"/>
      <c r="C48" s="37"/>
      <c r="D48" s="37"/>
      <c r="E48" s="37"/>
      <c r="F48" s="37"/>
      <c r="G48" s="37"/>
      <c r="H48" s="37"/>
      <c r="I48" s="117"/>
      <c r="J48" s="37"/>
      <c r="K48" s="37"/>
      <c r="L48" s="118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hidden="1" customHeight="1">
      <c r="A49" s="35"/>
      <c r="B49" s="36"/>
      <c r="C49" s="29" t="s">
        <v>16</v>
      </c>
      <c r="D49" s="37"/>
      <c r="E49" s="37"/>
      <c r="F49" s="37"/>
      <c r="G49" s="37"/>
      <c r="H49" s="37"/>
      <c r="I49" s="117"/>
      <c r="J49" s="37"/>
      <c r="K49" s="37"/>
      <c r="L49" s="118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hidden="1" customHeight="1">
      <c r="A50" s="35"/>
      <c r="B50" s="36"/>
      <c r="C50" s="37"/>
      <c r="D50" s="37"/>
      <c r="E50" s="321" t="str">
        <f>E7</f>
        <v>Mechanické a chemické hubení nežádoucí vegetace u ST 2020-změna_1</v>
      </c>
      <c r="F50" s="322"/>
      <c r="G50" s="322"/>
      <c r="H50" s="322"/>
      <c r="I50" s="117"/>
      <c r="J50" s="37"/>
      <c r="K50" s="37"/>
      <c r="L50" s="118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1" customFormat="1" ht="12" hidden="1" customHeight="1">
      <c r="B51" s="21"/>
      <c r="C51" s="29" t="s">
        <v>113</v>
      </c>
      <c r="D51" s="22"/>
      <c r="E51" s="22"/>
      <c r="F51" s="22"/>
      <c r="G51" s="22"/>
      <c r="H51" s="22"/>
      <c r="I51" s="109"/>
      <c r="J51" s="22"/>
      <c r="K51" s="22"/>
      <c r="L51" s="20"/>
    </row>
    <row r="52" spans="1:47" s="2" customFormat="1" ht="16.5" hidden="1" customHeight="1">
      <c r="A52" s="35"/>
      <c r="B52" s="36"/>
      <c r="C52" s="37"/>
      <c r="D52" s="37"/>
      <c r="E52" s="321" t="s">
        <v>265</v>
      </c>
      <c r="F52" s="323"/>
      <c r="G52" s="323"/>
      <c r="H52" s="323"/>
      <c r="I52" s="117"/>
      <c r="J52" s="37"/>
      <c r="K52" s="37"/>
      <c r="L52" s="118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12" hidden="1" customHeight="1">
      <c r="A53" s="35"/>
      <c r="B53" s="36"/>
      <c r="C53" s="29" t="s">
        <v>115</v>
      </c>
      <c r="D53" s="37"/>
      <c r="E53" s="37"/>
      <c r="F53" s="37"/>
      <c r="G53" s="37"/>
      <c r="H53" s="37"/>
      <c r="I53" s="117"/>
      <c r="J53" s="37"/>
      <c r="K53" s="37"/>
      <c r="L53" s="118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6.5" hidden="1" customHeight="1">
      <c r="A54" s="35"/>
      <c r="B54" s="36"/>
      <c r="C54" s="37"/>
      <c r="D54" s="37"/>
      <c r="E54" s="270" t="str">
        <f>E11</f>
        <v>Č31 - ZRN</v>
      </c>
      <c r="F54" s="323"/>
      <c r="G54" s="323"/>
      <c r="H54" s="323"/>
      <c r="I54" s="117"/>
      <c r="J54" s="37"/>
      <c r="K54" s="37"/>
      <c r="L54" s="118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6.9" hidden="1" customHeight="1">
      <c r="A55" s="35"/>
      <c r="B55" s="36"/>
      <c r="C55" s="37"/>
      <c r="D55" s="37"/>
      <c r="E55" s="37"/>
      <c r="F55" s="37"/>
      <c r="G55" s="37"/>
      <c r="H55" s="37"/>
      <c r="I55" s="117"/>
      <c r="J55" s="37"/>
      <c r="K55" s="37"/>
      <c r="L55" s="118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2" hidden="1" customHeight="1">
      <c r="A56" s="35"/>
      <c r="B56" s="36"/>
      <c r="C56" s="29" t="s">
        <v>22</v>
      </c>
      <c r="D56" s="37"/>
      <c r="E56" s="37"/>
      <c r="F56" s="27" t="str">
        <f>F14</f>
        <v>obvod ST Most</v>
      </c>
      <c r="G56" s="37"/>
      <c r="H56" s="37"/>
      <c r="I56" s="119" t="s">
        <v>24</v>
      </c>
      <c r="J56" s="60" t="str">
        <f>IF(J14="","",J14)</f>
        <v>10. 3. 2017</v>
      </c>
      <c r="K56" s="37"/>
      <c r="L56" s="118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6.9" hidden="1" customHeight="1">
      <c r="A57" s="35"/>
      <c r="B57" s="36"/>
      <c r="C57" s="37"/>
      <c r="D57" s="37"/>
      <c r="E57" s="37"/>
      <c r="F57" s="37"/>
      <c r="G57" s="37"/>
      <c r="H57" s="37"/>
      <c r="I57" s="117"/>
      <c r="J57" s="37"/>
      <c r="K57" s="37"/>
      <c r="L57" s="118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5.15" hidden="1" customHeight="1">
      <c r="A58" s="35"/>
      <c r="B58" s="36"/>
      <c r="C58" s="29" t="s">
        <v>30</v>
      </c>
      <c r="D58" s="37"/>
      <c r="E58" s="37"/>
      <c r="F58" s="27" t="str">
        <f>E17</f>
        <v>Správa železnic - OŘ UNL</v>
      </c>
      <c r="G58" s="37"/>
      <c r="H58" s="37"/>
      <c r="I58" s="119" t="s">
        <v>37</v>
      </c>
      <c r="J58" s="33" t="str">
        <f>E23</f>
        <v xml:space="preserve"> </v>
      </c>
      <c r="K58" s="37"/>
      <c r="L58" s="118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40.049999999999997" hidden="1" customHeight="1">
      <c r="A59" s="35"/>
      <c r="B59" s="36"/>
      <c r="C59" s="29" t="s">
        <v>35</v>
      </c>
      <c r="D59" s="37"/>
      <c r="E59" s="37"/>
      <c r="F59" s="27" t="str">
        <f>IF(E20="","",E20)</f>
        <v>Vyplň údaj</v>
      </c>
      <c r="G59" s="37"/>
      <c r="H59" s="37"/>
      <c r="I59" s="119" t="s">
        <v>41</v>
      </c>
      <c r="J59" s="33" t="str">
        <f>E26</f>
        <v>Ing. Horák Jiří, +420 602 155 923, horak@szdc.cz</v>
      </c>
      <c r="K59" s="37"/>
      <c r="L59" s="118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47" s="2" customFormat="1" ht="10.35" hidden="1" customHeight="1">
      <c r="A60" s="35"/>
      <c r="B60" s="36"/>
      <c r="C60" s="37"/>
      <c r="D60" s="37"/>
      <c r="E60" s="37"/>
      <c r="F60" s="37"/>
      <c r="G60" s="37"/>
      <c r="H60" s="37"/>
      <c r="I60" s="117"/>
      <c r="J60" s="37"/>
      <c r="K60" s="37"/>
      <c r="L60" s="118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47" s="2" customFormat="1" ht="29.25" hidden="1" customHeight="1">
      <c r="A61" s="35"/>
      <c r="B61" s="36"/>
      <c r="C61" s="148" t="s">
        <v>120</v>
      </c>
      <c r="D61" s="149"/>
      <c r="E61" s="149"/>
      <c r="F61" s="149"/>
      <c r="G61" s="149"/>
      <c r="H61" s="149"/>
      <c r="I61" s="150"/>
      <c r="J61" s="151" t="s">
        <v>121</v>
      </c>
      <c r="K61" s="149"/>
      <c r="L61" s="118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10.35" hidden="1" customHeight="1">
      <c r="A62" s="35"/>
      <c r="B62" s="36"/>
      <c r="C62" s="37"/>
      <c r="D62" s="37"/>
      <c r="E62" s="37"/>
      <c r="F62" s="37"/>
      <c r="G62" s="37"/>
      <c r="H62" s="37"/>
      <c r="I62" s="117"/>
      <c r="J62" s="37"/>
      <c r="K62" s="37"/>
      <c r="L62" s="118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47" s="2" customFormat="1" ht="22.8" hidden="1" customHeight="1">
      <c r="A63" s="35"/>
      <c r="B63" s="36"/>
      <c r="C63" s="152" t="s">
        <v>77</v>
      </c>
      <c r="D63" s="37"/>
      <c r="E63" s="37"/>
      <c r="F63" s="37"/>
      <c r="G63" s="37"/>
      <c r="H63" s="37"/>
      <c r="I63" s="117"/>
      <c r="J63" s="78">
        <f>J87</f>
        <v>0</v>
      </c>
      <c r="K63" s="37"/>
      <c r="L63" s="118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U63" s="17" t="s">
        <v>122</v>
      </c>
    </row>
    <row r="64" spans="1:47" s="9" customFormat="1" ht="24.9" hidden="1" customHeight="1">
      <c r="B64" s="153"/>
      <c r="C64" s="154"/>
      <c r="D64" s="155" t="s">
        <v>123</v>
      </c>
      <c r="E64" s="156"/>
      <c r="F64" s="156"/>
      <c r="G64" s="156"/>
      <c r="H64" s="156"/>
      <c r="I64" s="157"/>
      <c r="J64" s="158">
        <f>J88</f>
        <v>0</v>
      </c>
      <c r="K64" s="154"/>
      <c r="L64" s="159"/>
    </row>
    <row r="65" spans="1:31" s="10" customFormat="1" ht="19.95" hidden="1" customHeight="1">
      <c r="B65" s="160"/>
      <c r="C65" s="98"/>
      <c r="D65" s="161" t="s">
        <v>124</v>
      </c>
      <c r="E65" s="162"/>
      <c r="F65" s="162"/>
      <c r="G65" s="162"/>
      <c r="H65" s="162"/>
      <c r="I65" s="163"/>
      <c r="J65" s="164">
        <f>J89</f>
        <v>0</v>
      </c>
      <c r="K65" s="98"/>
      <c r="L65" s="165"/>
    </row>
    <row r="66" spans="1:31" s="2" customFormat="1" ht="21.75" hidden="1" customHeight="1">
      <c r="A66" s="35"/>
      <c r="B66" s="36"/>
      <c r="C66" s="37"/>
      <c r="D66" s="37"/>
      <c r="E66" s="37"/>
      <c r="F66" s="37"/>
      <c r="G66" s="37"/>
      <c r="H66" s="37"/>
      <c r="I66" s="117"/>
      <c r="J66" s="37"/>
      <c r="K66" s="37"/>
      <c r="L66" s="118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s="2" customFormat="1" ht="6.9" hidden="1" customHeight="1">
      <c r="A67" s="35"/>
      <c r="B67" s="48"/>
      <c r="C67" s="49"/>
      <c r="D67" s="49"/>
      <c r="E67" s="49"/>
      <c r="F67" s="49"/>
      <c r="G67" s="49"/>
      <c r="H67" s="49"/>
      <c r="I67" s="144"/>
      <c r="J67" s="49"/>
      <c r="K67" s="49"/>
      <c r="L67" s="118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ht="10.199999999999999" hidden="1"/>
    <row r="69" spans="1:31" ht="10.199999999999999" hidden="1"/>
    <row r="70" spans="1:31" ht="10.199999999999999" hidden="1"/>
    <row r="71" spans="1:31" s="2" customFormat="1" ht="6.9" customHeight="1">
      <c r="A71" s="35"/>
      <c r="B71" s="50"/>
      <c r="C71" s="51"/>
      <c r="D71" s="51"/>
      <c r="E71" s="51"/>
      <c r="F71" s="51"/>
      <c r="G71" s="51"/>
      <c r="H71" s="51"/>
      <c r="I71" s="147"/>
      <c r="J71" s="51"/>
      <c r="K71" s="51"/>
      <c r="L71" s="118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24.9" customHeight="1">
      <c r="A72" s="35"/>
      <c r="B72" s="36"/>
      <c r="C72" s="23" t="s">
        <v>125</v>
      </c>
      <c r="D72" s="37"/>
      <c r="E72" s="37"/>
      <c r="F72" s="37"/>
      <c r="G72" s="37"/>
      <c r="H72" s="37"/>
      <c r="I72" s="117"/>
      <c r="J72" s="37"/>
      <c r="K72" s="37"/>
      <c r="L72" s="118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6.9" customHeight="1">
      <c r="A73" s="35"/>
      <c r="B73" s="36"/>
      <c r="C73" s="37"/>
      <c r="D73" s="37"/>
      <c r="E73" s="37"/>
      <c r="F73" s="37"/>
      <c r="G73" s="37"/>
      <c r="H73" s="37"/>
      <c r="I73" s="117"/>
      <c r="J73" s="37"/>
      <c r="K73" s="37"/>
      <c r="L73" s="118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29" t="s">
        <v>16</v>
      </c>
      <c r="D74" s="37"/>
      <c r="E74" s="37"/>
      <c r="F74" s="37"/>
      <c r="G74" s="37"/>
      <c r="H74" s="37"/>
      <c r="I74" s="117"/>
      <c r="J74" s="37"/>
      <c r="K74" s="37"/>
      <c r="L74" s="118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21" t="str">
        <f>E7</f>
        <v>Mechanické a chemické hubení nežádoucí vegetace u ST 2020-změna_1</v>
      </c>
      <c r="F75" s="322"/>
      <c r="G75" s="322"/>
      <c r="H75" s="322"/>
      <c r="I75" s="117"/>
      <c r="J75" s="37"/>
      <c r="K75" s="37"/>
      <c r="L75" s="118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1" customFormat="1" ht="12" customHeight="1">
      <c r="B76" s="21"/>
      <c r="C76" s="29" t="s">
        <v>113</v>
      </c>
      <c r="D76" s="22"/>
      <c r="E76" s="22"/>
      <c r="F76" s="22"/>
      <c r="G76" s="22"/>
      <c r="H76" s="22"/>
      <c r="I76" s="109"/>
      <c r="J76" s="22"/>
      <c r="K76" s="22"/>
      <c r="L76" s="20"/>
    </row>
    <row r="77" spans="1:31" s="2" customFormat="1" ht="16.5" customHeight="1">
      <c r="A77" s="35"/>
      <c r="B77" s="36"/>
      <c r="C77" s="37"/>
      <c r="D77" s="37"/>
      <c r="E77" s="321" t="s">
        <v>265</v>
      </c>
      <c r="F77" s="323"/>
      <c r="G77" s="323"/>
      <c r="H77" s="323"/>
      <c r="I77" s="117"/>
      <c r="J77" s="37"/>
      <c r="K77" s="37"/>
      <c r="L77" s="118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29" t="s">
        <v>115</v>
      </c>
      <c r="D78" s="37"/>
      <c r="E78" s="37"/>
      <c r="F78" s="37"/>
      <c r="G78" s="37"/>
      <c r="H78" s="37"/>
      <c r="I78" s="117"/>
      <c r="J78" s="37"/>
      <c r="K78" s="37"/>
      <c r="L78" s="118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270" t="str">
        <f>E11</f>
        <v>Č31 - ZRN</v>
      </c>
      <c r="F79" s="323"/>
      <c r="G79" s="323"/>
      <c r="H79" s="323"/>
      <c r="I79" s="117"/>
      <c r="J79" s="37"/>
      <c r="K79" s="37"/>
      <c r="L79" s="118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" customHeight="1">
      <c r="A80" s="35"/>
      <c r="B80" s="36"/>
      <c r="C80" s="37"/>
      <c r="D80" s="37"/>
      <c r="E80" s="37"/>
      <c r="F80" s="37"/>
      <c r="G80" s="37"/>
      <c r="H80" s="37"/>
      <c r="I80" s="117"/>
      <c r="J80" s="37"/>
      <c r="K80" s="37"/>
      <c r="L80" s="118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29" t="s">
        <v>22</v>
      </c>
      <c r="D81" s="37"/>
      <c r="E81" s="37"/>
      <c r="F81" s="27" t="str">
        <f>F14</f>
        <v>obvod ST Most</v>
      </c>
      <c r="G81" s="37"/>
      <c r="H81" s="37"/>
      <c r="I81" s="119" t="s">
        <v>24</v>
      </c>
      <c r="J81" s="60" t="str">
        <f>IF(J14="","",J14)</f>
        <v>10. 3. 2017</v>
      </c>
      <c r="K81" s="37"/>
      <c r="L81" s="118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" customHeight="1">
      <c r="A82" s="35"/>
      <c r="B82" s="36"/>
      <c r="C82" s="37"/>
      <c r="D82" s="37"/>
      <c r="E82" s="37"/>
      <c r="F82" s="37"/>
      <c r="G82" s="37"/>
      <c r="H82" s="37"/>
      <c r="I82" s="117"/>
      <c r="J82" s="37"/>
      <c r="K82" s="37"/>
      <c r="L82" s="118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15.15" customHeight="1">
      <c r="A83" s="35"/>
      <c r="B83" s="36"/>
      <c r="C83" s="29" t="s">
        <v>30</v>
      </c>
      <c r="D83" s="37"/>
      <c r="E83" s="37"/>
      <c r="F83" s="27" t="str">
        <f>E17</f>
        <v>Správa železnic - OŘ UNL</v>
      </c>
      <c r="G83" s="37"/>
      <c r="H83" s="37"/>
      <c r="I83" s="119" t="s">
        <v>37</v>
      </c>
      <c r="J83" s="33" t="str">
        <f>E23</f>
        <v xml:space="preserve"> </v>
      </c>
      <c r="K83" s="37"/>
      <c r="L83" s="118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40.049999999999997" customHeight="1">
      <c r="A84" s="35"/>
      <c r="B84" s="36"/>
      <c r="C84" s="29" t="s">
        <v>35</v>
      </c>
      <c r="D84" s="37"/>
      <c r="E84" s="37"/>
      <c r="F84" s="27" t="str">
        <f>IF(E20="","",E20)</f>
        <v>Vyplň údaj</v>
      </c>
      <c r="G84" s="37"/>
      <c r="H84" s="37"/>
      <c r="I84" s="119" t="s">
        <v>41</v>
      </c>
      <c r="J84" s="33" t="str">
        <f>E26</f>
        <v>Ing. Horák Jiří, +420 602 155 923, horak@szdc.cz</v>
      </c>
      <c r="K84" s="37"/>
      <c r="L84" s="118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117"/>
      <c r="J85" s="37"/>
      <c r="K85" s="37"/>
      <c r="L85" s="118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66"/>
      <c r="B86" s="167"/>
      <c r="C86" s="168" t="s">
        <v>126</v>
      </c>
      <c r="D86" s="169" t="s">
        <v>64</v>
      </c>
      <c r="E86" s="169" t="s">
        <v>60</v>
      </c>
      <c r="F86" s="169" t="s">
        <v>61</v>
      </c>
      <c r="G86" s="169" t="s">
        <v>127</v>
      </c>
      <c r="H86" s="169" t="s">
        <v>128</v>
      </c>
      <c r="I86" s="170" t="s">
        <v>129</v>
      </c>
      <c r="J86" s="169" t="s">
        <v>121</v>
      </c>
      <c r="K86" s="171" t="s">
        <v>130</v>
      </c>
      <c r="L86" s="172"/>
      <c r="M86" s="69" t="s">
        <v>38</v>
      </c>
      <c r="N86" s="70" t="s">
        <v>49</v>
      </c>
      <c r="O86" s="70" t="s">
        <v>131</v>
      </c>
      <c r="P86" s="70" t="s">
        <v>132</v>
      </c>
      <c r="Q86" s="70" t="s">
        <v>133</v>
      </c>
      <c r="R86" s="70" t="s">
        <v>134</v>
      </c>
      <c r="S86" s="70" t="s">
        <v>135</v>
      </c>
      <c r="T86" s="70" t="s">
        <v>136</v>
      </c>
      <c r="U86" s="71" t="s">
        <v>137</v>
      </c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</row>
    <row r="87" spans="1:65" s="2" customFormat="1" ht="22.8" customHeight="1">
      <c r="A87" s="35"/>
      <c r="B87" s="36"/>
      <c r="C87" s="76" t="s">
        <v>138</v>
      </c>
      <c r="D87" s="37"/>
      <c r="E87" s="37"/>
      <c r="F87" s="37"/>
      <c r="G87" s="37"/>
      <c r="H87" s="37"/>
      <c r="I87" s="117"/>
      <c r="J87" s="173">
        <f>BK87</f>
        <v>0</v>
      </c>
      <c r="K87" s="37"/>
      <c r="L87" s="40"/>
      <c r="M87" s="72"/>
      <c r="N87" s="174"/>
      <c r="O87" s="73"/>
      <c r="P87" s="175">
        <f>P88</f>
        <v>0</v>
      </c>
      <c r="Q87" s="73"/>
      <c r="R87" s="175">
        <f>R88</f>
        <v>0.39369999999999999</v>
      </c>
      <c r="S87" s="73"/>
      <c r="T87" s="175">
        <f>T88</f>
        <v>0</v>
      </c>
      <c r="U87" s="74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7" t="s">
        <v>78</v>
      </c>
      <c r="AU87" s="17" t="s">
        <v>122</v>
      </c>
      <c r="BK87" s="176">
        <f>BK88</f>
        <v>0</v>
      </c>
    </row>
    <row r="88" spans="1:65" s="12" customFormat="1" ht="25.95" customHeight="1">
      <c r="B88" s="177"/>
      <c r="C88" s="178"/>
      <c r="D88" s="179" t="s">
        <v>78</v>
      </c>
      <c r="E88" s="180" t="s">
        <v>139</v>
      </c>
      <c r="F88" s="180" t="s">
        <v>140</v>
      </c>
      <c r="G88" s="178"/>
      <c r="H88" s="178"/>
      <c r="I88" s="181"/>
      <c r="J88" s="182">
        <f>BK88</f>
        <v>0</v>
      </c>
      <c r="K88" s="178"/>
      <c r="L88" s="183"/>
      <c r="M88" s="184"/>
      <c r="N88" s="185"/>
      <c r="O88" s="185"/>
      <c r="P88" s="186">
        <f>P89</f>
        <v>0</v>
      </c>
      <c r="Q88" s="185"/>
      <c r="R88" s="186">
        <f>R89</f>
        <v>0.39369999999999999</v>
      </c>
      <c r="S88" s="185"/>
      <c r="T88" s="186">
        <f>T89</f>
        <v>0</v>
      </c>
      <c r="U88" s="187"/>
      <c r="AR88" s="188" t="s">
        <v>86</v>
      </c>
      <c r="AT88" s="189" t="s">
        <v>78</v>
      </c>
      <c r="AU88" s="189" t="s">
        <v>79</v>
      </c>
      <c r="AY88" s="188" t="s">
        <v>141</v>
      </c>
      <c r="BK88" s="190">
        <f>BK89</f>
        <v>0</v>
      </c>
    </row>
    <row r="89" spans="1:65" s="12" customFormat="1" ht="22.8" customHeight="1">
      <c r="B89" s="177"/>
      <c r="C89" s="178"/>
      <c r="D89" s="179" t="s">
        <v>78</v>
      </c>
      <c r="E89" s="191" t="s">
        <v>142</v>
      </c>
      <c r="F89" s="191" t="s">
        <v>143</v>
      </c>
      <c r="G89" s="178"/>
      <c r="H89" s="178"/>
      <c r="I89" s="181"/>
      <c r="J89" s="192">
        <f>BK89</f>
        <v>0</v>
      </c>
      <c r="K89" s="178"/>
      <c r="L89" s="183"/>
      <c r="M89" s="184"/>
      <c r="N89" s="185"/>
      <c r="O89" s="185"/>
      <c r="P89" s="186">
        <f>SUM(P90:P114)</f>
        <v>0</v>
      </c>
      <c r="Q89" s="185"/>
      <c r="R89" s="186">
        <f>SUM(R90:R114)</f>
        <v>0.39369999999999999</v>
      </c>
      <c r="S89" s="185"/>
      <c r="T89" s="186">
        <f>SUM(T90:T114)</f>
        <v>0</v>
      </c>
      <c r="U89" s="187"/>
      <c r="AR89" s="188" t="s">
        <v>86</v>
      </c>
      <c r="AT89" s="189" t="s">
        <v>78</v>
      </c>
      <c r="AU89" s="189" t="s">
        <v>86</v>
      </c>
      <c r="AY89" s="188" t="s">
        <v>141</v>
      </c>
      <c r="BK89" s="190">
        <f>SUM(BK90:BK114)</f>
        <v>0</v>
      </c>
    </row>
    <row r="90" spans="1:65" s="2" customFormat="1" ht="21.75" customHeight="1">
      <c r="A90" s="35"/>
      <c r="B90" s="36"/>
      <c r="C90" s="243" t="s">
        <v>86</v>
      </c>
      <c r="D90" s="243" t="s">
        <v>178</v>
      </c>
      <c r="E90" s="244" t="s">
        <v>179</v>
      </c>
      <c r="F90" s="245" t="s">
        <v>180</v>
      </c>
      <c r="G90" s="246" t="s">
        <v>181</v>
      </c>
      <c r="H90" s="247">
        <v>275.58999999999997</v>
      </c>
      <c r="I90" s="248"/>
      <c r="J90" s="249">
        <f>ROUND(I90*H90,2)</f>
        <v>0</v>
      </c>
      <c r="K90" s="245" t="s">
        <v>147</v>
      </c>
      <c r="L90" s="250"/>
      <c r="M90" s="251" t="s">
        <v>38</v>
      </c>
      <c r="N90" s="252" t="s">
        <v>50</v>
      </c>
      <c r="O90" s="65"/>
      <c r="P90" s="202">
        <f>O90*H90</f>
        <v>0</v>
      </c>
      <c r="Q90" s="202">
        <v>1E-3</v>
      </c>
      <c r="R90" s="202">
        <f>Q90*H90</f>
        <v>0.27559</v>
      </c>
      <c r="S90" s="202">
        <v>0</v>
      </c>
      <c r="T90" s="202">
        <f>S90*H90</f>
        <v>0</v>
      </c>
      <c r="U90" s="203" t="s">
        <v>38</v>
      </c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204" t="s">
        <v>182</v>
      </c>
      <c r="AT90" s="204" t="s">
        <v>178</v>
      </c>
      <c r="AU90" s="204" t="s">
        <v>88</v>
      </c>
      <c r="AY90" s="17" t="s">
        <v>141</v>
      </c>
      <c r="BE90" s="205">
        <f>IF(N90="základní",J90,0)</f>
        <v>0</v>
      </c>
      <c r="BF90" s="205">
        <f>IF(N90="snížená",J90,0)</f>
        <v>0</v>
      </c>
      <c r="BG90" s="205">
        <f>IF(N90="zákl. přenesená",J90,0)</f>
        <v>0</v>
      </c>
      <c r="BH90" s="205">
        <f>IF(N90="sníž. přenesená",J90,0)</f>
        <v>0</v>
      </c>
      <c r="BI90" s="205">
        <f>IF(N90="nulová",J90,0)</f>
        <v>0</v>
      </c>
      <c r="BJ90" s="17" t="s">
        <v>86</v>
      </c>
      <c r="BK90" s="205">
        <f>ROUND(I90*H90,2)</f>
        <v>0</v>
      </c>
      <c r="BL90" s="17" t="s">
        <v>148</v>
      </c>
      <c r="BM90" s="204" t="s">
        <v>267</v>
      </c>
    </row>
    <row r="91" spans="1:65" s="2" customFormat="1" ht="10.199999999999999">
      <c r="A91" s="35"/>
      <c r="B91" s="36"/>
      <c r="C91" s="37"/>
      <c r="D91" s="206" t="s">
        <v>150</v>
      </c>
      <c r="E91" s="37"/>
      <c r="F91" s="207" t="s">
        <v>180</v>
      </c>
      <c r="G91" s="37"/>
      <c r="H91" s="37"/>
      <c r="I91" s="117"/>
      <c r="J91" s="37"/>
      <c r="K91" s="37"/>
      <c r="L91" s="40"/>
      <c r="M91" s="208"/>
      <c r="N91" s="209"/>
      <c r="O91" s="65"/>
      <c r="P91" s="65"/>
      <c r="Q91" s="65"/>
      <c r="R91" s="65"/>
      <c r="S91" s="65"/>
      <c r="T91" s="65"/>
      <c r="U91" s="66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7" t="s">
        <v>150</v>
      </c>
      <c r="AU91" s="17" t="s">
        <v>88</v>
      </c>
    </row>
    <row r="92" spans="1:65" s="13" customFormat="1" ht="10.199999999999999">
      <c r="B92" s="211"/>
      <c r="C92" s="212"/>
      <c r="D92" s="206" t="s">
        <v>154</v>
      </c>
      <c r="E92" s="213" t="s">
        <v>38</v>
      </c>
      <c r="F92" s="214" t="s">
        <v>268</v>
      </c>
      <c r="G92" s="212"/>
      <c r="H92" s="215">
        <v>275.58999999999997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19"/>
      <c r="U92" s="220"/>
      <c r="AT92" s="221" t="s">
        <v>154</v>
      </c>
      <c r="AU92" s="221" t="s">
        <v>88</v>
      </c>
      <c r="AV92" s="13" t="s">
        <v>88</v>
      </c>
      <c r="AW92" s="13" t="s">
        <v>40</v>
      </c>
      <c r="AX92" s="13" t="s">
        <v>79</v>
      </c>
      <c r="AY92" s="221" t="s">
        <v>141</v>
      </c>
    </row>
    <row r="93" spans="1:65" s="15" customFormat="1" ht="20.399999999999999">
      <c r="B93" s="233"/>
      <c r="C93" s="234"/>
      <c r="D93" s="206" t="s">
        <v>154</v>
      </c>
      <c r="E93" s="235" t="s">
        <v>38</v>
      </c>
      <c r="F93" s="236" t="s">
        <v>242</v>
      </c>
      <c r="G93" s="234"/>
      <c r="H93" s="235" t="s">
        <v>38</v>
      </c>
      <c r="I93" s="237"/>
      <c r="J93" s="234"/>
      <c r="K93" s="234"/>
      <c r="L93" s="238"/>
      <c r="M93" s="239"/>
      <c r="N93" s="240"/>
      <c r="O93" s="240"/>
      <c r="P93" s="240"/>
      <c r="Q93" s="240"/>
      <c r="R93" s="240"/>
      <c r="S93" s="240"/>
      <c r="T93" s="240"/>
      <c r="U93" s="241"/>
      <c r="AT93" s="242" t="s">
        <v>154</v>
      </c>
      <c r="AU93" s="242" t="s">
        <v>88</v>
      </c>
      <c r="AV93" s="15" t="s">
        <v>86</v>
      </c>
      <c r="AW93" s="15" t="s">
        <v>40</v>
      </c>
      <c r="AX93" s="15" t="s">
        <v>79</v>
      </c>
      <c r="AY93" s="242" t="s">
        <v>141</v>
      </c>
    </row>
    <row r="94" spans="1:65" s="15" customFormat="1" ht="20.399999999999999">
      <c r="B94" s="233"/>
      <c r="C94" s="234"/>
      <c r="D94" s="206" t="s">
        <v>154</v>
      </c>
      <c r="E94" s="235" t="s">
        <v>38</v>
      </c>
      <c r="F94" s="236" t="s">
        <v>243</v>
      </c>
      <c r="G94" s="234"/>
      <c r="H94" s="235" t="s">
        <v>38</v>
      </c>
      <c r="I94" s="237"/>
      <c r="J94" s="234"/>
      <c r="K94" s="234"/>
      <c r="L94" s="238"/>
      <c r="M94" s="239"/>
      <c r="N94" s="240"/>
      <c r="O94" s="240"/>
      <c r="P94" s="240"/>
      <c r="Q94" s="240"/>
      <c r="R94" s="240"/>
      <c r="S94" s="240"/>
      <c r="T94" s="240"/>
      <c r="U94" s="241"/>
      <c r="AT94" s="242" t="s">
        <v>154</v>
      </c>
      <c r="AU94" s="242" t="s">
        <v>88</v>
      </c>
      <c r="AV94" s="15" t="s">
        <v>86</v>
      </c>
      <c r="AW94" s="15" t="s">
        <v>40</v>
      </c>
      <c r="AX94" s="15" t="s">
        <v>79</v>
      </c>
      <c r="AY94" s="242" t="s">
        <v>141</v>
      </c>
    </row>
    <row r="95" spans="1:65" s="14" customFormat="1" ht="10.199999999999999">
      <c r="B95" s="222"/>
      <c r="C95" s="223"/>
      <c r="D95" s="206" t="s">
        <v>154</v>
      </c>
      <c r="E95" s="224" t="s">
        <v>38</v>
      </c>
      <c r="F95" s="225" t="s">
        <v>156</v>
      </c>
      <c r="G95" s="223"/>
      <c r="H95" s="226">
        <v>275.58999999999997</v>
      </c>
      <c r="I95" s="227"/>
      <c r="J95" s="223"/>
      <c r="K95" s="223"/>
      <c r="L95" s="228"/>
      <c r="M95" s="229"/>
      <c r="N95" s="230"/>
      <c r="O95" s="230"/>
      <c r="P95" s="230"/>
      <c r="Q95" s="230"/>
      <c r="R95" s="230"/>
      <c r="S95" s="230"/>
      <c r="T95" s="230"/>
      <c r="U95" s="231"/>
      <c r="AT95" s="232" t="s">
        <v>154</v>
      </c>
      <c r="AU95" s="232" t="s">
        <v>88</v>
      </c>
      <c r="AV95" s="14" t="s">
        <v>148</v>
      </c>
      <c r="AW95" s="14" t="s">
        <v>40</v>
      </c>
      <c r="AX95" s="14" t="s">
        <v>86</v>
      </c>
      <c r="AY95" s="232" t="s">
        <v>141</v>
      </c>
    </row>
    <row r="96" spans="1:65" s="2" customFormat="1" ht="21.75" customHeight="1">
      <c r="A96" s="35"/>
      <c r="B96" s="36"/>
      <c r="C96" s="243" t="s">
        <v>88</v>
      </c>
      <c r="D96" s="243" t="s">
        <v>178</v>
      </c>
      <c r="E96" s="244" t="s">
        <v>185</v>
      </c>
      <c r="F96" s="245" t="s">
        <v>186</v>
      </c>
      <c r="G96" s="246" t="s">
        <v>181</v>
      </c>
      <c r="H96" s="247">
        <v>118.11</v>
      </c>
      <c r="I96" s="248"/>
      <c r="J96" s="249">
        <f>ROUND(I96*H96,2)</f>
        <v>0</v>
      </c>
      <c r="K96" s="245" t="s">
        <v>147</v>
      </c>
      <c r="L96" s="250"/>
      <c r="M96" s="251" t="s">
        <v>38</v>
      </c>
      <c r="N96" s="252" t="s">
        <v>50</v>
      </c>
      <c r="O96" s="65"/>
      <c r="P96" s="202">
        <f>O96*H96</f>
        <v>0</v>
      </c>
      <c r="Q96" s="202">
        <v>1E-3</v>
      </c>
      <c r="R96" s="202">
        <f>Q96*H96</f>
        <v>0.11811000000000001</v>
      </c>
      <c r="S96" s="202">
        <v>0</v>
      </c>
      <c r="T96" s="202">
        <f>S96*H96</f>
        <v>0</v>
      </c>
      <c r="U96" s="203" t="s">
        <v>38</v>
      </c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204" t="s">
        <v>182</v>
      </c>
      <c r="AT96" s="204" t="s">
        <v>178</v>
      </c>
      <c r="AU96" s="204" t="s">
        <v>88</v>
      </c>
      <c r="AY96" s="17" t="s">
        <v>141</v>
      </c>
      <c r="BE96" s="205">
        <f>IF(N96="základní",J96,0)</f>
        <v>0</v>
      </c>
      <c r="BF96" s="205">
        <f>IF(N96="snížená",J96,0)</f>
        <v>0</v>
      </c>
      <c r="BG96" s="205">
        <f>IF(N96="zákl. přenesená",J96,0)</f>
        <v>0</v>
      </c>
      <c r="BH96" s="205">
        <f>IF(N96="sníž. přenesená",J96,0)</f>
        <v>0</v>
      </c>
      <c r="BI96" s="205">
        <f>IF(N96="nulová",J96,0)</f>
        <v>0</v>
      </c>
      <c r="BJ96" s="17" t="s">
        <v>86</v>
      </c>
      <c r="BK96" s="205">
        <f>ROUND(I96*H96,2)</f>
        <v>0</v>
      </c>
      <c r="BL96" s="17" t="s">
        <v>148</v>
      </c>
      <c r="BM96" s="204" t="s">
        <v>269</v>
      </c>
    </row>
    <row r="97" spans="1:65" s="2" customFormat="1" ht="10.199999999999999">
      <c r="A97" s="35"/>
      <c r="B97" s="36"/>
      <c r="C97" s="37"/>
      <c r="D97" s="206" t="s">
        <v>150</v>
      </c>
      <c r="E97" s="37"/>
      <c r="F97" s="207" t="s">
        <v>186</v>
      </c>
      <c r="G97" s="37"/>
      <c r="H97" s="37"/>
      <c r="I97" s="117"/>
      <c r="J97" s="37"/>
      <c r="K97" s="37"/>
      <c r="L97" s="40"/>
      <c r="M97" s="208"/>
      <c r="N97" s="209"/>
      <c r="O97" s="65"/>
      <c r="P97" s="65"/>
      <c r="Q97" s="65"/>
      <c r="R97" s="65"/>
      <c r="S97" s="65"/>
      <c r="T97" s="65"/>
      <c r="U97" s="66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7" t="s">
        <v>150</v>
      </c>
      <c r="AU97" s="17" t="s">
        <v>88</v>
      </c>
    </row>
    <row r="98" spans="1:65" s="15" customFormat="1" ht="20.399999999999999">
      <c r="B98" s="233"/>
      <c r="C98" s="234"/>
      <c r="D98" s="206" t="s">
        <v>154</v>
      </c>
      <c r="E98" s="235" t="s">
        <v>38</v>
      </c>
      <c r="F98" s="236" t="s">
        <v>246</v>
      </c>
      <c r="G98" s="234"/>
      <c r="H98" s="235" t="s">
        <v>38</v>
      </c>
      <c r="I98" s="237"/>
      <c r="J98" s="234"/>
      <c r="K98" s="234"/>
      <c r="L98" s="238"/>
      <c r="M98" s="239"/>
      <c r="N98" s="240"/>
      <c r="O98" s="240"/>
      <c r="P98" s="240"/>
      <c r="Q98" s="240"/>
      <c r="R98" s="240"/>
      <c r="S98" s="240"/>
      <c r="T98" s="240"/>
      <c r="U98" s="241"/>
      <c r="AT98" s="242" t="s">
        <v>154</v>
      </c>
      <c r="AU98" s="242" t="s">
        <v>88</v>
      </c>
      <c r="AV98" s="15" t="s">
        <v>86</v>
      </c>
      <c r="AW98" s="15" t="s">
        <v>40</v>
      </c>
      <c r="AX98" s="15" t="s">
        <v>79</v>
      </c>
      <c r="AY98" s="242" t="s">
        <v>141</v>
      </c>
    </row>
    <row r="99" spans="1:65" s="13" customFormat="1" ht="10.199999999999999">
      <c r="B99" s="211"/>
      <c r="C99" s="212"/>
      <c r="D99" s="206" t="s">
        <v>154</v>
      </c>
      <c r="E99" s="213" t="s">
        <v>38</v>
      </c>
      <c r="F99" s="214" t="s">
        <v>270</v>
      </c>
      <c r="G99" s="212"/>
      <c r="H99" s="215">
        <v>118.11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19"/>
      <c r="U99" s="220"/>
      <c r="AT99" s="221" t="s">
        <v>154</v>
      </c>
      <c r="AU99" s="221" t="s">
        <v>88</v>
      </c>
      <c r="AV99" s="13" t="s">
        <v>88</v>
      </c>
      <c r="AW99" s="13" t="s">
        <v>40</v>
      </c>
      <c r="AX99" s="13" t="s">
        <v>79</v>
      </c>
      <c r="AY99" s="221" t="s">
        <v>141</v>
      </c>
    </row>
    <row r="100" spans="1:65" s="15" customFormat="1" ht="20.399999999999999">
      <c r="B100" s="233"/>
      <c r="C100" s="234"/>
      <c r="D100" s="206" t="s">
        <v>154</v>
      </c>
      <c r="E100" s="235" t="s">
        <v>38</v>
      </c>
      <c r="F100" s="236" t="s">
        <v>242</v>
      </c>
      <c r="G100" s="234"/>
      <c r="H100" s="235" t="s">
        <v>38</v>
      </c>
      <c r="I100" s="237"/>
      <c r="J100" s="234"/>
      <c r="K100" s="234"/>
      <c r="L100" s="238"/>
      <c r="M100" s="239"/>
      <c r="N100" s="240"/>
      <c r="O100" s="240"/>
      <c r="P100" s="240"/>
      <c r="Q100" s="240"/>
      <c r="R100" s="240"/>
      <c r="S100" s="240"/>
      <c r="T100" s="240"/>
      <c r="U100" s="241"/>
      <c r="AT100" s="242" t="s">
        <v>154</v>
      </c>
      <c r="AU100" s="242" t="s">
        <v>88</v>
      </c>
      <c r="AV100" s="15" t="s">
        <v>86</v>
      </c>
      <c r="AW100" s="15" t="s">
        <v>40</v>
      </c>
      <c r="AX100" s="15" t="s">
        <v>79</v>
      </c>
      <c r="AY100" s="242" t="s">
        <v>141</v>
      </c>
    </row>
    <row r="101" spans="1:65" s="15" customFormat="1" ht="20.399999999999999">
      <c r="B101" s="233"/>
      <c r="C101" s="234"/>
      <c r="D101" s="206" t="s">
        <v>154</v>
      </c>
      <c r="E101" s="235" t="s">
        <v>38</v>
      </c>
      <c r="F101" s="236" t="s">
        <v>249</v>
      </c>
      <c r="G101" s="234"/>
      <c r="H101" s="235" t="s">
        <v>38</v>
      </c>
      <c r="I101" s="237"/>
      <c r="J101" s="234"/>
      <c r="K101" s="234"/>
      <c r="L101" s="238"/>
      <c r="M101" s="239"/>
      <c r="N101" s="240"/>
      <c r="O101" s="240"/>
      <c r="P101" s="240"/>
      <c r="Q101" s="240"/>
      <c r="R101" s="240"/>
      <c r="S101" s="240"/>
      <c r="T101" s="240"/>
      <c r="U101" s="241"/>
      <c r="AT101" s="242" t="s">
        <v>154</v>
      </c>
      <c r="AU101" s="242" t="s">
        <v>88</v>
      </c>
      <c r="AV101" s="15" t="s">
        <v>86</v>
      </c>
      <c r="AW101" s="15" t="s">
        <v>40</v>
      </c>
      <c r="AX101" s="15" t="s">
        <v>79</v>
      </c>
      <c r="AY101" s="242" t="s">
        <v>141</v>
      </c>
    </row>
    <row r="102" spans="1:65" s="14" customFormat="1" ht="10.199999999999999">
      <c r="B102" s="222"/>
      <c r="C102" s="223"/>
      <c r="D102" s="206" t="s">
        <v>154</v>
      </c>
      <c r="E102" s="224" t="s">
        <v>38</v>
      </c>
      <c r="F102" s="225" t="s">
        <v>156</v>
      </c>
      <c r="G102" s="223"/>
      <c r="H102" s="226">
        <v>118.11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0"/>
      <c r="U102" s="231"/>
      <c r="AT102" s="232" t="s">
        <v>154</v>
      </c>
      <c r="AU102" s="232" t="s">
        <v>88</v>
      </c>
      <c r="AV102" s="14" t="s">
        <v>148</v>
      </c>
      <c r="AW102" s="14" t="s">
        <v>40</v>
      </c>
      <c r="AX102" s="14" t="s">
        <v>86</v>
      </c>
      <c r="AY102" s="232" t="s">
        <v>141</v>
      </c>
    </row>
    <row r="103" spans="1:65" s="2" customFormat="1" ht="21.75" customHeight="1">
      <c r="A103" s="35"/>
      <c r="B103" s="36"/>
      <c r="C103" s="193" t="s">
        <v>171</v>
      </c>
      <c r="D103" s="193" t="s">
        <v>144</v>
      </c>
      <c r="E103" s="194" t="s">
        <v>250</v>
      </c>
      <c r="F103" s="195" t="s">
        <v>251</v>
      </c>
      <c r="G103" s="196" t="s">
        <v>105</v>
      </c>
      <c r="H103" s="197">
        <v>157.47999999999999</v>
      </c>
      <c r="I103" s="198"/>
      <c r="J103" s="199">
        <f>ROUND(I103*H103,2)</f>
        <v>0</v>
      </c>
      <c r="K103" s="195" t="s">
        <v>147</v>
      </c>
      <c r="L103" s="40"/>
      <c r="M103" s="200" t="s">
        <v>38</v>
      </c>
      <c r="N103" s="201" t="s">
        <v>50</v>
      </c>
      <c r="O103" s="65"/>
      <c r="P103" s="202">
        <f>O103*H103</f>
        <v>0</v>
      </c>
      <c r="Q103" s="202">
        <v>0</v>
      </c>
      <c r="R103" s="202">
        <f>Q103*H103</f>
        <v>0</v>
      </c>
      <c r="S103" s="202">
        <v>0</v>
      </c>
      <c r="T103" s="202">
        <f>S103*H103</f>
        <v>0</v>
      </c>
      <c r="U103" s="203" t="s">
        <v>38</v>
      </c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204" t="s">
        <v>148</v>
      </c>
      <c r="AT103" s="204" t="s">
        <v>144</v>
      </c>
      <c r="AU103" s="204" t="s">
        <v>88</v>
      </c>
      <c r="AY103" s="17" t="s">
        <v>141</v>
      </c>
      <c r="BE103" s="205">
        <f>IF(N103="základní",J103,0)</f>
        <v>0</v>
      </c>
      <c r="BF103" s="205">
        <f>IF(N103="snížená",J103,0)</f>
        <v>0</v>
      </c>
      <c r="BG103" s="205">
        <f>IF(N103="zákl. přenesená",J103,0)</f>
        <v>0</v>
      </c>
      <c r="BH103" s="205">
        <f>IF(N103="sníž. přenesená",J103,0)</f>
        <v>0</v>
      </c>
      <c r="BI103" s="205">
        <f>IF(N103="nulová",J103,0)</f>
        <v>0</v>
      </c>
      <c r="BJ103" s="17" t="s">
        <v>86</v>
      </c>
      <c r="BK103" s="205">
        <f>ROUND(I103*H103,2)</f>
        <v>0</v>
      </c>
      <c r="BL103" s="17" t="s">
        <v>148</v>
      </c>
      <c r="BM103" s="204" t="s">
        <v>271</v>
      </c>
    </row>
    <row r="104" spans="1:65" s="2" customFormat="1" ht="57.6">
      <c r="A104" s="35"/>
      <c r="B104" s="36"/>
      <c r="C104" s="37"/>
      <c r="D104" s="206" t="s">
        <v>150</v>
      </c>
      <c r="E104" s="37"/>
      <c r="F104" s="207" t="s">
        <v>253</v>
      </c>
      <c r="G104" s="37"/>
      <c r="H104" s="37"/>
      <c r="I104" s="117"/>
      <c r="J104" s="37"/>
      <c r="K104" s="37"/>
      <c r="L104" s="40"/>
      <c r="M104" s="208"/>
      <c r="N104" s="209"/>
      <c r="O104" s="65"/>
      <c r="P104" s="65"/>
      <c r="Q104" s="65"/>
      <c r="R104" s="65"/>
      <c r="S104" s="65"/>
      <c r="T104" s="65"/>
      <c r="U104" s="66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T104" s="17" t="s">
        <v>150</v>
      </c>
      <c r="AU104" s="17" t="s">
        <v>88</v>
      </c>
    </row>
    <row r="105" spans="1:65" s="2" customFormat="1" ht="57.6">
      <c r="A105" s="35"/>
      <c r="B105" s="36"/>
      <c r="C105" s="37"/>
      <c r="D105" s="206" t="s">
        <v>152</v>
      </c>
      <c r="E105" s="37"/>
      <c r="F105" s="210" t="s">
        <v>153</v>
      </c>
      <c r="G105" s="37"/>
      <c r="H105" s="37"/>
      <c r="I105" s="117"/>
      <c r="J105" s="37"/>
      <c r="K105" s="37"/>
      <c r="L105" s="40"/>
      <c r="M105" s="208"/>
      <c r="N105" s="209"/>
      <c r="O105" s="65"/>
      <c r="P105" s="65"/>
      <c r="Q105" s="65"/>
      <c r="R105" s="65"/>
      <c r="S105" s="65"/>
      <c r="T105" s="65"/>
      <c r="U105" s="66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7" t="s">
        <v>152</v>
      </c>
      <c r="AU105" s="17" t="s">
        <v>88</v>
      </c>
    </row>
    <row r="106" spans="1:65" s="13" customFormat="1" ht="10.199999999999999">
      <c r="B106" s="211"/>
      <c r="C106" s="212"/>
      <c r="D106" s="206" t="s">
        <v>154</v>
      </c>
      <c r="E106" s="213" t="s">
        <v>263</v>
      </c>
      <c r="F106" s="214" t="s">
        <v>272</v>
      </c>
      <c r="G106" s="212"/>
      <c r="H106" s="215">
        <v>157.47999999999999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19"/>
      <c r="U106" s="220"/>
      <c r="AT106" s="221" t="s">
        <v>154</v>
      </c>
      <c r="AU106" s="221" t="s">
        <v>88</v>
      </c>
      <c r="AV106" s="13" t="s">
        <v>88</v>
      </c>
      <c r="AW106" s="13" t="s">
        <v>40</v>
      </c>
      <c r="AX106" s="13" t="s">
        <v>79</v>
      </c>
      <c r="AY106" s="221" t="s">
        <v>141</v>
      </c>
    </row>
    <row r="107" spans="1:65" s="14" customFormat="1" ht="10.199999999999999">
      <c r="B107" s="222"/>
      <c r="C107" s="223"/>
      <c r="D107" s="206" t="s">
        <v>154</v>
      </c>
      <c r="E107" s="224" t="s">
        <v>38</v>
      </c>
      <c r="F107" s="225" t="s">
        <v>156</v>
      </c>
      <c r="G107" s="223"/>
      <c r="H107" s="226">
        <v>157.47999999999999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0"/>
      <c r="U107" s="231"/>
      <c r="AT107" s="232" t="s">
        <v>154</v>
      </c>
      <c r="AU107" s="232" t="s">
        <v>88</v>
      </c>
      <c r="AV107" s="14" t="s">
        <v>148</v>
      </c>
      <c r="AW107" s="14" t="s">
        <v>40</v>
      </c>
      <c r="AX107" s="14" t="s">
        <v>86</v>
      </c>
      <c r="AY107" s="232" t="s">
        <v>141</v>
      </c>
    </row>
    <row r="108" spans="1:65" s="2" customFormat="1" ht="16.5" customHeight="1">
      <c r="A108" s="35"/>
      <c r="B108" s="36"/>
      <c r="C108" s="243" t="s">
        <v>148</v>
      </c>
      <c r="D108" s="243" t="s">
        <v>178</v>
      </c>
      <c r="E108" s="244" t="s">
        <v>190</v>
      </c>
      <c r="F108" s="245" t="s">
        <v>191</v>
      </c>
      <c r="G108" s="246" t="s">
        <v>192</v>
      </c>
      <c r="H108" s="247">
        <v>3.15</v>
      </c>
      <c r="I108" s="248"/>
      <c r="J108" s="249">
        <f>ROUND(I108*H108,2)</f>
        <v>0</v>
      </c>
      <c r="K108" s="245" t="s">
        <v>193</v>
      </c>
      <c r="L108" s="250"/>
      <c r="M108" s="251" t="s">
        <v>38</v>
      </c>
      <c r="N108" s="252" t="s">
        <v>50</v>
      </c>
      <c r="O108" s="65"/>
      <c r="P108" s="202">
        <f>O108*H108</f>
        <v>0</v>
      </c>
      <c r="Q108" s="202">
        <v>0</v>
      </c>
      <c r="R108" s="202">
        <f>Q108*H108</f>
        <v>0</v>
      </c>
      <c r="S108" s="202">
        <v>0</v>
      </c>
      <c r="T108" s="202">
        <f>S108*H108</f>
        <v>0</v>
      </c>
      <c r="U108" s="203" t="s">
        <v>38</v>
      </c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204" t="s">
        <v>182</v>
      </c>
      <c r="AT108" s="204" t="s">
        <v>178</v>
      </c>
      <c r="AU108" s="204" t="s">
        <v>88</v>
      </c>
      <c r="AY108" s="17" t="s">
        <v>141</v>
      </c>
      <c r="BE108" s="205">
        <f>IF(N108="základní",J108,0)</f>
        <v>0</v>
      </c>
      <c r="BF108" s="205">
        <f>IF(N108="snížená",J108,0)</f>
        <v>0</v>
      </c>
      <c r="BG108" s="205">
        <f>IF(N108="zákl. přenesená",J108,0)</f>
        <v>0</v>
      </c>
      <c r="BH108" s="205">
        <f>IF(N108="sníž. přenesená",J108,0)</f>
        <v>0</v>
      </c>
      <c r="BI108" s="205">
        <f>IF(N108="nulová",J108,0)</f>
        <v>0</v>
      </c>
      <c r="BJ108" s="17" t="s">
        <v>86</v>
      </c>
      <c r="BK108" s="205">
        <f>ROUND(I108*H108,2)</f>
        <v>0</v>
      </c>
      <c r="BL108" s="17" t="s">
        <v>148</v>
      </c>
      <c r="BM108" s="204" t="s">
        <v>273</v>
      </c>
    </row>
    <row r="109" spans="1:65" s="2" customFormat="1" ht="10.199999999999999">
      <c r="A109" s="35"/>
      <c r="B109" s="36"/>
      <c r="C109" s="37"/>
      <c r="D109" s="206" t="s">
        <v>150</v>
      </c>
      <c r="E109" s="37"/>
      <c r="F109" s="207" t="s">
        <v>191</v>
      </c>
      <c r="G109" s="37"/>
      <c r="H109" s="37"/>
      <c r="I109" s="117"/>
      <c r="J109" s="37"/>
      <c r="K109" s="37"/>
      <c r="L109" s="40"/>
      <c r="M109" s="208"/>
      <c r="N109" s="209"/>
      <c r="O109" s="65"/>
      <c r="P109" s="65"/>
      <c r="Q109" s="65"/>
      <c r="R109" s="65"/>
      <c r="S109" s="65"/>
      <c r="T109" s="65"/>
      <c r="U109" s="66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7" t="s">
        <v>150</v>
      </c>
      <c r="AU109" s="17" t="s">
        <v>88</v>
      </c>
    </row>
    <row r="110" spans="1:65" s="15" customFormat="1" ht="20.399999999999999">
      <c r="B110" s="233"/>
      <c r="C110" s="234"/>
      <c r="D110" s="206" t="s">
        <v>154</v>
      </c>
      <c r="E110" s="235" t="s">
        <v>38</v>
      </c>
      <c r="F110" s="236" t="s">
        <v>258</v>
      </c>
      <c r="G110" s="234"/>
      <c r="H110" s="235" t="s">
        <v>38</v>
      </c>
      <c r="I110" s="237"/>
      <c r="J110" s="234"/>
      <c r="K110" s="234"/>
      <c r="L110" s="238"/>
      <c r="M110" s="239"/>
      <c r="N110" s="240"/>
      <c r="O110" s="240"/>
      <c r="P110" s="240"/>
      <c r="Q110" s="240"/>
      <c r="R110" s="240"/>
      <c r="S110" s="240"/>
      <c r="T110" s="240"/>
      <c r="U110" s="241"/>
      <c r="AT110" s="242" t="s">
        <v>154</v>
      </c>
      <c r="AU110" s="242" t="s">
        <v>88</v>
      </c>
      <c r="AV110" s="15" t="s">
        <v>86</v>
      </c>
      <c r="AW110" s="15" t="s">
        <v>40</v>
      </c>
      <c r="AX110" s="15" t="s">
        <v>79</v>
      </c>
      <c r="AY110" s="242" t="s">
        <v>141</v>
      </c>
    </row>
    <row r="111" spans="1:65" s="15" customFormat="1" ht="20.399999999999999">
      <c r="B111" s="233"/>
      <c r="C111" s="234"/>
      <c r="D111" s="206" t="s">
        <v>154</v>
      </c>
      <c r="E111" s="235" t="s">
        <v>38</v>
      </c>
      <c r="F111" s="236" t="s">
        <v>196</v>
      </c>
      <c r="G111" s="234"/>
      <c r="H111" s="235" t="s">
        <v>38</v>
      </c>
      <c r="I111" s="237"/>
      <c r="J111" s="234"/>
      <c r="K111" s="234"/>
      <c r="L111" s="238"/>
      <c r="M111" s="239"/>
      <c r="N111" s="240"/>
      <c r="O111" s="240"/>
      <c r="P111" s="240"/>
      <c r="Q111" s="240"/>
      <c r="R111" s="240"/>
      <c r="S111" s="240"/>
      <c r="T111" s="240"/>
      <c r="U111" s="241"/>
      <c r="AT111" s="242" t="s">
        <v>154</v>
      </c>
      <c r="AU111" s="242" t="s">
        <v>88</v>
      </c>
      <c r="AV111" s="15" t="s">
        <v>86</v>
      </c>
      <c r="AW111" s="15" t="s">
        <v>40</v>
      </c>
      <c r="AX111" s="15" t="s">
        <v>79</v>
      </c>
      <c r="AY111" s="242" t="s">
        <v>141</v>
      </c>
    </row>
    <row r="112" spans="1:65" s="15" customFormat="1" ht="20.399999999999999">
      <c r="B112" s="233"/>
      <c r="C112" s="234"/>
      <c r="D112" s="206" t="s">
        <v>154</v>
      </c>
      <c r="E112" s="235" t="s">
        <v>38</v>
      </c>
      <c r="F112" s="236" t="s">
        <v>274</v>
      </c>
      <c r="G112" s="234"/>
      <c r="H112" s="235" t="s">
        <v>38</v>
      </c>
      <c r="I112" s="237"/>
      <c r="J112" s="234"/>
      <c r="K112" s="234"/>
      <c r="L112" s="238"/>
      <c r="M112" s="239"/>
      <c r="N112" s="240"/>
      <c r="O112" s="240"/>
      <c r="P112" s="240"/>
      <c r="Q112" s="240"/>
      <c r="R112" s="240"/>
      <c r="S112" s="240"/>
      <c r="T112" s="240"/>
      <c r="U112" s="241"/>
      <c r="AT112" s="242" t="s">
        <v>154</v>
      </c>
      <c r="AU112" s="242" t="s">
        <v>88</v>
      </c>
      <c r="AV112" s="15" t="s">
        <v>86</v>
      </c>
      <c r="AW112" s="15" t="s">
        <v>40</v>
      </c>
      <c r="AX112" s="15" t="s">
        <v>79</v>
      </c>
      <c r="AY112" s="242" t="s">
        <v>141</v>
      </c>
    </row>
    <row r="113" spans="1:51" s="13" customFormat="1" ht="10.199999999999999">
      <c r="B113" s="211"/>
      <c r="C113" s="212"/>
      <c r="D113" s="206" t="s">
        <v>154</v>
      </c>
      <c r="E113" s="213" t="s">
        <v>38</v>
      </c>
      <c r="F113" s="214" t="s">
        <v>275</v>
      </c>
      <c r="G113" s="212"/>
      <c r="H113" s="215">
        <v>3.15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19"/>
      <c r="U113" s="220"/>
      <c r="AT113" s="221" t="s">
        <v>154</v>
      </c>
      <c r="AU113" s="221" t="s">
        <v>88</v>
      </c>
      <c r="AV113" s="13" t="s">
        <v>88</v>
      </c>
      <c r="AW113" s="13" t="s">
        <v>40</v>
      </c>
      <c r="AX113" s="13" t="s">
        <v>79</v>
      </c>
      <c r="AY113" s="221" t="s">
        <v>141</v>
      </c>
    </row>
    <row r="114" spans="1:51" s="14" customFormat="1" ht="10.199999999999999">
      <c r="B114" s="222"/>
      <c r="C114" s="223"/>
      <c r="D114" s="206" t="s">
        <v>154</v>
      </c>
      <c r="E114" s="224" t="s">
        <v>38</v>
      </c>
      <c r="F114" s="225" t="s">
        <v>156</v>
      </c>
      <c r="G114" s="223"/>
      <c r="H114" s="226">
        <v>3.15</v>
      </c>
      <c r="I114" s="227"/>
      <c r="J114" s="223"/>
      <c r="K114" s="223"/>
      <c r="L114" s="228"/>
      <c r="M114" s="253"/>
      <c r="N114" s="254"/>
      <c r="O114" s="254"/>
      <c r="P114" s="254"/>
      <c r="Q114" s="254"/>
      <c r="R114" s="254"/>
      <c r="S114" s="254"/>
      <c r="T114" s="254"/>
      <c r="U114" s="255"/>
      <c r="AT114" s="232" t="s">
        <v>154</v>
      </c>
      <c r="AU114" s="232" t="s">
        <v>88</v>
      </c>
      <c r="AV114" s="14" t="s">
        <v>148</v>
      </c>
      <c r="AW114" s="14" t="s">
        <v>40</v>
      </c>
      <c r="AX114" s="14" t="s">
        <v>86</v>
      </c>
      <c r="AY114" s="232" t="s">
        <v>141</v>
      </c>
    </row>
    <row r="115" spans="1:51" s="2" customFormat="1" ht="6.9" customHeight="1">
      <c r="A115" s="35"/>
      <c r="B115" s="48"/>
      <c r="C115" s="49"/>
      <c r="D115" s="49"/>
      <c r="E115" s="49"/>
      <c r="F115" s="49"/>
      <c r="G115" s="49"/>
      <c r="H115" s="49"/>
      <c r="I115" s="144"/>
      <c r="J115" s="49"/>
      <c r="K115" s="49"/>
      <c r="L115" s="40"/>
      <c r="M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</sheetData>
  <sheetProtection algorithmName="SHA-512" hashValue="SOYwnPNLa1vFHaOAJTEh46D/2HUQYK2sC0EAveunP8wFiR7i7sqIfTWU2gyDHGr4hQS+zMd4SgnBCHhBnFAF1g==" saltValue="rPcuQREpi4Rv+mvEF/sG5qrlJpmETVsQo8iLzbHa/NMZ4bugqKC4izE0biyeUeCHfTq0q/j8Xfnx4racYNZNfg==" spinCount="100000" sheet="1" objects="1" scenarios="1" formatColumns="0" formatRows="0" autoFilter="0"/>
  <autoFilter ref="C86:K114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showGridLines="0" workbookViewId="0"/>
  </sheetViews>
  <sheetFormatPr defaultRowHeight="13.8"/>
  <cols>
    <col min="1" max="1" width="8.28515625" style="1" customWidth="1"/>
    <col min="2" max="2" width="1.7109375" style="1" customWidth="1"/>
    <col min="3" max="3" width="25" style="1" customWidth="1"/>
    <col min="4" max="4" width="75.85546875" style="1" customWidth="1"/>
    <col min="5" max="5" width="13.28515625" style="1" customWidth="1"/>
    <col min="6" max="6" width="20" style="1" customWidth="1"/>
    <col min="7" max="7" width="1.7109375" style="1" customWidth="1"/>
    <col min="8" max="8" width="8.28515625" style="1" customWidth="1"/>
  </cols>
  <sheetData>
    <row r="1" spans="1:8" s="1" customFormat="1" ht="11.25" customHeight="1"/>
    <row r="2" spans="1:8" s="1" customFormat="1" ht="36.9" customHeight="1"/>
    <row r="3" spans="1:8" s="1" customFormat="1" ht="6.9" customHeight="1">
      <c r="B3" s="111"/>
      <c r="C3" s="112"/>
      <c r="D3" s="112"/>
      <c r="E3" s="112"/>
      <c r="F3" s="112"/>
      <c r="G3" s="112"/>
      <c r="H3" s="20"/>
    </row>
    <row r="4" spans="1:8" s="1" customFormat="1" ht="24.9" customHeight="1">
      <c r="B4" s="20"/>
      <c r="C4" s="114" t="s">
        <v>276</v>
      </c>
      <c r="H4" s="20"/>
    </row>
    <row r="5" spans="1:8" s="1" customFormat="1" ht="12" customHeight="1">
      <c r="B5" s="20"/>
      <c r="C5" s="256" t="s">
        <v>13</v>
      </c>
      <c r="D5" s="320" t="s">
        <v>14</v>
      </c>
      <c r="E5" s="313"/>
      <c r="F5" s="313"/>
      <c r="H5" s="20"/>
    </row>
    <row r="6" spans="1:8" s="1" customFormat="1" ht="36.9" customHeight="1">
      <c r="B6" s="20"/>
      <c r="C6" s="257" t="s">
        <v>16</v>
      </c>
      <c r="D6" s="324" t="s">
        <v>17</v>
      </c>
      <c r="E6" s="313"/>
      <c r="F6" s="313"/>
      <c r="H6" s="20"/>
    </row>
    <row r="7" spans="1:8" s="1" customFormat="1" ht="16.5" customHeight="1">
      <c r="B7" s="20"/>
      <c r="C7" s="116" t="s">
        <v>24</v>
      </c>
      <c r="D7" s="120" t="str">
        <f>'Rekapitulace zakázky'!AN8</f>
        <v>10. 3. 2017</v>
      </c>
      <c r="H7" s="20"/>
    </row>
    <row r="8" spans="1:8" s="2" customFormat="1" ht="10.8" customHeight="1">
      <c r="A8" s="35"/>
      <c r="B8" s="40"/>
      <c r="C8" s="35"/>
      <c r="D8" s="35"/>
      <c r="E8" s="35"/>
      <c r="F8" s="35"/>
      <c r="G8" s="35"/>
      <c r="H8" s="40"/>
    </row>
    <row r="9" spans="1:8" s="11" customFormat="1" ht="29.25" customHeight="1">
      <c r="A9" s="166"/>
      <c r="B9" s="258"/>
      <c r="C9" s="259" t="s">
        <v>60</v>
      </c>
      <c r="D9" s="260" t="s">
        <v>61</v>
      </c>
      <c r="E9" s="260" t="s">
        <v>127</v>
      </c>
      <c r="F9" s="261" t="s">
        <v>277</v>
      </c>
      <c r="G9" s="166"/>
      <c r="H9" s="258"/>
    </row>
    <row r="10" spans="1:8" s="2" customFormat="1" ht="26.4" customHeight="1">
      <c r="A10" s="35"/>
      <c r="B10" s="40"/>
      <c r="C10" s="262" t="s">
        <v>278</v>
      </c>
      <c r="D10" s="262" t="s">
        <v>91</v>
      </c>
      <c r="E10" s="35"/>
      <c r="F10" s="35"/>
      <c r="G10" s="35"/>
      <c r="H10" s="40"/>
    </row>
    <row r="11" spans="1:8" s="2" customFormat="1" ht="16.8" customHeight="1">
      <c r="A11" s="35"/>
      <c r="B11" s="40"/>
      <c r="C11" s="263" t="s">
        <v>111</v>
      </c>
      <c r="D11" s="264" t="s">
        <v>38</v>
      </c>
      <c r="E11" s="265" t="s">
        <v>105</v>
      </c>
      <c r="F11" s="266">
        <v>2.64</v>
      </c>
      <c r="G11" s="35"/>
      <c r="H11" s="40"/>
    </row>
    <row r="12" spans="1:8" s="2" customFormat="1" ht="16.8" customHeight="1">
      <c r="A12" s="35"/>
      <c r="B12" s="40"/>
      <c r="C12" s="267" t="s">
        <v>38</v>
      </c>
      <c r="D12" s="267" t="s">
        <v>176</v>
      </c>
      <c r="E12" s="17" t="s">
        <v>38</v>
      </c>
      <c r="F12" s="268">
        <v>0</v>
      </c>
      <c r="G12" s="35"/>
      <c r="H12" s="40"/>
    </row>
    <row r="13" spans="1:8" s="2" customFormat="1" ht="16.8" customHeight="1">
      <c r="A13" s="35"/>
      <c r="B13" s="40"/>
      <c r="C13" s="267" t="s">
        <v>38</v>
      </c>
      <c r="D13" s="267" t="s">
        <v>177</v>
      </c>
      <c r="E13" s="17" t="s">
        <v>38</v>
      </c>
      <c r="F13" s="268">
        <v>2.64</v>
      </c>
      <c r="G13" s="35"/>
      <c r="H13" s="40"/>
    </row>
    <row r="14" spans="1:8" s="2" customFormat="1" ht="16.8" customHeight="1">
      <c r="A14" s="35"/>
      <c r="B14" s="40"/>
      <c r="C14" s="267" t="s">
        <v>111</v>
      </c>
      <c r="D14" s="267" t="s">
        <v>156</v>
      </c>
      <c r="E14" s="17" t="s">
        <v>38</v>
      </c>
      <c r="F14" s="268">
        <v>2.64</v>
      </c>
      <c r="G14" s="35"/>
      <c r="H14" s="40"/>
    </row>
    <row r="15" spans="1:8" s="2" customFormat="1" ht="16.8" customHeight="1">
      <c r="A15" s="35"/>
      <c r="B15" s="40"/>
      <c r="C15" s="269" t="s">
        <v>279</v>
      </c>
      <c r="D15" s="35"/>
      <c r="E15" s="35"/>
      <c r="F15" s="35"/>
      <c r="G15" s="35"/>
      <c r="H15" s="40"/>
    </row>
    <row r="16" spans="1:8" s="2" customFormat="1" ht="20.399999999999999">
      <c r="A16" s="35"/>
      <c r="B16" s="40"/>
      <c r="C16" s="267" t="s">
        <v>172</v>
      </c>
      <c r="D16" s="267" t="s">
        <v>173</v>
      </c>
      <c r="E16" s="17" t="s">
        <v>105</v>
      </c>
      <c r="F16" s="268">
        <v>2.64</v>
      </c>
      <c r="G16" s="35"/>
      <c r="H16" s="40"/>
    </row>
    <row r="17" spans="1:8" s="2" customFormat="1" ht="16.8" customHeight="1">
      <c r="A17" s="35"/>
      <c r="B17" s="40"/>
      <c r="C17" s="267" t="s">
        <v>190</v>
      </c>
      <c r="D17" s="267" t="s">
        <v>191</v>
      </c>
      <c r="E17" s="17" t="s">
        <v>192</v>
      </c>
      <c r="F17" s="268">
        <v>52.707999999999998</v>
      </c>
      <c r="G17" s="35"/>
      <c r="H17" s="40"/>
    </row>
    <row r="18" spans="1:8" s="2" customFormat="1" ht="16.8" customHeight="1">
      <c r="A18" s="35"/>
      <c r="B18" s="40"/>
      <c r="C18" s="263" t="s">
        <v>104</v>
      </c>
      <c r="D18" s="264" t="s">
        <v>38</v>
      </c>
      <c r="E18" s="265" t="s">
        <v>105</v>
      </c>
      <c r="F18" s="266">
        <v>1786.6389999999999</v>
      </c>
      <c r="G18" s="35"/>
      <c r="H18" s="40"/>
    </row>
    <row r="19" spans="1:8" s="2" customFormat="1" ht="16.8" customHeight="1">
      <c r="A19" s="35"/>
      <c r="B19" s="40"/>
      <c r="C19" s="267" t="s">
        <v>38</v>
      </c>
      <c r="D19" s="267" t="s">
        <v>161</v>
      </c>
      <c r="E19" s="17" t="s">
        <v>38</v>
      </c>
      <c r="F19" s="268">
        <v>279.45600000000002</v>
      </c>
      <c r="G19" s="35"/>
      <c r="H19" s="40"/>
    </row>
    <row r="20" spans="1:8" s="2" customFormat="1" ht="16.8" customHeight="1">
      <c r="A20" s="35"/>
      <c r="B20" s="40"/>
      <c r="C20" s="267" t="s">
        <v>38</v>
      </c>
      <c r="D20" s="267" t="s">
        <v>162</v>
      </c>
      <c r="E20" s="17" t="s">
        <v>38</v>
      </c>
      <c r="F20" s="268">
        <v>177.714</v>
      </c>
      <c r="G20" s="35"/>
      <c r="H20" s="40"/>
    </row>
    <row r="21" spans="1:8" s="2" customFormat="1" ht="16.8" customHeight="1">
      <c r="A21" s="35"/>
      <c r="B21" s="40"/>
      <c r="C21" s="267" t="s">
        <v>38</v>
      </c>
      <c r="D21" s="267" t="s">
        <v>163</v>
      </c>
      <c r="E21" s="17" t="s">
        <v>38</v>
      </c>
      <c r="F21" s="268">
        <v>137.85599999999999</v>
      </c>
      <c r="G21" s="35"/>
      <c r="H21" s="40"/>
    </row>
    <row r="22" spans="1:8" s="2" customFormat="1" ht="16.8" customHeight="1">
      <c r="A22" s="35"/>
      <c r="B22" s="40"/>
      <c r="C22" s="267" t="s">
        <v>38</v>
      </c>
      <c r="D22" s="267" t="s">
        <v>164</v>
      </c>
      <c r="E22" s="17" t="s">
        <v>38</v>
      </c>
      <c r="F22" s="268">
        <v>146.94999999999999</v>
      </c>
      <c r="G22" s="35"/>
      <c r="H22" s="40"/>
    </row>
    <row r="23" spans="1:8" s="2" customFormat="1" ht="16.8" customHeight="1">
      <c r="A23" s="35"/>
      <c r="B23" s="40"/>
      <c r="C23" s="267" t="s">
        <v>38</v>
      </c>
      <c r="D23" s="267" t="s">
        <v>165</v>
      </c>
      <c r="E23" s="17" t="s">
        <v>38</v>
      </c>
      <c r="F23" s="268">
        <v>191.01400000000001</v>
      </c>
      <c r="G23" s="35"/>
      <c r="H23" s="40"/>
    </row>
    <row r="24" spans="1:8" s="2" customFormat="1" ht="16.8" customHeight="1">
      <c r="A24" s="35"/>
      <c r="B24" s="40"/>
      <c r="C24" s="267" t="s">
        <v>38</v>
      </c>
      <c r="D24" s="267" t="s">
        <v>166</v>
      </c>
      <c r="E24" s="17" t="s">
        <v>38</v>
      </c>
      <c r="F24" s="268">
        <v>121.628</v>
      </c>
      <c r="G24" s="35"/>
      <c r="H24" s="40"/>
    </row>
    <row r="25" spans="1:8" s="2" customFormat="1" ht="16.8" customHeight="1">
      <c r="A25" s="35"/>
      <c r="B25" s="40"/>
      <c r="C25" s="267" t="s">
        <v>38</v>
      </c>
      <c r="D25" s="267" t="s">
        <v>167</v>
      </c>
      <c r="E25" s="17" t="s">
        <v>38</v>
      </c>
      <c r="F25" s="268">
        <v>217.64599999999999</v>
      </c>
      <c r="G25" s="35"/>
      <c r="H25" s="40"/>
    </row>
    <row r="26" spans="1:8" s="2" customFormat="1" ht="16.8" customHeight="1">
      <c r="A26" s="35"/>
      <c r="B26" s="40"/>
      <c r="C26" s="267" t="s">
        <v>38</v>
      </c>
      <c r="D26" s="267" t="s">
        <v>168</v>
      </c>
      <c r="E26" s="17" t="s">
        <v>38</v>
      </c>
      <c r="F26" s="268">
        <v>231.142</v>
      </c>
      <c r="G26" s="35"/>
      <c r="H26" s="40"/>
    </row>
    <row r="27" spans="1:8" s="2" customFormat="1" ht="16.8" customHeight="1">
      <c r="A27" s="35"/>
      <c r="B27" s="40"/>
      <c r="C27" s="267" t="s">
        <v>38</v>
      </c>
      <c r="D27" s="267" t="s">
        <v>169</v>
      </c>
      <c r="E27" s="17" t="s">
        <v>38</v>
      </c>
      <c r="F27" s="268">
        <v>144.881</v>
      </c>
      <c r="G27" s="35"/>
      <c r="H27" s="40"/>
    </row>
    <row r="28" spans="1:8" s="2" customFormat="1" ht="16.8" customHeight="1">
      <c r="A28" s="35"/>
      <c r="B28" s="40"/>
      <c r="C28" s="267" t="s">
        <v>38</v>
      </c>
      <c r="D28" s="267" t="s">
        <v>170</v>
      </c>
      <c r="E28" s="17" t="s">
        <v>38</v>
      </c>
      <c r="F28" s="268">
        <v>138.352</v>
      </c>
      <c r="G28" s="35"/>
      <c r="H28" s="40"/>
    </row>
    <row r="29" spans="1:8" s="2" customFormat="1" ht="16.8" customHeight="1">
      <c r="A29" s="35"/>
      <c r="B29" s="40"/>
      <c r="C29" s="267" t="s">
        <v>104</v>
      </c>
      <c r="D29" s="267" t="s">
        <v>156</v>
      </c>
      <c r="E29" s="17" t="s">
        <v>38</v>
      </c>
      <c r="F29" s="268">
        <v>1786.6389999999999</v>
      </c>
      <c r="G29" s="35"/>
      <c r="H29" s="40"/>
    </row>
    <row r="30" spans="1:8" s="2" customFormat="1" ht="16.8" customHeight="1">
      <c r="A30" s="35"/>
      <c r="B30" s="40"/>
      <c r="C30" s="269" t="s">
        <v>279</v>
      </c>
      <c r="D30" s="35"/>
      <c r="E30" s="35"/>
      <c r="F30" s="35"/>
      <c r="G30" s="35"/>
      <c r="H30" s="40"/>
    </row>
    <row r="31" spans="1:8" s="2" customFormat="1" ht="16.8" customHeight="1">
      <c r="A31" s="35"/>
      <c r="B31" s="40"/>
      <c r="C31" s="267" t="s">
        <v>157</v>
      </c>
      <c r="D31" s="267" t="s">
        <v>158</v>
      </c>
      <c r="E31" s="17" t="s">
        <v>105</v>
      </c>
      <c r="F31" s="268">
        <v>1786.6389999999999</v>
      </c>
      <c r="G31" s="35"/>
      <c r="H31" s="40"/>
    </row>
    <row r="32" spans="1:8" s="2" customFormat="1" ht="16.8" customHeight="1">
      <c r="A32" s="35"/>
      <c r="B32" s="40"/>
      <c r="C32" s="267" t="s">
        <v>190</v>
      </c>
      <c r="D32" s="267" t="s">
        <v>191</v>
      </c>
      <c r="E32" s="17" t="s">
        <v>192</v>
      </c>
      <c r="F32" s="268">
        <v>52.707999999999998</v>
      </c>
      <c r="G32" s="35"/>
      <c r="H32" s="40"/>
    </row>
    <row r="33" spans="1:8" s="2" customFormat="1" ht="16.8" customHeight="1">
      <c r="A33" s="35"/>
      <c r="B33" s="40"/>
      <c r="C33" s="263" t="s">
        <v>107</v>
      </c>
      <c r="D33" s="264" t="s">
        <v>38</v>
      </c>
      <c r="E33" s="265" t="s">
        <v>108</v>
      </c>
      <c r="F33" s="266">
        <v>8800</v>
      </c>
      <c r="G33" s="35"/>
      <c r="H33" s="40"/>
    </row>
    <row r="34" spans="1:8" s="2" customFormat="1" ht="16.8" customHeight="1">
      <c r="A34" s="35"/>
      <c r="B34" s="40"/>
      <c r="C34" s="267" t="s">
        <v>38</v>
      </c>
      <c r="D34" s="267" t="s">
        <v>155</v>
      </c>
      <c r="E34" s="17" t="s">
        <v>38</v>
      </c>
      <c r="F34" s="268">
        <v>8800</v>
      </c>
      <c r="G34" s="35"/>
      <c r="H34" s="40"/>
    </row>
    <row r="35" spans="1:8" s="2" customFormat="1" ht="16.8" customHeight="1">
      <c r="A35" s="35"/>
      <c r="B35" s="40"/>
      <c r="C35" s="267" t="s">
        <v>107</v>
      </c>
      <c r="D35" s="267" t="s">
        <v>156</v>
      </c>
      <c r="E35" s="17" t="s">
        <v>38</v>
      </c>
      <c r="F35" s="268">
        <v>8800</v>
      </c>
      <c r="G35" s="35"/>
      <c r="H35" s="40"/>
    </row>
    <row r="36" spans="1:8" s="2" customFormat="1" ht="16.8" customHeight="1">
      <c r="A36" s="35"/>
      <c r="B36" s="40"/>
      <c r="C36" s="269" t="s">
        <v>279</v>
      </c>
      <c r="D36" s="35"/>
      <c r="E36" s="35"/>
      <c r="F36" s="35"/>
      <c r="G36" s="35"/>
      <c r="H36" s="40"/>
    </row>
    <row r="37" spans="1:8" s="2" customFormat="1" ht="16.8" customHeight="1">
      <c r="A37" s="35"/>
      <c r="B37" s="40"/>
      <c r="C37" s="267" t="s">
        <v>145</v>
      </c>
      <c r="D37" s="267" t="s">
        <v>146</v>
      </c>
      <c r="E37" s="17" t="s">
        <v>108</v>
      </c>
      <c r="F37" s="268">
        <v>8800</v>
      </c>
      <c r="G37" s="35"/>
      <c r="H37" s="40"/>
    </row>
    <row r="38" spans="1:8" s="2" customFormat="1" ht="16.8" customHeight="1">
      <c r="A38" s="35"/>
      <c r="B38" s="40"/>
      <c r="C38" s="267" t="s">
        <v>190</v>
      </c>
      <c r="D38" s="267" t="s">
        <v>191</v>
      </c>
      <c r="E38" s="17" t="s">
        <v>192</v>
      </c>
      <c r="F38" s="268">
        <v>52.707999999999998</v>
      </c>
      <c r="G38" s="35"/>
      <c r="H38" s="40"/>
    </row>
    <row r="39" spans="1:8" s="2" customFormat="1" ht="26.4" customHeight="1">
      <c r="A39" s="35"/>
      <c r="B39" s="40"/>
      <c r="C39" s="262" t="s">
        <v>280</v>
      </c>
      <c r="D39" s="262" t="s">
        <v>91</v>
      </c>
      <c r="E39" s="35"/>
      <c r="F39" s="35"/>
      <c r="G39" s="35"/>
      <c r="H39" s="40"/>
    </row>
    <row r="40" spans="1:8" s="2" customFormat="1" ht="16.8" customHeight="1">
      <c r="A40" s="35"/>
      <c r="B40" s="40"/>
      <c r="C40" s="263" t="s">
        <v>201</v>
      </c>
      <c r="D40" s="264" t="s">
        <v>202</v>
      </c>
      <c r="E40" s="265" t="s">
        <v>105</v>
      </c>
      <c r="F40" s="266">
        <v>911.29399999999998</v>
      </c>
      <c r="G40" s="35"/>
      <c r="H40" s="40"/>
    </row>
    <row r="41" spans="1:8" s="2" customFormat="1" ht="16.8" customHeight="1">
      <c r="A41" s="35"/>
      <c r="B41" s="40"/>
      <c r="C41" s="267" t="s">
        <v>201</v>
      </c>
      <c r="D41" s="267" t="s">
        <v>254</v>
      </c>
      <c r="E41" s="17" t="s">
        <v>38</v>
      </c>
      <c r="F41" s="268">
        <v>911.29399999999998</v>
      </c>
      <c r="G41" s="35"/>
      <c r="H41" s="40"/>
    </row>
    <row r="42" spans="1:8" s="2" customFormat="1" ht="16.8" customHeight="1">
      <c r="A42" s="35"/>
      <c r="B42" s="40"/>
      <c r="C42" s="269" t="s">
        <v>279</v>
      </c>
      <c r="D42" s="35"/>
      <c r="E42" s="35"/>
      <c r="F42" s="35"/>
      <c r="G42" s="35"/>
      <c r="H42" s="40"/>
    </row>
    <row r="43" spans="1:8" s="2" customFormat="1" ht="16.8" customHeight="1">
      <c r="A43" s="35"/>
      <c r="B43" s="40"/>
      <c r="C43" s="267" t="s">
        <v>250</v>
      </c>
      <c r="D43" s="267" t="s">
        <v>251</v>
      </c>
      <c r="E43" s="17" t="s">
        <v>105</v>
      </c>
      <c r="F43" s="268">
        <v>911.29399999999998</v>
      </c>
      <c r="G43" s="35"/>
      <c r="H43" s="40"/>
    </row>
    <row r="44" spans="1:8" s="2" customFormat="1" ht="16.8" customHeight="1">
      <c r="A44" s="35"/>
      <c r="B44" s="40"/>
      <c r="C44" s="267" t="s">
        <v>190</v>
      </c>
      <c r="D44" s="267" t="s">
        <v>191</v>
      </c>
      <c r="E44" s="17" t="s">
        <v>192</v>
      </c>
      <c r="F44" s="268">
        <v>41.982999999999997</v>
      </c>
      <c r="G44" s="35"/>
      <c r="H44" s="40"/>
    </row>
    <row r="45" spans="1:8" s="2" customFormat="1" ht="16.8" customHeight="1">
      <c r="A45" s="35"/>
      <c r="B45" s="40"/>
      <c r="C45" s="267" t="s">
        <v>185</v>
      </c>
      <c r="D45" s="267" t="s">
        <v>186</v>
      </c>
      <c r="E45" s="17" t="s">
        <v>181</v>
      </c>
      <c r="F45" s="268">
        <v>1377.73</v>
      </c>
      <c r="G45" s="35"/>
      <c r="H45" s="40"/>
    </row>
    <row r="46" spans="1:8" s="2" customFormat="1" ht="16.8" customHeight="1">
      <c r="A46" s="35"/>
      <c r="B46" s="40"/>
      <c r="C46" s="267" t="s">
        <v>179</v>
      </c>
      <c r="D46" s="267" t="s">
        <v>180</v>
      </c>
      <c r="E46" s="17" t="s">
        <v>181</v>
      </c>
      <c r="F46" s="268">
        <v>3240.9169999999999</v>
      </c>
      <c r="G46" s="35"/>
      <c r="H46" s="40"/>
    </row>
    <row r="47" spans="1:8" s="2" customFormat="1" ht="16.8" customHeight="1">
      <c r="A47" s="35"/>
      <c r="B47" s="40"/>
      <c r="C47" s="263" t="s">
        <v>204</v>
      </c>
      <c r="D47" s="264" t="s">
        <v>205</v>
      </c>
      <c r="E47" s="265" t="s">
        <v>105</v>
      </c>
      <c r="F47" s="266">
        <v>642.83199999999999</v>
      </c>
      <c r="G47" s="35"/>
      <c r="H47" s="40"/>
    </row>
    <row r="48" spans="1:8" s="2" customFormat="1" ht="16.8" customHeight="1">
      <c r="A48" s="35"/>
      <c r="B48" s="40"/>
      <c r="C48" s="267" t="s">
        <v>204</v>
      </c>
      <c r="D48" s="267" t="s">
        <v>256</v>
      </c>
      <c r="E48" s="17" t="s">
        <v>38</v>
      </c>
      <c r="F48" s="268">
        <v>642.83199999999999</v>
      </c>
      <c r="G48" s="35"/>
      <c r="H48" s="40"/>
    </row>
    <row r="49" spans="1:8" s="2" customFormat="1" ht="16.8" customHeight="1">
      <c r="A49" s="35"/>
      <c r="B49" s="40"/>
      <c r="C49" s="269" t="s">
        <v>279</v>
      </c>
      <c r="D49" s="35"/>
      <c r="E49" s="35"/>
      <c r="F49" s="35"/>
      <c r="G49" s="35"/>
      <c r="H49" s="40"/>
    </row>
    <row r="50" spans="1:8" s="2" customFormat="1" ht="16.8" customHeight="1">
      <c r="A50" s="35"/>
      <c r="B50" s="40"/>
      <c r="C50" s="267" t="s">
        <v>157</v>
      </c>
      <c r="D50" s="267" t="s">
        <v>158</v>
      </c>
      <c r="E50" s="17" t="s">
        <v>105</v>
      </c>
      <c r="F50" s="268">
        <v>642.83199999999999</v>
      </c>
      <c r="G50" s="35"/>
      <c r="H50" s="40"/>
    </row>
    <row r="51" spans="1:8" s="2" customFormat="1" ht="16.8" customHeight="1">
      <c r="A51" s="35"/>
      <c r="B51" s="40"/>
      <c r="C51" s="267" t="s">
        <v>190</v>
      </c>
      <c r="D51" s="267" t="s">
        <v>191</v>
      </c>
      <c r="E51" s="17" t="s">
        <v>192</v>
      </c>
      <c r="F51" s="268">
        <v>41.982999999999997</v>
      </c>
      <c r="G51" s="35"/>
      <c r="H51" s="40"/>
    </row>
    <row r="52" spans="1:8" s="2" customFormat="1" ht="16.8" customHeight="1">
      <c r="A52" s="35"/>
      <c r="B52" s="40"/>
      <c r="C52" s="267" t="s">
        <v>185</v>
      </c>
      <c r="D52" s="267" t="s">
        <v>186</v>
      </c>
      <c r="E52" s="17" t="s">
        <v>181</v>
      </c>
      <c r="F52" s="268">
        <v>1377.73</v>
      </c>
      <c r="G52" s="35"/>
      <c r="H52" s="40"/>
    </row>
    <row r="53" spans="1:8" s="2" customFormat="1" ht="16.8" customHeight="1">
      <c r="A53" s="35"/>
      <c r="B53" s="40"/>
      <c r="C53" s="267" t="s">
        <v>179</v>
      </c>
      <c r="D53" s="267" t="s">
        <v>180</v>
      </c>
      <c r="E53" s="17" t="s">
        <v>181</v>
      </c>
      <c r="F53" s="268">
        <v>3240.9169999999999</v>
      </c>
      <c r="G53" s="35"/>
      <c r="H53" s="40"/>
    </row>
    <row r="54" spans="1:8" s="2" customFormat="1" ht="16.8" customHeight="1">
      <c r="A54" s="35"/>
      <c r="B54" s="40"/>
      <c r="C54" s="263" t="s">
        <v>207</v>
      </c>
      <c r="D54" s="264" t="s">
        <v>208</v>
      </c>
      <c r="E54" s="265" t="s">
        <v>108</v>
      </c>
      <c r="F54" s="266">
        <v>37450</v>
      </c>
      <c r="G54" s="35"/>
      <c r="H54" s="40"/>
    </row>
    <row r="55" spans="1:8" s="2" customFormat="1" ht="16.8" customHeight="1">
      <c r="A55" s="35"/>
      <c r="B55" s="40"/>
      <c r="C55" s="267" t="s">
        <v>38</v>
      </c>
      <c r="D55" s="267" t="s">
        <v>214</v>
      </c>
      <c r="E55" s="17" t="s">
        <v>38</v>
      </c>
      <c r="F55" s="268">
        <v>0</v>
      </c>
      <c r="G55" s="35"/>
      <c r="H55" s="40"/>
    </row>
    <row r="56" spans="1:8" s="2" customFormat="1" ht="20.399999999999999">
      <c r="A56" s="35"/>
      <c r="B56" s="40"/>
      <c r="C56" s="267" t="s">
        <v>38</v>
      </c>
      <c r="D56" s="267" t="s">
        <v>215</v>
      </c>
      <c r="E56" s="17" t="s">
        <v>38</v>
      </c>
      <c r="F56" s="268">
        <v>0</v>
      </c>
      <c r="G56" s="35"/>
      <c r="H56" s="40"/>
    </row>
    <row r="57" spans="1:8" s="2" customFormat="1" ht="16.8" customHeight="1">
      <c r="A57" s="35"/>
      <c r="B57" s="40"/>
      <c r="C57" s="267" t="s">
        <v>38</v>
      </c>
      <c r="D57" s="267" t="s">
        <v>216</v>
      </c>
      <c r="E57" s="17" t="s">
        <v>38</v>
      </c>
      <c r="F57" s="268">
        <v>2850</v>
      </c>
      <c r="G57" s="35"/>
      <c r="H57" s="40"/>
    </row>
    <row r="58" spans="1:8" s="2" customFormat="1" ht="16.8" customHeight="1">
      <c r="A58" s="35"/>
      <c r="B58" s="40"/>
      <c r="C58" s="267" t="s">
        <v>38</v>
      </c>
      <c r="D58" s="267" t="s">
        <v>217</v>
      </c>
      <c r="E58" s="17" t="s">
        <v>38</v>
      </c>
      <c r="F58" s="268">
        <v>0</v>
      </c>
      <c r="G58" s="35"/>
      <c r="H58" s="40"/>
    </row>
    <row r="59" spans="1:8" s="2" customFormat="1" ht="40.799999999999997">
      <c r="A59" s="35"/>
      <c r="B59" s="40"/>
      <c r="C59" s="267" t="s">
        <v>38</v>
      </c>
      <c r="D59" s="267" t="s">
        <v>218</v>
      </c>
      <c r="E59" s="17" t="s">
        <v>38</v>
      </c>
      <c r="F59" s="268">
        <v>0</v>
      </c>
      <c r="G59" s="35"/>
      <c r="H59" s="40"/>
    </row>
    <row r="60" spans="1:8" s="2" customFormat="1" ht="16.8" customHeight="1">
      <c r="A60" s="35"/>
      <c r="B60" s="40"/>
      <c r="C60" s="267" t="s">
        <v>38</v>
      </c>
      <c r="D60" s="267" t="s">
        <v>219</v>
      </c>
      <c r="E60" s="17" t="s">
        <v>38</v>
      </c>
      <c r="F60" s="268">
        <v>7000</v>
      </c>
      <c r="G60" s="35"/>
      <c r="H60" s="40"/>
    </row>
    <row r="61" spans="1:8" s="2" customFormat="1" ht="16.8" customHeight="1">
      <c r="A61" s="35"/>
      <c r="B61" s="40"/>
      <c r="C61" s="267" t="s">
        <v>38</v>
      </c>
      <c r="D61" s="267" t="s">
        <v>220</v>
      </c>
      <c r="E61" s="17" t="s">
        <v>38</v>
      </c>
      <c r="F61" s="268">
        <v>0</v>
      </c>
      <c r="G61" s="35"/>
      <c r="H61" s="40"/>
    </row>
    <row r="62" spans="1:8" s="2" customFormat="1" ht="20.399999999999999">
      <c r="A62" s="35"/>
      <c r="B62" s="40"/>
      <c r="C62" s="267" t="s">
        <v>38</v>
      </c>
      <c r="D62" s="267" t="s">
        <v>221</v>
      </c>
      <c r="E62" s="17" t="s">
        <v>38</v>
      </c>
      <c r="F62" s="268">
        <v>0</v>
      </c>
      <c r="G62" s="35"/>
      <c r="H62" s="40"/>
    </row>
    <row r="63" spans="1:8" s="2" customFormat="1" ht="16.8" customHeight="1">
      <c r="A63" s="35"/>
      <c r="B63" s="40"/>
      <c r="C63" s="267" t="s">
        <v>38</v>
      </c>
      <c r="D63" s="267" t="s">
        <v>222</v>
      </c>
      <c r="E63" s="17" t="s">
        <v>38</v>
      </c>
      <c r="F63" s="268">
        <v>21000</v>
      </c>
      <c r="G63" s="35"/>
      <c r="H63" s="40"/>
    </row>
    <row r="64" spans="1:8" s="2" customFormat="1" ht="16.8" customHeight="1">
      <c r="A64" s="35"/>
      <c r="B64" s="40"/>
      <c r="C64" s="267" t="s">
        <v>38</v>
      </c>
      <c r="D64" s="267" t="s">
        <v>223</v>
      </c>
      <c r="E64" s="17" t="s">
        <v>38</v>
      </c>
      <c r="F64" s="268">
        <v>0</v>
      </c>
      <c r="G64" s="35"/>
      <c r="H64" s="40"/>
    </row>
    <row r="65" spans="1:8" s="2" customFormat="1" ht="20.399999999999999">
      <c r="A65" s="35"/>
      <c r="B65" s="40"/>
      <c r="C65" s="267" t="s">
        <v>38</v>
      </c>
      <c r="D65" s="267" t="s">
        <v>224</v>
      </c>
      <c r="E65" s="17" t="s">
        <v>38</v>
      </c>
      <c r="F65" s="268">
        <v>0</v>
      </c>
      <c r="G65" s="35"/>
      <c r="H65" s="40"/>
    </row>
    <row r="66" spans="1:8" s="2" customFormat="1" ht="16.8" customHeight="1">
      <c r="A66" s="35"/>
      <c r="B66" s="40"/>
      <c r="C66" s="267" t="s">
        <v>38</v>
      </c>
      <c r="D66" s="267" t="s">
        <v>225</v>
      </c>
      <c r="E66" s="17" t="s">
        <v>38</v>
      </c>
      <c r="F66" s="268">
        <v>4000</v>
      </c>
      <c r="G66" s="35"/>
      <c r="H66" s="40"/>
    </row>
    <row r="67" spans="1:8" s="2" customFormat="1" ht="16.8" customHeight="1">
      <c r="A67" s="35"/>
      <c r="B67" s="40"/>
      <c r="C67" s="267" t="s">
        <v>38</v>
      </c>
      <c r="D67" s="267" t="s">
        <v>226</v>
      </c>
      <c r="E67" s="17" t="s">
        <v>38</v>
      </c>
      <c r="F67" s="268">
        <v>0</v>
      </c>
      <c r="G67" s="35"/>
      <c r="H67" s="40"/>
    </row>
    <row r="68" spans="1:8" s="2" customFormat="1" ht="16.8" customHeight="1">
      <c r="A68" s="35"/>
      <c r="B68" s="40"/>
      <c r="C68" s="267" t="s">
        <v>38</v>
      </c>
      <c r="D68" s="267" t="s">
        <v>227</v>
      </c>
      <c r="E68" s="17" t="s">
        <v>38</v>
      </c>
      <c r="F68" s="268">
        <v>0</v>
      </c>
      <c r="G68" s="35"/>
      <c r="H68" s="40"/>
    </row>
    <row r="69" spans="1:8" s="2" customFormat="1" ht="16.8" customHeight="1">
      <c r="A69" s="35"/>
      <c r="B69" s="40"/>
      <c r="C69" s="267" t="s">
        <v>38</v>
      </c>
      <c r="D69" s="267" t="s">
        <v>228</v>
      </c>
      <c r="E69" s="17" t="s">
        <v>38</v>
      </c>
      <c r="F69" s="268">
        <v>400</v>
      </c>
      <c r="G69" s="35"/>
      <c r="H69" s="40"/>
    </row>
    <row r="70" spans="1:8" s="2" customFormat="1" ht="16.8" customHeight="1">
      <c r="A70" s="35"/>
      <c r="B70" s="40"/>
      <c r="C70" s="267" t="s">
        <v>38</v>
      </c>
      <c r="D70" s="267" t="s">
        <v>226</v>
      </c>
      <c r="E70" s="17" t="s">
        <v>38</v>
      </c>
      <c r="F70" s="268">
        <v>0</v>
      </c>
      <c r="G70" s="35"/>
      <c r="H70" s="40"/>
    </row>
    <row r="71" spans="1:8" s="2" customFormat="1" ht="16.8" customHeight="1">
      <c r="A71" s="35"/>
      <c r="B71" s="40"/>
      <c r="C71" s="267" t="s">
        <v>38</v>
      </c>
      <c r="D71" s="267" t="s">
        <v>229</v>
      </c>
      <c r="E71" s="17" t="s">
        <v>38</v>
      </c>
      <c r="F71" s="268">
        <v>0</v>
      </c>
      <c r="G71" s="35"/>
      <c r="H71" s="40"/>
    </row>
    <row r="72" spans="1:8" s="2" customFormat="1" ht="16.8" customHeight="1">
      <c r="A72" s="35"/>
      <c r="B72" s="40"/>
      <c r="C72" s="267" t="s">
        <v>38</v>
      </c>
      <c r="D72" s="267" t="s">
        <v>230</v>
      </c>
      <c r="E72" s="17" t="s">
        <v>38</v>
      </c>
      <c r="F72" s="268">
        <v>600</v>
      </c>
      <c r="G72" s="35"/>
      <c r="H72" s="40"/>
    </row>
    <row r="73" spans="1:8" s="2" customFormat="1" ht="16.8" customHeight="1">
      <c r="A73" s="35"/>
      <c r="B73" s="40"/>
      <c r="C73" s="267" t="s">
        <v>38</v>
      </c>
      <c r="D73" s="267" t="s">
        <v>226</v>
      </c>
      <c r="E73" s="17" t="s">
        <v>38</v>
      </c>
      <c r="F73" s="268">
        <v>0</v>
      </c>
      <c r="G73" s="35"/>
      <c r="H73" s="40"/>
    </row>
    <row r="74" spans="1:8" s="2" customFormat="1" ht="16.8" customHeight="1">
      <c r="A74" s="35"/>
      <c r="B74" s="40"/>
      <c r="C74" s="267" t="s">
        <v>38</v>
      </c>
      <c r="D74" s="267" t="s">
        <v>231</v>
      </c>
      <c r="E74" s="17" t="s">
        <v>38</v>
      </c>
      <c r="F74" s="268">
        <v>0</v>
      </c>
      <c r="G74" s="35"/>
      <c r="H74" s="40"/>
    </row>
    <row r="75" spans="1:8" s="2" customFormat="1" ht="16.8" customHeight="1">
      <c r="A75" s="35"/>
      <c r="B75" s="40"/>
      <c r="C75" s="267" t="s">
        <v>38</v>
      </c>
      <c r="D75" s="267" t="s">
        <v>228</v>
      </c>
      <c r="E75" s="17" t="s">
        <v>38</v>
      </c>
      <c r="F75" s="268">
        <v>400</v>
      </c>
      <c r="G75" s="35"/>
      <c r="H75" s="40"/>
    </row>
    <row r="76" spans="1:8" s="2" customFormat="1" ht="16.8" customHeight="1">
      <c r="A76" s="35"/>
      <c r="B76" s="40"/>
      <c r="C76" s="267" t="s">
        <v>38</v>
      </c>
      <c r="D76" s="267" t="s">
        <v>226</v>
      </c>
      <c r="E76" s="17" t="s">
        <v>38</v>
      </c>
      <c r="F76" s="268">
        <v>0</v>
      </c>
      <c r="G76" s="35"/>
      <c r="H76" s="40"/>
    </row>
    <row r="77" spans="1:8" s="2" customFormat="1" ht="16.8" customHeight="1">
      <c r="A77" s="35"/>
      <c r="B77" s="40"/>
      <c r="C77" s="267" t="s">
        <v>38</v>
      </c>
      <c r="D77" s="267" t="s">
        <v>232</v>
      </c>
      <c r="E77" s="17" t="s">
        <v>38</v>
      </c>
      <c r="F77" s="268">
        <v>0</v>
      </c>
      <c r="G77" s="35"/>
      <c r="H77" s="40"/>
    </row>
    <row r="78" spans="1:8" s="2" customFormat="1" ht="16.8" customHeight="1">
      <c r="A78" s="35"/>
      <c r="B78" s="40"/>
      <c r="C78" s="267" t="s">
        <v>38</v>
      </c>
      <c r="D78" s="267" t="s">
        <v>233</v>
      </c>
      <c r="E78" s="17" t="s">
        <v>38</v>
      </c>
      <c r="F78" s="268">
        <v>200</v>
      </c>
      <c r="G78" s="35"/>
      <c r="H78" s="40"/>
    </row>
    <row r="79" spans="1:8" s="2" customFormat="1" ht="16.8" customHeight="1">
      <c r="A79" s="35"/>
      <c r="B79" s="40"/>
      <c r="C79" s="267" t="s">
        <v>38</v>
      </c>
      <c r="D79" s="267" t="s">
        <v>226</v>
      </c>
      <c r="E79" s="17" t="s">
        <v>38</v>
      </c>
      <c r="F79" s="268">
        <v>0</v>
      </c>
      <c r="G79" s="35"/>
      <c r="H79" s="40"/>
    </row>
    <row r="80" spans="1:8" s="2" customFormat="1" ht="16.8" customHeight="1">
      <c r="A80" s="35"/>
      <c r="B80" s="40"/>
      <c r="C80" s="267" t="s">
        <v>38</v>
      </c>
      <c r="D80" s="267" t="s">
        <v>234</v>
      </c>
      <c r="E80" s="17" t="s">
        <v>38</v>
      </c>
      <c r="F80" s="268">
        <v>0</v>
      </c>
      <c r="G80" s="35"/>
      <c r="H80" s="40"/>
    </row>
    <row r="81" spans="1:8" s="2" customFormat="1" ht="16.8" customHeight="1">
      <c r="A81" s="35"/>
      <c r="B81" s="40"/>
      <c r="C81" s="267" t="s">
        <v>38</v>
      </c>
      <c r="D81" s="267" t="s">
        <v>230</v>
      </c>
      <c r="E81" s="17" t="s">
        <v>38</v>
      </c>
      <c r="F81" s="268">
        <v>600</v>
      </c>
      <c r="G81" s="35"/>
      <c r="H81" s="40"/>
    </row>
    <row r="82" spans="1:8" s="2" customFormat="1" ht="16.8" customHeight="1">
      <c r="A82" s="35"/>
      <c r="B82" s="40"/>
      <c r="C82" s="267" t="s">
        <v>38</v>
      </c>
      <c r="D82" s="267" t="s">
        <v>226</v>
      </c>
      <c r="E82" s="17" t="s">
        <v>38</v>
      </c>
      <c r="F82" s="268">
        <v>0</v>
      </c>
      <c r="G82" s="35"/>
      <c r="H82" s="40"/>
    </row>
    <row r="83" spans="1:8" s="2" customFormat="1" ht="16.8" customHeight="1">
      <c r="A83" s="35"/>
      <c r="B83" s="40"/>
      <c r="C83" s="267" t="s">
        <v>38</v>
      </c>
      <c r="D83" s="267" t="s">
        <v>235</v>
      </c>
      <c r="E83" s="17" t="s">
        <v>38</v>
      </c>
      <c r="F83" s="268">
        <v>0</v>
      </c>
      <c r="G83" s="35"/>
      <c r="H83" s="40"/>
    </row>
    <row r="84" spans="1:8" s="2" customFormat="1" ht="16.8" customHeight="1">
      <c r="A84" s="35"/>
      <c r="B84" s="40"/>
      <c r="C84" s="267" t="s">
        <v>38</v>
      </c>
      <c r="D84" s="267" t="s">
        <v>233</v>
      </c>
      <c r="E84" s="17" t="s">
        <v>38</v>
      </c>
      <c r="F84" s="268">
        <v>200</v>
      </c>
      <c r="G84" s="35"/>
      <c r="H84" s="40"/>
    </row>
    <row r="85" spans="1:8" s="2" customFormat="1" ht="16.8" customHeight="1">
      <c r="A85" s="35"/>
      <c r="B85" s="40"/>
      <c r="C85" s="267" t="s">
        <v>38</v>
      </c>
      <c r="D85" s="267" t="s">
        <v>226</v>
      </c>
      <c r="E85" s="17" t="s">
        <v>38</v>
      </c>
      <c r="F85" s="268">
        <v>0</v>
      </c>
      <c r="G85" s="35"/>
      <c r="H85" s="40"/>
    </row>
    <row r="86" spans="1:8" s="2" customFormat="1" ht="16.8" customHeight="1">
      <c r="A86" s="35"/>
      <c r="B86" s="40"/>
      <c r="C86" s="267" t="s">
        <v>38</v>
      </c>
      <c r="D86" s="267" t="s">
        <v>236</v>
      </c>
      <c r="E86" s="17" t="s">
        <v>38</v>
      </c>
      <c r="F86" s="268">
        <v>0</v>
      </c>
      <c r="G86" s="35"/>
      <c r="H86" s="40"/>
    </row>
    <row r="87" spans="1:8" s="2" customFormat="1" ht="16.8" customHeight="1">
      <c r="A87" s="35"/>
      <c r="B87" s="40"/>
      <c r="C87" s="267" t="s">
        <v>38</v>
      </c>
      <c r="D87" s="267" t="s">
        <v>233</v>
      </c>
      <c r="E87" s="17" t="s">
        <v>38</v>
      </c>
      <c r="F87" s="268">
        <v>200</v>
      </c>
      <c r="G87" s="35"/>
      <c r="H87" s="40"/>
    </row>
    <row r="88" spans="1:8" s="2" customFormat="1" ht="16.8" customHeight="1">
      <c r="A88" s="35"/>
      <c r="B88" s="40"/>
      <c r="C88" s="267" t="s">
        <v>38</v>
      </c>
      <c r="D88" s="267" t="s">
        <v>38</v>
      </c>
      <c r="E88" s="17" t="s">
        <v>38</v>
      </c>
      <c r="F88" s="268">
        <v>0</v>
      </c>
      <c r="G88" s="35"/>
      <c r="H88" s="40"/>
    </row>
    <row r="89" spans="1:8" s="2" customFormat="1" ht="16.8" customHeight="1">
      <c r="A89" s="35"/>
      <c r="B89" s="40"/>
      <c r="C89" s="267" t="s">
        <v>207</v>
      </c>
      <c r="D89" s="267" t="s">
        <v>156</v>
      </c>
      <c r="E89" s="17" t="s">
        <v>38</v>
      </c>
      <c r="F89" s="268">
        <v>37450</v>
      </c>
      <c r="G89" s="35"/>
      <c r="H89" s="40"/>
    </row>
    <row r="90" spans="1:8" s="2" customFormat="1" ht="16.8" customHeight="1">
      <c r="A90" s="35"/>
      <c r="B90" s="40"/>
      <c r="C90" s="269" t="s">
        <v>279</v>
      </c>
      <c r="D90" s="35"/>
      <c r="E90" s="35"/>
      <c r="F90" s="35"/>
      <c r="G90" s="35"/>
      <c r="H90" s="40"/>
    </row>
    <row r="91" spans="1:8" s="2" customFormat="1" ht="16.8" customHeight="1">
      <c r="A91" s="35"/>
      <c r="B91" s="40"/>
      <c r="C91" s="267" t="s">
        <v>145</v>
      </c>
      <c r="D91" s="267" t="s">
        <v>146</v>
      </c>
      <c r="E91" s="17" t="s">
        <v>108</v>
      </c>
      <c r="F91" s="268">
        <v>37450</v>
      </c>
      <c r="G91" s="35"/>
      <c r="H91" s="40"/>
    </row>
    <row r="92" spans="1:8" s="2" customFormat="1" ht="16.8" customHeight="1">
      <c r="A92" s="35"/>
      <c r="B92" s="40"/>
      <c r="C92" s="267" t="s">
        <v>190</v>
      </c>
      <c r="D92" s="267" t="s">
        <v>191</v>
      </c>
      <c r="E92" s="17" t="s">
        <v>192</v>
      </c>
      <c r="F92" s="268">
        <v>41.982999999999997</v>
      </c>
      <c r="G92" s="35"/>
      <c r="H92" s="40"/>
    </row>
    <row r="93" spans="1:8" s="2" customFormat="1" ht="16.8" customHeight="1">
      <c r="A93" s="35"/>
      <c r="B93" s="40"/>
      <c r="C93" s="267" t="s">
        <v>179</v>
      </c>
      <c r="D93" s="267" t="s">
        <v>180</v>
      </c>
      <c r="E93" s="17" t="s">
        <v>181</v>
      </c>
      <c r="F93" s="268">
        <v>3240.9169999999999</v>
      </c>
      <c r="G93" s="35"/>
      <c r="H93" s="40"/>
    </row>
    <row r="94" spans="1:8" s="2" customFormat="1" ht="26.4" customHeight="1">
      <c r="A94" s="35"/>
      <c r="B94" s="40"/>
      <c r="C94" s="262" t="s">
        <v>281</v>
      </c>
      <c r="D94" s="262" t="s">
        <v>91</v>
      </c>
      <c r="E94" s="35"/>
      <c r="F94" s="35"/>
      <c r="G94" s="35"/>
      <c r="H94" s="40"/>
    </row>
    <row r="95" spans="1:8" s="2" customFormat="1" ht="16.8" customHeight="1">
      <c r="A95" s="35"/>
      <c r="B95" s="40"/>
      <c r="C95" s="263" t="s">
        <v>263</v>
      </c>
      <c r="D95" s="264" t="s">
        <v>202</v>
      </c>
      <c r="E95" s="265" t="s">
        <v>105</v>
      </c>
      <c r="F95" s="266">
        <v>157.47999999999999</v>
      </c>
      <c r="G95" s="35"/>
      <c r="H95" s="40"/>
    </row>
    <row r="96" spans="1:8" s="2" customFormat="1" ht="16.8" customHeight="1">
      <c r="A96" s="35"/>
      <c r="B96" s="40"/>
      <c r="C96" s="267" t="s">
        <v>263</v>
      </c>
      <c r="D96" s="267" t="s">
        <v>272</v>
      </c>
      <c r="E96" s="17" t="s">
        <v>38</v>
      </c>
      <c r="F96" s="268">
        <v>157.47999999999999</v>
      </c>
      <c r="G96" s="35"/>
      <c r="H96" s="40"/>
    </row>
    <row r="97" spans="1:8" s="2" customFormat="1" ht="16.8" customHeight="1">
      <c r="A97" s="35"/>
      <c r="B97" s="40"/>
      <c r="C97" s="269" t="s">
        <v>279</v>
      </c>
      <c r="D97" s="35"/>
      <c r="E97" s="35"/>
      <c r="F97" s="35"/>
      <c r="G97" s="35"/>
      <c r="H97" s="40"/>
    </row>
    <row r="98" spans="1:8" s="2" customFormat="1" ht="16.8" customHeight="1">
      <c r="A98" s="35"/>
      <c r="B98" s="40"/>
      <c r="C98" s="267" t="s">
        <v>250</v>
      </c>
      <c r="D98" s="267" t="s">
        <v>251</v>
      </c>
      <c r="E98" s="17" t="s">
        <v>105</v>
      </c>
      <c r="F98" s="268">
        <v>157.47999999999999</v>
      </c>
      <c r="G98" s="35"/>
      <c r="H98" s="40"/>
    </row>
    <row r="99" spans="1:8" s="2" customFormat="1" ht="16.8" customHeight="1">
      <c r="A99" s="35"/>
      <c r="B99" s="40"/>
      <c r="C99" s="267" t="s">
        <v>190</v>
      </c>
      <c r="D99" s="267" t="s">
        <v>191</v>
      </c>
      <c r="E99" s="17" t="s">
        <v>192</v>
      </c>
      <c r="F99" s="268">
        <v>3.15</v>
      </c>
      <c r="G99" s="35"/>
      <c r="H99" s="40"/>
    </row>
    <row r="100" spans="1:8" s="2" customFormat="1" ht="16.8" customHeight="1">
      <c r="A100" s="35"/>
      <c r="B100" s="40"/>
      <c r="C100" s="267" t="s">
        <v>185</v>
      </c>
      <c r="D100" s="267" t="s">
        <v>186</v>
      </c>
      <c r="E100" s="17" t="s">
        <v>181</v>
      </c>
      <c r="F100" s="268">
        <v>118.11</v>
      </c>
      <c r="G100" s="35"/>
      <c r="H100" s="40"/>
    </row>
    <row r="101" spans="1:8" s="2" customFormat="1" ht="16.8" customHeight="1">
      <c r="A101" s="35"/>
      <c r="B101" s="40"/>
      <c r="C101" s="267" t="s">
        <v>179</v>
      </c>
      <c r="D101" s="267" t="s">
        <v>180</v>
      </c>
      <c r="E101" s="17" t="s">
        <v>181</v>
      </c>
      <c r="F101" s="268">
        <v>275.58999999999997</v>
      </c>
      <c r="G101" s="35"/>
      <c r="H101" s="40"/>
    </row>
    <row r="102" spans="1:8" s="2" customFormat="1" ht="7.35" customHeight="1">
      <c r="A102" s="35"/>
      <c r="B102" s="142"/>
      <c r="C102" s="143"/>
      <c r="D102" s="143"/>
      <c r="E102" s="143"/>
      <c r="F102" s="143"/>
      <c r="G102" s="143"/>
      <c r="H102" s="40"/>
    </row>
    <row r="103" spans="1:8" s="2" customFormat="1" ht="10.199999999999999">
      <c r="A103" s="35"/>
      <c r="B103" s="35"/>
      <c r="C103" s="35"/>
      <c r="D103" s="35"/>
      <c r="E103" s="35"/>
      <c r="F103" s="35"/>
      <c r="G103" s="35"/>
      <c r="H103" s="35"/>
    </row>
  </sheetData>
  <sheetProtection algorithmName="SHA-512" hashValue="tI1k0ZEAN6QKxh8HnjakH2s18356FdwcEieozaseICMlh5uRC2R/LJm920o2ry1n1cdfUva8Ud6aVBQNNjC1OA==" saltValue="LikkETbLWZuadKs7IxcUXrb0U7FPT6SApcL8568E//LCVTpzn4Bpv1+/yNotHPaZvqzE/YF7nZ+yDNDJTI4LB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zakázky</vt:lpstr>
      <vt:lpstr>Č11 - ZRN</vt:lpstr>
      <vt:lpstr>Č21 - ZRN</vt:lpstr>
      <vt:lpstr>Č31 - ZRN</vt:lpstr>
      <vt:lpstr>Seznam figur</vt:lpstr>
      <vt:lpstr>'Č11 - ZRN'!Názvy_tisku</vt:lpstr>
      <vt:lpstr>'Č21 - ZRN'!Názvy_tisku</vt:lpstr>
      <vt:lpstr>'Č31 - ZRN'!Názvy_tisku</vt:lpstr>
      <vt:lpstr>'Rekapitulace zakázky'!Názvy_tisku</vt:lpstr>
      <vt:lpstr>'Seznam figur'!Názvy_tisku</vt:lpstr>
      <vt:lpstr>'Č11 - ZRN'!Oblast_tisku</vt:lpstr>
      <vt:lpstr>'Č21 - ZRN'!Oblast_tisku</vt:lpstr>
      <vt:lpstr>'Č31 - ZRN'!Oblast_tisku</vt:lpstr>
      <vt:lpstr>'Rekapitulace zakázky'!Oblast_tisku</vt:lpstr>
      <vt:lpstr>'Seznam figur'!Oblast_tisku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Horák Jiří, Ing.</dc:creator>
  <cp:lastModifiedBy>Horák Jiří, Ing.</cp:lastModifiedBy>
  <dcterms:created xsi:type="dcterms:W3CDTF">2020-03-10T14:31:16Z</dcterms:created>
  <dcterms:modified xsi:type="dcterms:W3CDTF">2020-03-10T14:36:04Z</dcterms:modified>
</cp:coreProperties>
</file>