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92" yWindow="468" windowWidth="22680" windowHeight="9192" activeTab="2"/>
  </bookViews>
  <sheets>
    <sheet name="Rekapitulace zakázky" sheetId="1" r:id="rId1"/>
    <sheet name="PS 01 - Mechanické a chem..." sheetId="2" r:id="rId2"/>
    <sheet name="PS 02 - POLOŽKY ÚRS Mecha..." sheetId="3" r:id="rId3"/>
    <sheet name="Pokyny pro vyplnění" sheetId="4" r:id="rId4"/>
  </sheets>
  <definedNames>
    <definedName name="_xlnm._FilterDatabase" localSheetId="1" hidden="1">'PS 01 - Mechanické a chem...'!$C$80:$K$113</definedName>
    <definedName name="_xlnm._FilterDatabase" localSheetId="2" hidden="1">'PS 02 - POLOŽKY ÚRS Mecha...'!$C$78:$K$81</definedName>
    <definedName name="_xlnm.Print_Titles" localSheetId="1">'PS 01 - Mechanické a chem...'!$80:$80</definedName>
    <definedName name="_xlnm.Print_Titles" localSheetId="2">'PS 02 - POLOŽKY ÚRS Mecha...'!$78:$78</definedName>
    <definedName name="_xlnm.Print_Titles" localSheetId="0">'Rekapitulace zakázky'!$52:$52</definedName>
    <definedName name="_xlnm.Print_Area" localSheetId="1">'PS 01 - Mechanické a chem...'!$C$4:$J$39,'PS 01 - Mechanické a chem...'!$C$45:$J$62,'PS 01 - Mechanické a chem...'!$C$68:$K$113</definedName>
    <definedName name="_xlnm.Print_Area" localSheetId="2">'PS 02 - POLOŽKY ÚRS Mecha...'!$C$4:$J$39,'PS 02 - POLOŽKY ÚRS Mecha...'!$C$45:$J$60,'PS 02 - POLOŽKY ÚRS Mecha...'!$C$66:$K$81</definedName>
    <definedName name="_xlnm.Print_Area" localSheetId="0">'Rekapitulace zakázky'!$D$4:$AO$36,'Rekapitulace zakázky'!$C$42:$AQ$57</definedName>
  </definedNames>
  <calcPr calcId="145621"/>
</workbook>
</file>

<file path=xl/calcChain.xml><?xml version="1.0" encoding="utf-8"?>
<calcChain xmlns="http://schemas.openxmlformats.org/spreadsheetml/2006/main">
  <c r="J37" i="3" l="1"/>
  <c r="J36" i="3"/>
  <c r="AY56" i="1" s="1"/>
  <c r="J35" i="3"/>
  <c r="AX56" i="1"/>
  <c r="BI80" i="3"/>
  <c r="F37" i="3" s="1"/>
  <c r="BD56" i="1" s="1"/>
  <c r="BH80" i="3"/>
  <c r="F36" i="3"/>
  <c r="BC56" i="1" s="1"/>
  <c r="BG80" i="3"/>
  <c r="F35" i="3"/>
  <c r="BB56" i="1"/>
  <c r="BF80" i="3"/>
  <c r="J34" i="3" s="1"/>
  <c r="AW56" i="1" s="1"/>
  <c r="F34" i="3"/>
  <c r="BA56" i="1" s="1"/>
  <c r="T80" i="3"/>
  <c r="T79" i="3"/>
  <c r="R80" i="3"/>
  <c r="R79" i="3" s="1"/>
  <c r="P80" i="3"/>
  <c r="P79" i="3"/>
  <c r="AU56" i="1"/>
  <c r="BK80" i="3"/>
  <c r="BK79" i="3" s="1"/>
  <c r="J79" i="3" s="1"/>
  <c r="J80" i="3"/>
  <c r="BE80" i="3"/>
  <c r="F33" i="3" s="1"/>
  <c r="AZ56" i="1" s="1"/>
  <c r="F73" i="3"/>
  <c r="E71" i="3"/>
  <c r="F52" i="3"/>
  <c r="E50" i="3"/>
  <c r="J24" i="3"/>
  <c r="E24" i="3"/>
  <c r="J55" i="3" s="1"/>
  <c r="J76" i="3"/>
  <c r="J23" i="3"/>
  <c r="J21" i="3"/>
  <c r="E21" i="3"/>
  <c r="J75" i="3" s="1"/>
  <c r="J20" i="3"/>
  <c r="J18" i="3"/>
  <c r="E18" i="3"/>
  <c r="F76" i="3" s="1"/>
  <c r="F55" i="3"/>
  <c r="J17" i="3"/>
  <c r="J15" i="3"/>
  <c r="E15" i="3"/>
  <c r="F75" i="3"/>
  <c r="F54" i="3"/>
  <c r="J14" i="3"/>
  <c r="J12" i="3"/>
  <c r="J73" i="3"/>
  <c r="J52" i="3"/>
  <c r="E7" i="3"/>
  <c r="E69" i="3"/>
  <c r="E48" i="3"/>
  <c r="J37" i="2"/>
  <c r="J36" i="2"/>
  <c r="AY55" i="1"/>
  <c r="J35" i="2"/>
  <c r="AX55" i="1"/>
  <c r="BI112" i="2"/>
  <c r="BH112" i="2"/>
  <c r="BG112" i="2"/>
  <c r="BF112" i="2"/>
  <c r="T112" i="2"/>
  <c r="R112" i="2"/>
  <c r="P112" i="2"/>
  <c r="BK112" i="2"/>
  <c r="J112" i="2"/>
  <c r="BE112" i="2"/>
  <c r="BI110" i="2"/>
  <c r="BH110" i="2"/>
  <c r="BG110" i="2"/>
  <c r="BF110" i="2"/>
  <c r="T110" i="2"/>
  <c r="R110" i="2"/>
  <c r="P110" i="2"/>
  <c r="BK110" i="2"/>
  <c r="J110" i="2"/>
  <c r="BE110" i="2"/>
  <c r="BI108" i="2"/>
  <c r="BH108" i="2"/>
  <c r="BG108" i="2"/>
  <c r="BF108" i="2"/>
  <c r="T108" i="2"/>
  <c r="R108" i="2"/>
  <c r="P108" i="2"/>
  <c r="BK108" i="2"/>
  <c r="J108" i="2"/>
  <c r="BE108" i="2"/>
  <c r="BI106" i="2"/>
  <c r="BH106" i="2"/>
  <c r="BG106" i="2"/>
  <c r="BF106" i="2"/>
  <c r="T106" i="2"/>
  <c r="R106" i="2"/>
  <c r="P106" i="2"/>
  <c r="BK106" i="2"/>
  <c r="J106" i="2"/>
  <c r="BE106" i="2"/>
  <c r="BI104" i="2"/>
  <c r="BH104" i="2"/>
  <c r="BG104" i="2"/>
  <c r="BF104" i="2"/>
  <c r="T104" i="2"/>
  <c r="R104" i="2"/>
  <c r="P104" i="2"/>
  <c r="BK104" i="2"/>
  <c r="J104" i="2"/>
  <c r="BE104" i="2"/>
  <c r="BI102" i="2"/>
  <c r="BH102" i="2"/>
  <c r="BG102" i="2"/>
  <c r="BF102" i="2"/>
  <c r="T102" i="2"/>
  <c r="R102" i="2"/>
  <c r="P102" i="2"/>
  <c r="BK102" i="2"/>
  <c r="J102" i="2"/>
  <c r="BE102" i="2"/>
  <c r="BI100" i="2"/>
  <c r="BH100" i="2"/>
  <c r="BG100" i="2"/>
  <c r="BF100" i="2"/>
  <c r="T100" i="2"/>
  <c r="R100" i="2"/>
  <c r="P100" i="2"/>
  <c r="BK100" i="2"/>
  <c r="J100" i="2"/>
  <c r="BE100" i="2"/>
  <c r="BI98" i="2"/>
  <c r="BH98" i="2"/>
  <c r="BG98" i="2"/>
  <c r="BF98" i="2"/>
  <c r="T98" i="2"/>
  <c r="R98" i="2"/>
  <c r="P98" i="2"/>
  <c r="BK98" i="2"/>
  <c r="J98" i="2"/>
  <c r="BE98" i="2"/>
  <c r="BI96" i="2"/>
  <c r="BH96" i="2"/>
  <c r="BG96" i="2"/>
  <c r="BF96" i="2"/>
  <c r="T96" i="2"/>
  <c r="R96" i="2"/>
  <c r="P96" i="2"/>
  <c r="BK96" i="2"/>
  <c r="J96" i="2"/>
  <c r="BE96" i="2"/>
  <c r="BI94" i="2"/>
  <c r="BH94" i="2"/>
  <c r="BG94" i="2"/>
  <c r="BF94" i="2"/>
  <c r="T94" i="2"/>
  <c r="R94" i="2"/>
  <c r="P94" i="2"/>
  <c r="BK94" i="2"/>
  <c r="J94" i="2"/>
  <c r="BE94" i="2"/>
  <c r="BI92" i="2"/>
  <c r="BH92" i="2"/>
  <c r="BG92" i="2"/>
  <c r="BF92" i="2"/>
  <c r="T92" i="2"/>
  <c r="R92" i="2"/>
  <c r="P92" i="2"/>
  <c r="BK92" i="2"/>
  <c r="J92" i="2"/>
  <c r="BE92" i="2"/>
  <c r="BI90" i="2"/>
  <c r="BH90" i="2"/>
  <c r="BG90" i="2"/>
  <c r="BF90" i="2"/>
  <c r="T90" i="2"/>
  <c r="R90" i="2"/>
  <c r="P90" i="2"/>
  <c r="BK90" i="2"/>
  <c r="J90" i="2"/>
  <c r="BE90" i="2"/>
  <c r="BI88" i="2"/>
  <c r="BH88" i="2"/>
  <c r="BG88" i="2"/>
  <c r="BF88" i="2"/>
  <c r="T88" i="2"/>
  <c r="R88" i="2"/>
  <c r="P88" i="2"/>
  <c r="BK88" i="2"/>
  <c r="J88" i="2"/>
  <c r="BE88" i="2"/>
  <c r="BI86" i="2"/>
  <c r="BH86" i="2"/>
  <c r="BG86" i="2"/>
  <c r="BF86" i="2"/>
  <c r="T86" i="2"/>
  <c r="R86" i="2"/>
  <c r="P86" i="2"/>
  <c r="BK86" i="2"/>
  <c r="J86" i="2"/>
  <c r="BE86" i="2"/>
  <c r="BI84" i="2"/>
  <c r="F37" i="2"/>
  <c r="BD55" i="1" s="1"/>
  <c r="BD54" i="1" s="1"/>
  <c r="W33" i="1" s="1"/>
  <c r="BH84" i="2"/>
  <c r="F36" i="2" s="1"/>
  <c r="BC55" i="1" s="1"/>
  <c r="BC54" i="1" s="1"/>
  <c r="BG84" i="2"/>
  <c r="F35" i="2"/>
  <c r="BB55" i="1" s="1"/>
  <c r="BB54" i="1" s="1"/>
  <c r="BF84" i="2"/>
  <c r="J34" i="2" s="1"/>
  <c r="AW55" i="1" s="1"/>
  <c r="T84" i="2"/>
  <c r="T83" i="2"/>
  <c r="T82" i="2" s="1"/>
  <c r="T81" i="2" s="1"/>
  <c r="R84" i="2"/>
  <c r="R83" i="2"/>
  <c r="R82" i="2" s="1"/>
  <c r="R81" i="2" s="1"/>
  <c r="P84" i="2"/>
  <c r="P83" i="2"/>
  <c r="P82" i="2" s="1"/>
  <c r="P81" i="2" s="1"/>
  <c r="AU55" i="1" s="1"/>
  <c r="AU54" i="1" s="1"/>
  <c r="BK84" i="2"/>
  <c r="BK83" i="2" s="1"/>
  <c r="J84" i="2"/>
  <c r="BE84" i="2"/>
  <c r="F33" i="2" s="1"/>
  <c r="AZ55" i="1" s="1"/>
  <c r="AZ54" i="1" s="1"/>
  <c r="J33" i="2"/>
  <c r="AV55" i="1" s="1"/>
  <c r="AT55" i="1" s="1"/>
  <c r="F75" i="2"/>
  <c r="E73" i="2"/>
  <c r="F52" i="2"/>
  <c r="E50" i="2"/>
  <c r="J24" i="2"/>
  <c r="E24" i="2"/>
  <c r="J78" i="2" s="1"/>
  <c r="J23" i="2"/>
  <c r="J21" i="2"/>
  <c r="E21" i="2"/>
  <c r="J77" i="2"/>
  <c r="J54" i="2"/>
  <c r="J20" i="2"/>
  <c r="J18" i="2"/>
  <c r="E18" i="2"/>
  <c r="F78" i="2"/>
  <c r="F55" i="2"/>
  <c r="J17" i="2"/>
  <c r="J15" i="2"/>
  <c r="E15" i="2"/>
  <c r="F54" i="2" s="1"/>
  <c r="F77" i="2"/>
  <c r="J14" i="2"/>
  <c r="J12" i="2"/>
  <c r="J52" i="2" s="1"/>
  <c r="J75" i="2"/>
  <c r="E7" i="2"/>
  <c r="E71" i="2"/>
  <c r="E48" i="2"/>
  <c r="AS54" i="1"/>
  <c r="L50" i="1"/>
  <c r="AM50" i="1"/>
  <c r="AM49" i="1"/>
  <c r="L49" i="1"/>
  <c r="AM47" i="1"/>
  <c r="L47" i="1"/>
  <c r="L45" i="1"/>
  <c r="L44" i="1"/>
  <c r="AV54" i="1" l="1"/>
  <c r="W29" i="1"/>
  <c r="AY54" i="1"/>
  <c r="W32" i="1"/>
  <c r="J59" i="3"/>
  <c r="J30" i="3"/>
  <c r="BK82" i="2"/>
  <c r="J83" i="2"/>
  <c r="J61" i="2" s="1"/>
  <c r="W31" i="1"/>
  <c r="AX54" i="1"/>
  <c r="J55" i="2"/>
  <c r="J54" i="3"/>
  <c r="F34" i="2"/>
  <c r="BA55" i="1" s="1"/>
  <c r="BA54" i="1" s="1"/>
  <c r="J33" i="3"/>
  <c r="AV56" i="1" s="1"/>
  <c r="AT56" i="1" s="1"/>
  <c r="J39" i="3" l="1"/>
  <c r="AG56" i="1"/>
  <c r="AN56" i="1" s="1"/>
  <c r="J82" i="2"/>
  <c r="J60" i="2" s="1"/>
  <c r="BK81" i="2"/>
  <c r="J81" i="2" s="1"/>
  <c r="W30" i="1"/>
  <c r="AW54" i="1"/>
  <c r="AK30" i="1" s="1"/>
  <c r="AK29" i="1"/>
  <c r="AT54" i="1" l="1"/>
  <c r="J59" i="2"/>
  <c r="J30" i="2"/>
  <c r="AG55" i="1" l="1"/>
  <c r="J39" i="2"/>
  <c r="AG54" i="1" l="1"/>
  <c r="AN55" i="1"/>
  <c r="AK26" i="1" l="1"/>
  <c r="AK35" i="1" s="1"/>
  <c r="AN54" i="1"/>
</calcChain>
</file>

<file path=xl/sharedStrings.xml><?xml version="1.0" encoding="utf-8"?>
<sst xmlns="http://schemas.openxmlformats.org/spreadsheetml/2006/main" count="1118" uniqueCount="378">
  <si>
    <t>Export Komplet</t>
  </si>
  <si>
    <t>VZ</t>
  </si>
  <si>
    <t>2.0</t>
  </si>
  <si>
    <t/>
  </si>
  <si>
    <t>False</t>
  </si>
  <si>
    <t>{abe9e1df-e0d2-43c6-8aa3-78e502f4bb30}</t>
  </si>
  <si>
    <t>&gt;&gt;  skryté sloupce  &lt;&lt;</t>
  </si>
  <si>
    <t>0</t>
  </si>
  <si>
    <t>21</t>
  </si>
  <si>
    <t>15</t>
  </si>
  <si>
    <t>REKAPITULACE ZAKÁZKY</t>
  </si>
  <si>
    <t>v ---  níže se nacházejí doplnkové a pomocné údaje k sestavám  --- v</t>
  </si>
  <si>
    <t>Návod na vyplnění</t>
  </si>
  <si>
    <t>Kód:</t>
  </si>
  <si>
    <t>64020009</t>
  </si>
  <si>
    <t>Měnit lze pouze buňky se žlutým podbarvením!_x000D_
_x000D_
1) v Rekapitulaci zakázky vyplňte údaje o Uchazeči (přenesou se do ostatních sestav i v jiných listech)_x000D_
_x000D_
2) na vybraných listech vyplňte v sestavě Soupis prací ceny u položek</t>
  </si>
  <si>
    <t>Zakázka:</t>
  </si>
  <si>
    <t>Mechanické a chemické hubení nežádoucí vegetace u ST 2020</t>
  </si>
  <si>
    <t>KSO:</t>
  </si>
  <si>
    <t>CC-CZ:</t>
  </si>
  <si>
    <t>Místo:</t>
  </si>
  <si>
    <t>Hradec Králové</t>
  </si>
  <si>
    <t>Datum:</t>
  </si>
  <si>
    <t>4. 2. 2020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</si>
  <si>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</si>
  <si>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</si>
  <si>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</si>
  <si>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</si>
  <si>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</si>
  <si>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</si>
  <si>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</si>
  <si>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</si>
  <si>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</si>
  <si>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</si>
  <si>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</si>
  <si>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</si>
  <si>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</si>
  <si>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</si>
  <si>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</si>
  <si>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</si>
  <si>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</si>
  <si>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</si>
  <si>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</si>
  <si>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</si>
  <si>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</si>
  <si>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</si>
  <si>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</si>
  <si>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</si>
  <si>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ZAKÁZKY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</si>
  <si>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</si>
  <si>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</si>
  <si>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</si>
  <si>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</si>
  <si>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</si>
  <si>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</si>
  <si>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</si>
  <si>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</si>
  <si>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</si>
  <si>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</si>
  <si>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</si>
  <si>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</si>
  <si>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</si>
  <si>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</si>
  <si>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</si>
  <si>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</si>
  <si>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</si>
  <si>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</si>
  <si>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zakázky celkem</t>
  </si>
  <si>
    <t>D</t>
  </si>
  <si>
    <t>###NOIMPORT###</t>
  </si>
  <si>
    <t>IMPORT</t>
  </si>
  <si>
    <t>{00000000-0000-0000-0000-000000000000}</t>
  </si>
  <si>
    <t>/</t>
  </si>
  <si>
    <t>PS 01</t>
  </si>
  <si>
    <t>PRO</t>
  </si>
  <si>
    <t>1</t>
  </si>
  <si>
    <t>{be299878-dc6d-491d-9f78-a19c8fa83ede}</t>
  </si>
  <si>
    <t>2</t>
  </si>
  <si>
    <t>PS 02</t>
  </si>
  <si>
    <t xml:space="preserve">POLOŽKY ÚRS Mechanické a chemické hubení nežádoucí vegetace u ST 2020 </t>
  </si>
  <si>
    <t>STA</t>
  </si>
  <si>
    <t>{d3e9a8f2-9606-40e7-b96c-37bb70f3190d}</t>
  </si>
  <si>
    <t>KRYCÍ LIST SOUPISU PRACÍ</t>
  </si>
  <si>
    <t>Objekt:</t>
  </si>
  <si>
    <t>PS 01 - Mechanické a chemické hubení nežádoucí vegetace u ST 2020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</si>
  <si>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</si>
  <si>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</si>
  <si>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</si>
  <si>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</si>
  <si>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</si>
  <si>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5 - Komunikace pozemní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</si>
  <si>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</si>
  <si>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</si>
  <si>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</si>
  <si>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</si>
  <si>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</si>
  <si>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</si>
  <si>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</si>
  <si>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</si>
  <si>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</si>
  <si>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</si>
  <si>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</si>
  <si>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</si>
  <si>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</si>
  <si>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</si>
  <si>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</si>
  <si>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</si>
  <si>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</si>
  <si>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</si>
  <si>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</si>
  <si>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5904050010</t>
  </si>
  <si>
    <t>Ošetření řezné plochy pařezu herbicidem průměru do 10 cm</t>
  </si>
  <si>
    <t>kus</t>
  </si>
  <si>
    <t>Sborník UOŽI 01 2019</t>
  </si>
  <si>
    <t>428447915</t>
  </si>
  <si>
    <t>PP</t>
  </si>
  <si>
    <t>Ošetření řezné plochy pařezu herbicidem průměru do 10 cm. Poznámka: 1. V cenách jsou započteny náklady aplikace roztoku na pařez pro omezení růstu výmladnosti a náklady na dodávku obarveného herbicidu.</t>
  </si>
  <si>
    <t>5904050020</t>
  </si>
  <si>
    <t>Ošetření řezné plochy pařezu herbicidem průměru přes 10 cm do 30 cm</t>
  </si>
  <si>
    <t>-1520435897</t>
  </si>
  <si>
    <t>Ošetření řezné plochy pařezu herbicidem průměru přes 10 cm do 30 cm. Poznámka: 1. V cenách jsou započteny náklady aplikace roztoku na pařez pro omezení růstu výmladnosti a náklady na dodávku obarveného herbicidu.</t>
  </si>
  <si>
    <t>3</t>
  </si>
  <si>
    <t>5904050030</t>
  </si>
  <si>
    <t>Ošetření řezné plochy pařezu herbicidem průměru přes 30 cm do 60 cm</t>
  </si>
  <si>
    <t>1337386838</t>
  </si>
  <si>
    <t>Ošetření řezné plochy pařezu herbicidem průměru přes 30 cm do 60 cm. Poznámka: 1. V cenách jsou započteny náklady aplikace roztoku na pařez pro omezení růstu výmladnosti a náklady na dodávku obarveného herbicidu.</t>
  </si>
  <si>
    <t>4</t>
  </si>
  <si>
    <t>5904050040</t>
  </si>
  <si>
    <t>Ošetření řezné plochy pařezu herbicidem průměru přes 60 cm do 100 cm</t>
  </si>
  <si>
    <t>-768581058</t>
  </si>
  <si>
    <t>Ošetření řezné plochy pařezu herbicidem průměru přes 60 cm do 100 cm. Poznámka: 1. V cenách jsou započteny náklady aplikace roztoku na pařez pro omezení růstu výmladnosti a náklady na dodávku obarveného herbicidu.</t>
  </si>
  <si>
    <t>5904050050</t>
  </si>
  <si>
    <t>Ošetření řezné plochy pařezu herbicidem průměru přes 100 cm</t>
  </si>
  <si>
    <t>-288834213</t>
  </si>
  <si>
    <t>Ošetření řezné plochy pařezu herbicidem průměru přes 100 cm. Poznámka: 1. V cenách jsou započteny náklady aplikace roztoku na pařez pro omezení růstu výmladnosti a náklady na dodávku obarveného herbicidu.</t>
  </si>
  <si>
    <t>6</t>
  </si>
  <si>
    <t>5904055010</t>
  </si>
  <si>
    <t>Hubení travního porostu postřikovačem místně ručně tráva, plevel</t>
  </si>
  <si>
    <t>m2</t>
  </si>
  <si>
    <t>1846750567</t>
  </si>
  <si>
    <t>Hubení travního porostu postřikovačem místně ručně tráva, plevel. Poznámka: 1. V cenách jsou započteny náklady na postřik travního porostu nebo náletové dřevité vegetace, potřebné manipulace a aplikací herbicidu. 2. V cenách nejsou obsaženy náklady na vodu a dodávku herbicidu.</t>
  </si>
  <si>
    <t>7</t>
  </si>
  <si>
    <t>5904055020</t>
  </si>
  <si>
    <t>Hubení travního porostu postřikovačem místně ručně křídlatka, bolševník</t>
  </si>
  <si>
    <t>935272360</t>
  </si>
  <si>
    <t>Hubení travního porostu postřikovačem místně ručně křídlatka, bolševník. Poznámka: 1. V cenách jsou započteny náklady na postřik travního porostu nebo náletové dřevité vegetace, potřebné manipulace a aplikací herbicidu. 2. V cenách nejsou obsaženy náklady na vodu a dodávku herbicidu.</t>
  </si>
  <si>
    <t>8</t>
  </si>
  <si>
    <t>5904055110</t>
  </si>
  <si>
    <t>Hubení travního porostu postřikovačem strojně v profilu koleje šíře záběru 5 m</t>
  </si>
  <si>
    <t>km</t>
  </si>
  <si>
    <t>-102957949</t>
  </si>
  <si>
    <t>Hubení travního porostu postřikovačem strojně v profilu koleje šíře záběru 5 m. Poznámka: 1. V cenách jsou započteny náklady na postřik travního porostu nebo náletové dřevité vegetace, potřebné manipulace a aplikací herbicidu. 2. V cenách nejsou obsaženy náklady na vodu a dodávku herbicidu.</t>
  </si>
  <si>
    <t>9</t>
  </si>
  <si>
    <t>5904055120</t>
  </si>
  <si>
    <t>Hubení travního porostu postřikovačem strojně v profilu koleje šíře záběru 6 m</t>
  </si>
  <si>
    <t>1737372869</t>
  </si>
  <si>
    <t>Hubení travního porostu postřikovačem strojně v profilu koleje šíře záběru 6 m. Poznámka: 1. V cenách jsou započteny náklady na postřik travního porostu nebo náletové dřevité vegetace, potřebné manipulace a aplikací herbicidu. 2. V cenách nejsou obsaženy náklady na vodu a dodávku herbicidu.</t>
  </si>
  <si>
    <t>10</t>
  </si>
  <si>
    <t>5904055210</t>
  </si>
  <si>
    <t>Hubení travního porostu postřikovačem strojně mimo profil koleje jednostranně šíře záběru do 2 m</t>
  </si>
  <si>
    <t>1383394054</t>
  </si>
  <si>
    <t>Hubení travního porostu postřikovačem strojně mimo profil koleje jednostranně šíře záběru do 2 m. Poznámka: 1. V cenách jsou započteny náklady na postřik travního porostu nebo náletové dřevité vegetace, potřebné manipulace a aplikací herbicidu. 2. V cenách nejsou obsaženy náklady na vodu a dodávku herbicidu.</t>
  </si>
  <si>
    <t>11</t>
  </si>
  <si>
    <t>5904055220</t>
  </si>
  <si>
    <t>Hubení travního porostu postřikovačem strojně mimo profil koleje jednostranně šíře záběru do 4 m</t>
  </si>
  <si>
    <t>842310988</t>
  </si>
  <si>
    <t>Hubení travního porostu postřikovačem strojně mimo profil koleje jednostranně šíře záběru do 4 m. Poznámka: 1. V cenách jsou započteny náklady na postřik travního porostu nebo náletové dřevité vegetace, potřebné manipulace a aplikací herbicidu. 2. V cenách nejsou obsaženy náklady na vodu a dodávku herbicidu.</t>
  </si>
  <si>
    <t>12</t>
  </si>
  <si>
    <t>5904055230</t>
  </si>
  <si>
    <t>Hubení travního porostu postřikovačem strojně mimo profil koleje jednostranně šíře záběru do 6 m</t>
  </si>
  <si>
    <t>593286461</t>
  </si>
  <si>
    <t>Hubení travního porostu postřikovačem strojně mimo profil koleje jednostranně šíře záběru do 6 m. Poznámka: 1. V cenách jsou započteny náklady na postřik travního porostu nebo náletové dřevité vegetace, potřebné manipulace a aplikací herbicidu. 2. V cenách nejsou obsaženy náklady na vodu a dodávku herbicidu.</t>
  </si>
  <si>
    <t>13</t>
  </si>
  <si>
    <t>5904060010</t>
  </si>
  <si>
    <t>Hubení náletové a pařezové vegetace strojním postřikovačem mimo profil KL jednostranně šíře záběru do 2 m</t>
  </si>
  <si>
    <t>-1388274859</t>
  </si>
  <si>
    <t>Hubení náletové a pařezové vegetace strojním postřikovačem mimo profil KL jednostranně šíře záběru do 2 m. Poznámka: 1. V cenách jsou započteny náklady na postřik náletové dřevité vegetace nebo pařezové výmladnosti aplikací herbicidu. 2. V cenách nejsou obsaženy náklady na vodu a dodávku herbicidu.</t>
  </si>
  <si>
    <t>14</t>
  </si>
  <si>
    <t>5904060020</t>
  </si>
  <si>
    <t>Hubení náletové a pařezové vegetace strojním postřikovačem mimo profil KL jednostranně šíře záběru do 4 m</t>
  </si>
  <si>
    <t>-811934951</t>
  </si>
  <si>
    <t>Hubení náletové a pařezové vegetace strojním postřikovačem mimo profil KL jednostranně šíře záběru do 4 m. Poznámka: 1. V cenách jsou započteny náklady na postřik náletové dřevité vegetace nebo pařezové výmladnosti aplikací herbicidu. 2. V cenách nejsou obsaženy náklady na vodu a dodávku herbicidu.</t>
  </si>
  <si>
    <t>5904060030</t>
  </si>
  <si>
    <t>Hubení náletové a pařezové vegetace strojním postřikovačem mimo profil KL jednostranně šíře záběru do 6 m</t>
  </si>
  <si>
    <t>15731495</t>
  </si>
  <si>
    <t>Hubení náletové a pařezové vegetace strojním postřikovačem mimo profil KL jednostranně šíře záběru do 6 m. Poznámka: 1. V cenách jsou započteny náklady na postřik náletové dřevité vegetace nebo pařezové výmladnosti aplikací herbicidu. 2. V cenách nejsou obsaženy náklady na vodu a dodávku herbicidu.</t>
  </si>
  <si>
    <t xml:space="preserve">PS 02 - POLOŽKY ÚRS Mechanické a chemické hubení nežádoucí vegetace u ST 2020 </t>
  </si>
  <si>
    <t>M</t>
  </si>
  <si>
    <t>08113910</t>
  </si>
  <si>
    <t>voda povrchová pro jinou potřebu průmyslu a služeb</t>
  </si>
  <si>
    <t>m3</t>
  </si>
  <si>
    <t>CS ÚRS 2019 02</t>
  </si>
  <si>
    <t>491218531</t>
  </si>
  <si>
    <t>Struktura údajů, formát souboru a metodika pro zpracování</t>
  </si>
  <si>
    <t>Struktura</t>
  </si>
  <si>
    <t>Soubor je složen ze záložky Rekapitulace rekonstrukce a záložek s názvem soupisu prací pro jednotlivé objekty ve formátu XLS.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</si>
  <si>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</si>
  <si>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rekonstrukce </t>
    </r>
    <r>
      <rPr>
        <sz val="9"/>
        <rFont val="Trebuchet MS"/>
        <charset val="238"/>
      </rPr>
      <t>obsahuje sestavu Rekapitulace rekonstrukce a Rekapitulace objektů rekonstrukce a soupisů prací.</t>
    </r>
  </si>
  <si>
    <r>
      <t xml:space="preserve">V sestavě </t>
    </r>
    <r>
      <rPr>
        <b/>
        <sz val="9"/>
        <rFont val="Trebuchet MS"/>
        <charset val="238"/>
      </rPr>
      <t>Rekapitulace rekonstrukce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</si>
  <si>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</si>
  <si>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</si>
  <si>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b/>
        <sz val="9"/>
        <rFont val="Trebuchet MS"/>
        <charset val="238"/>
      </rPr>
      <t>Rekapitulace objektů rekonstrukce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</si>
  <si>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</si>
  <si>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</si>
  <si>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</si>
  <si>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</si>
  <si>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</si>
  <si>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</si>
  <si>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</si>
  <si>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</si>
  <si>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</si>
  <si>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</si>
  <si>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</si>
  <si>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</si>
  <si>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 prací, Rekapitulace členění soupisu prací, Soupis prací. Za soupis prací může být považován</t>
    </r>
  </si>
  <si>
    <t>i objekt rekonstrukce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</si>
  <si>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rekonstrukce,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</si>
  <si>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</si>
  <si>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</si>
  <si>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</si>
  <si>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</si>
  <si>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</si>
  <si>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</si>
  <si>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</si>
  <si>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</si>
  <si>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</si>
  <si>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</si>
  <si>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</si>
  <si>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</si>
  <si>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</si>
  <si>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</si>
  <si>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</si>
  <si>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</si>
  <si>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</si>
  <si>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</si>
  <si>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</si>
  <si>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</si>
  <si>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</si>
  <si>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</si>
  <si>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</si>
  <si>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</si>
  <si>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</si>
  <si>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</si>
  <si>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</si>
  <si>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</si>
  <si>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rekonstrukce - zde uchazeč vyplní svůj název (název subjektu) </t>
  </si>
  <si>
    <t>Pole IČ a DIČ v sestavě Rekapitulace rekonstrukce - zde uchazeč vyplní svoje IČ a DIČ</t>
  </si>
  <si>
    <t>Datum v sestavě Rekapitulace rekonstrukce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</si>
  <si>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</si>
  <si>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</si>
  <si>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</si>
  <si>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</si>
  <si>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</si>
  <si>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</si>
  <si>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</si>
  <si>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</si>
  <si>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</si>
  <si>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rekonstrukce</t>
  </si>
  <si>
    <t>Název</t>
  </si>
  <si>
    <t>Povinný</t>
  </si>
  <si>
    <t>Max. počet</t>
  </si>
  <si>
    <t>atributu</t>
  </si>
  <si>
    <t>(A/N)</t>
  </si>
  <si>
    <t>znaků</t>
  </si>
  <si>
    <t>A</t>
  </si>
  <si>
    <t>Kód rekonstrukce</t>
  </si>
  <si>
    <t>String</t>
  </si>
  <si>
    <t>Rekonstrukce</t>
  </si>
  <si>
    <t>Název rekonstrukce</t>
  </si>
  <si>
    <t>Místo</t>
  </si>
  <si>
    <t>N</t>
  </si>
  <si>
    <t>Místo rekonstrukce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</si>
  <si>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</si>
  <si>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</si>
  <si>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</si>
  <si>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</si>
  <si>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</si>
  <si>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</si>
  <si>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</si>
  <si>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</si>
  <si>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</si>
  <si>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</si>
  <si>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</si>
  <si>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</si>
  <si>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</si>
  <si>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</si>
  <si>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</si>
  <si>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</si>
  <si>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</si>
  <si>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</si>
  <si>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</si>
  <si>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</si>
  <si>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</si>
  <si>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</si>
  <si>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</si>
  <si>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</si>
  <si>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</si>
  <si>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</si>
  <si>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</si>
  <si>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</si>
  <si>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</si>
  <si>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rekonstrukci. Sčítává se ze všech listů.</t>
  </si>
  <si>
    <t>Celková cena s DPH za celou rekonstrukci</t>
  </si>
  <si>
    <t>Rekapitulace objektů rekonstrukce a soupisů prací</t>
  </si>
  <si>
    <t>Přebírá se z Rekapitulace rekonstrukce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</si>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</sst>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%"/>
    <numFmt numFmtId="165" formatCode="dd\.mm\.yyyy"/>
    <numFmt numFmtId="166" formatCode="#,##0.00000"/>
  </numFmts>
  <fonts count="4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308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5" xfId="0" applyBorder="1"/>
    <xf numFmtId="0" fontId="0" fillId="0" borderId="0" xfId="0" applyFont="1" applyAlignment="1">
      <alignment vertical="center"/>
    </xf>
    <xf numFmtId="0" fontId="0" fillId="0" borderId="4" xfId="0" applyFont="1" applyBorder="1" applyAlignment="1">
      <alignment vertical="center"/>
    </xf>
    <xf numFmtId="0" fontId="14" fillId="0" borderId="6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8" fillId="5" borderId="9" xfId="0" applyFont="1" applyFill="1" applyBorder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4" fontId="20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6" fillId="0" borderId="15" xfId="0" applyNumberFormat="1" applyFont="1" applyBorder="1" applyAlignment="1">
      <alignment vertical="center"/>
    </xf>
    <xf numFmtId="4" fontId="16" fillId="0" borderId="0" xfId="0" applyNumberFormat="1" applyFont="1" applyBorder="1" applyAlignment="1">
      <alignment vertical="center"/>
    </xf>
    <xf numFmtId="166" fontId="16" fillId="0" borderId="0" xfId="0" applyNumberFormat="1" applyFont="1" applyBorder="1" applyAlignment="1">
      <alignment vertical="center"/>
    </xf>
    <xf numFmtId="4" fontId="16" fillId="0" borderId="16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5" xfId="0" applyNumberFormat="1" applyFont="1" applyBorder="1" applyAlignment="1">
      <alignment vertical="center"/>
    </xf>
    <xf numFmtId="4" fontId="25" fillId="0" borderId="0" xfId="0" applyNumberFormat="1" applyFont="1" applyBorder="1" applyAlignment="1">
      <alignment vertical="center"/>
    </xf>
    <xf numFmtId="166" fontId="25" fillId="0" borderId="0" xfId="0" applyNumberFormat="1" applyFont="1" applyBorder="1" applyAlignment="1">
      <alignment vertical="center"/>
    </xf>
    <xf numFmtId="4" fontId="25" fillId="0" borderId="16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166" fontId="25" fillId="0" borderId="21" xfId="0" applyNumberFormat="1" applyFont="1" applyBorder="1" applyAlignment="1">
      <alignment vertical="center"/>
    </xf>
    <xf numFmtId="4" fontId="25" fillId="0" borderId="22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3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4" xfId="0" applyBorder="1" applyAlignment="1">
      <alignment vertical="center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7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7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right" vertical="center"/>
    </xf>
    <xf numFmtId="0" fontId="4" fillId="5" borderId="8" xfId="0" applyFont="1" applyFill="1" applyBorder="1" applyAlignment="1">
      <alignment horizontal="center" vertical="center"/>
    </xf>
    <xf numFmtId="0" fontId="0" fillId="5" borderId="8" xfId="0" applyFont="1" applyFill="1" applyBorder="1" applyAlignment="1" applyProtection="1">
      <alignment vertical="center"/>
      <protection locked="0"/>
    </xf>
    <xf numFmtId="4" fontId="4" fillId="5" borderId="8" xfId="0" applyNumberFormat="1" applyFont="1" applyFill="1" applyBorder="1" applyAlignment="1">
      <alignment vertical="center"/>
    </xf>
    <xf numFmtId="0" fontId="0" fillId="5" borderId="9" xfId="0" applyFont="1" applyFill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18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8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21" xfId="0" applyFont="1" applyBorder="1" applyAlignment="1">
      <alignment horizontal="left" vertical="center"/>
    </xf>
    <xf numFmtId="0" fontId="6" fillId="0" borderId="21" xfId="0" applyFont="1" applyBorder="1" applyAlignment="1">
      <alignment vertical="center"/>
    </xf>
    <xf numFmtId="0" fontId="6" fillId="0" borderId="21" xfId="0" applyFont="1" applyBorder="1" applyAlignment="1" applyProtection="1">
      <alignment vertical="center"/>
      <protection locked="0"/>
    </xf>
    <xf numFmtId="4" fontId="6" fillId="0" borderId="21" xfId="0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21" xfId="0" applyFont="1" applyBorder="1" applyAlignment="1">
      <alignment horizontal="left" vertical="center"/>
    </xf>
    <xf numFmtId="0" fontId="7" fillId="0" borderId="21" xfId="0" applyFont="1" applyBorder="1" applyAlignment="1">
      <alignment vertical="center"/>
    </xf>
    <xf numFmtId="0" fontId="7" fillId="0" borderId="21" xfId="0" applyFont="1" applyBorder="1" applyAlignment="1" applyProtection="1">
      <alignment vertical="center"/>
      <protection locked="0"/>
    </xf>
    <xf numFmtId="4" fontId="7" fillId="0" borderId="21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 wrapText="1"/>
    </xf>
    <xf numFmtId="0" fontId="18" fillId="5" borderId="18" xfId="0" applyFont="1" applyFill="1" applyBorder="1" applyAlignment="1">
      <alignment horizontal="center" vertical="center" wrapText="1"/>
    </xf>
    <xf numFmtId="0" fontId="18" fillId="5" borderId="18" xfId="0" applyFont="1" applyFill="1" applyBorder="1" applyAlignment="1" applyProtection="1">
      <alignment horizontal="center" vertical="center" wrapText="1"/>
      <protection locked="0"/>
    </xf>
    <xf numFmtId="0" fontId="18" fillId="5" borderId="1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6" fontId="20" fillId="0" borderId="0" xfId="0" applyNumberFormat="1" applyFont="1" applyAlignment="1"/>
    <xf numFmtId="166" fontId="28" fillId="0" borderId="13" xfId="0" applyNumberFormat="1" applyFont="1" applyBorder="1" applyAlignment="1"/>
    <xf numFmtId="166" fontId="28" fillId="0" borderId="14" xfId="0" applyNumberFormat="1" applyFont="1" applyBorder="1" applyAlignment="1"/>
    <xf numFmtId="166" fontId="29" fillId="0" borderId="0" xfId="0" applyNumberFormat="1" applyFont="1" applyAlignment="1">
      <alignment vertical="center"/>
    </xf>
    <xf numFmtId="0" fontId="8" fillId="0" borderId="4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6" fontId="6" fillId="0" borderId="0" xfId="0" applyNumberFormat="1" applyFont="1" applyAlignment="1"/>
    <xf numFmtId="0" fontId="8" fillId="0" borderId="15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6" xfId="0" applyNumberFormat="1" applyFont="1" applyBorder="1" applyAlignment="1"/>
    <xf numFmtId="0" fontId="8" fillId="0" borderId="0" xfId="0" applyFont="1" applyAlignment="1">
      <alignment horizontal="center"/>
    </xf>
    <xf numFmtId="166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6" fontId="7" fillId="0" borderId="0" xfId="0" applyNumberFormat="1" applyFont="1" applyAlignment="1"/>
    <xf numFmtId="0" fontId="0" fillId="0" borderId="4" xfId="0" applyFont="1" applyBorder="1" applyAlignment="1" applyProtection="1">
      <alignment vertical="center"/>
      <protection locked="0"/>
    </xf>
    <xf numFmtId="0" fontId="18" fillId="0" borderId="23" xfId="0" applyFont="1" applyBorder="1" applyAlignment="1" applyProtection="1">
      <alignment horizontal="center" vertical="center"/>
      <protection locked="0"/>
    </xf>
    <xf numFmtId="49" fontId="18" fillId="0" borderId="23" xfId="0" applyNumberFormat="1" applyFont="1" applyBorder="1" applyAlignment="1" applyProtection="1">
      <alignment horizontal="left" vertical="center" wrapText="1"/>
      <protection locked="0"/>
    </xf>
    <xf numFmtId="0" fontId="18" fillId="0" borderId="23" xfId="0" applyFont="1" applyBorder="1" applyAlignment="1" applyProtection="1">
      <alignment horizontal="left" vertical="center" wrapText="1"/>
      <protection locked="0"/>
    </xf>
    <xf numFmtId="0" fontId="18" fillId="0" borderId="23" xfId="0" applyFont="1" applyBorder="1" applyAlignment="1" applyProtection="1">
      <alignment horizontal="center" vertical="center" wrapText="1"/>
      <protection locked="0"/>
    </xf>
    <xf numFmtId="166" fontId="18" fillId="0" borderId="23" xfId="0" applyNumberFormat="1" applyFont="1" applyBorder="1" applyAlignment="1" applyProtection="1">
      <alignment vertical="center"/>
      <protection locked="0"/>
    </xf>
    <xf numFmtId="166" fontId="18" fillId="3" borderId="23" xfId="0" applyNumberFormat="1" applyFont="1" applyFill="1" applyBorder="1" applyAlignment="1" applyProtection="1">
      <alignment vertical="center"/>
      <protection locked="0"/>
    </xf>
    <xf numFmtId="0" fontId="19" fillId="3" borderId="15" xfId="0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>
      <alignment horizontal="center" vertical="center"/>
    </xf>
    <xf numFmtId="166" fontId="19" fillId="0" borderId="0" xfId="0" applyNumberFormat="1" applyFont="1" applyBorder="1" applyAlignment="1">
      <alignment vertical="center"/>
    </xf>
    <xf numFmtId="166" fontId="19" fillId="0" borderId="16" xfId="0" applyNumberFormat="1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6" fontId="0" fillId="0" borderId="0" xfId="0" applyNumberFormat="1" applyFont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 wrapText="1"/>
    </xf>
    <xf numFmtId="0" fontId="0" fillId="0" borderId="15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22" xfId="0" applyFont="1" applyBorder="1" applyAlignment="1">
      <alignment vertical="center"/>
    </xf>
    <xf numFmtId="0" fontId="32" fillId="0" borderId="23" xfId="0" applyFont="1" applyBorder="1" applyAlignment="1" applyProtection="1">
      <alignment horizontal="center" vertical="center"/>
      <protection locked="0"/>
    </xf>
    <xf numFmtId="49" fontId="32" fillId="0" borderId="23" xfId="0" applyNumberFormat="1" applyFont="1" applyBorder="1" applyAlignment="1" applyProtection="1">
      <alignment horizontal="left" vertical="center" wrapText="1"/>
      <protection locked="0"/>
    </xf>
    <xf numFmtId="0" fontId="32" fillId="0" borderId="23" xfId="0" applyFont="1" applyBorder="1" applyAlignment="1" applyProtection="1">
      <alignment horizontal="left" vertical="center" wrapText="1"/>
      <protection locked="0"/>
    </xf>
    <xf numFmtId="0" fontId="32" fillId="0" borderId="23" xfId="0" applyFont="1" applyBorder="1" applyAlignment="1" applyProtection="1">
      <alignment horizontal="center" vertical="center" wrapText="1"/>
      <protection locked="0"/>
    </xf>
    <xf numFmtId="166" fontId="32" fillId="0" borderId="23" xfId="0" applyNumberFormat="1" applyFont="1" applyBorder="1" applyAlignment="1" applyProtection="1">
      <alignment vertical="center"/>
      <protection locked="0"/>
    </xf>
    <xf numFmtId="166" fontId="32" fillId="3" borderId="23" xfId="0" applyNumberFormat="1" applyFont="1" applyFill="1" applyBorder="1" applyAlignment="1" applyProtection="1">
      <alignment vertical="center"/>
      <protection locked="0"/>
    </xf>
    <xf numFmtId="0" fontId="33" fillId="0" borderId="4" xfId="0" applyFont="1" applyBorder="1" applyAlignment="1">
      <alignment vertical="center"/>
    </xf>
    <xf numFmtId="0" fontId="32" fillId="3" borderId="15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34" fillId="0" borderId="24" xfId="0" applyFont="1" applyBorder="1" applyAlignment="1">
      <alignment vertical="center" wrapText="1"/>
    </xf>
    <xf numFmtId="0" fontId="34" fillId="0" borderId="25" xfId="0" applyFont="1" applyBorder="1" applyAlignment="1">
      <alignment vertical="center" wrapText="1"/>
    </xf>
    <xf numFmtId="0" fontId="34" fillId="0" borderId="26" xfId="0" applyFont="1" applyBorder="1" applyAlignment="1">
      <alignment vertical="center" wrapText="1"/>
    </xf>
    <xf numFmtId="0" fontId="34" fillId="0" borderId="27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 wrapText="1"/>
    </xf>
    <xf numFmtId="0" fontId="34" fillId="0" borderId="27" xfId="0" applyFont="1" applyBorder="1" applyAlignment="1">
      <alignment vertical="center" wrapText="1"/>
    </xf>
    <xf numFmtId="0" fontId="34" fillId="0" borderId="28" xfId="0" applyFont="1" applyBorder="1" applyAlignment="1">
      <alignment vertical="center" wrapText="1"/>
    </xf>
    <xf numFmtId="0" fontId="36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left" vertical="center" wrapText="1"/>
    </xf>
    <xf numFmtId="0" fontId="37" fillId="0" borderId="27" xfId="0" applyFont="1" applyBorder="1" applyAlignment="1">
      <alignment vertical="center" wrapText="1"/>
    </xf>
    <xf numFmtId="0" fontId="37" fillId="0" borderId="1" xfId="0" applyFont="1" applyBorder="1" applyAlignment="1">
      <alignment vertical="center" wrapText="1"/>
    </xf>
    <xf numFmtId="0" fontId="37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vertical="center"/>
    </xf>
    <xf numFmtId="49" fontId="37" fillId="0" borderId="1" xfId="0" applyNumberFormat="1" applyFont="1" applyBorder="1" applyAlignment="1">
      <alignment vertical="center" wrapText="1"/>
    </xf>
    <xf numFmtId="0" fontId="34" fillId="0" borderId="30" xfId="0" applyFont="1" applyBorder="1" applyAlignment="1">
      <alignment vertical="center" wrapText="1"/>
    </xf>
    <xf numFmtId="0" fontId="38" fillId="0" borderId="29" xfId="0" applyFont="1" applyBorder="1" applyAlignment="1">
      <alignment vertical="center" wrapText="1"/>
    </xf>
    <xf numFmtId="0" fontId="34" fillId="0" borderId="31" xfId="0" applyFont="1" applyBorder="1" applyAlignment="1">
      <alignment vertical="center" wrapText="1"/>
    </xf>
    <xf numFmtId="0" fontId="34" fillId="0" borderId="1" xfId="0" applyFont="1" applyBorder="1" applyAlignment="1">
      <alignment vertical="top"/>
    </xf>
    <xf numFmtId="0" fontId="34" fillId="0" borderId="0" xfId="0" applyFont="1" applyAlignment="1">
      <alignment vertical="top"/>
    </xf>
    <xf numFmtId="0" fontId="34" fillId="0" borderId="24" xfId="0" applyFont="1" applyBorder="1" applyAlignment="1">
      <alignment horizontal="left" vertical="center"/>
    </xf>
    <xf numFmtId="0" fontId="34" fillId="0" borderId="25" xfId="0" applyFont="1" applyBorder="1" applyAlignment="1">
      <alignment horizontal="left" vertical="center"/>
    </xf>
    <xf numFmtId="0" fontId="34" fillId="0" borderId="26" xfId="0" applyFont="1" applyBorder="1" applyAlignment="1">
      <alignment horizontal="left" vertical="center"/>
    </xf>
    <xf numFmtId="0" fontId="34" fillId="0" borderId="27" xfId="0" applyFont="1" applyBorder="1" applyAlignment="1">
      <alignment horizontal="left" vertical="center"/>
    </xf>
    <xf numFmtId="0" fontId="34" fillId="0" borderId="28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36" fillId="0" borderId="29" xfId="0" applyFont="1" applyBorder="1" applyAlignment="1">
      <alignment horizontal="left" vertical="center"/>
    </xf>
    <xf numFmtId="0" fontId="36" fillId="0" borderId="29" xfId="0" applyFont="1" applyBorder="1" applyAlignment="1">
      <alignment horizontal="center" vertical="center"/>
    </xf>
    <xf numFmtId="0" fontId="39" fillId="0" borderId="29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37" fillId="0" borderId="1" xfId="0" applyFont="1" applyBorder="1" applyAlignment="1">
      <alignment horizontal="center" vertical="center"/>
    </xf>
    <xf numFmtId="0" fontId="37" fillId="0" borderId="27" xfId="0" applyFont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center" vertical="center"/>
    </xf>
    <xf numFmtId="0" fontId="34" fillId="0" borderId="30" xfId="0" applyFont="1" applyBorder="1" applyAlignment="1">
      <alignment horizontal="left" vertical="center"/>
    </xf>
    <xf numFmtId="0" fontId="38" fillId="0" borderId="29" xfId="0" applyFont="1" applyBorder="1" applyAlignment="1">
      <alignment horizontal="left" vertical="center"/>
    </xf>
    <xf numFmtId="0" fontId="34" fillId="0" borderId="31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37" fillId="0" borderId="29" xfId="0" applyFont="1" applyBorder="1" applyAlignment="1">
      <alignment horizontal="left" vertical="center"/>
    </xf>
    <xf numFmtId="0" fontId="34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left" vertical="center" wrapText="1"/>
    </xf>
    <xf numFmtId="0" fontId="34" fillId="0" borderId="25" xfId="0" applyFont="1" applyBorder="1" applyAlignment="1">
      <alignment horizontal="left" vertical="center" wrapText="1"/>
    </xf>
    <xf numFmtId="0" fontId="34" fillId="0" borderId="26" xfId="0" applyFont="1" applyBorder="1" applyAlignment="1">
      <alignment horizontal="left" vertical="center" wrapText="1"/>
    </xf>
    <xf numFmtId="0" fontId="34" fillId="0" borderId="27" xfId="0" applyFont="1" applyBorder="1" applyAlignment="1">
      <alignment horizontal="left" vertical="center" wrapText="1"/>
    </xf>
    <xf numFmtId="0" fontId="34" fillId="0" borderId="28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left" vertical="center" wrapText="1"/>
    </xf>
    <xf numFmtId="0" fontId="39" fillId="0" borderId="28" xfId="0" applyFont="1" applyBorder="1" applyAlignment="1">
      <alignment horizontal="left" vertical="center" wrapText="1"/>
    </xf>
    <xf numFmtId="0" fontId="37" fillId="0" borderId="27" xfId="0" applyFont="1" applyBorder="1" applyAlignment="1">
      <alignment horizontal="left" vertical="center" wrapText="1"/>
    </xf>
    <xf numFmtId="0" fontId="37" fillId="0" borderId="28" xfId="0" applyFont="1" applyBorder="1" applyAlignment="1">
      <alignment horizontal="left" vertical="center" wrapText="1"/>
    </xf>
    <xf numFmtId="0" fontId="37" fillId="0" borderId="28" xfId="0" applyFont="1" applyBorder="1" applyAlignment="1">
      <alignment horizontal="left" vertical="center"/>
    </xf>
    <xf numFmtId="0" fontId="37" fillId="0" borderId="30" xfId="0" applyFont="1" applyBorder="1" applyAlignment="1">
      <alignment horizontal="left" vertical="center" wrapText="1"/>
    </xf>
    <xf numFmtId="0" fontId="37" fillId="0" borderId="29" xfId="0" applyFont="1" applyBorder="1" applyAlignment="1">
      <alignment horizontal="left" vertical="center" wrapText="1"/>
    </xf>
    <xf numFmtId="0" fontId="37" fillId="0" borderId="3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left" vertical="top"/>
    </xf>
    <xf numFmtId="0" fontId="37" fillId="0" borderId="1" xfId="0" applyFont="1" applyBorder="1" applyAlignment="1">
      <alignment horizontal="center" vertical="top"/>
    </xf>
    <xf numFmtId="0" fontId="37" fillId="0" borderId="30" xfId="0" applyFont="1" applyBorder="1" applyAlignment="1">
      <alignment horizontal="left" vertical="center"/>
    </xf>
    <xf numFmtId="0" fontId="37" fillId="0" borderId="31" xfId="0" applyFont="1" applyBorder="1" applyAlignment="1">
      <alignment horizontal="left" vertical="center"/>
    </xf>
    <xf numFmtId="0" fontId="39" fillId="0" borderId="0" xfId="0" applyFont="1" applyAlignment="1">
      <alignment vertical="center"/>
    </xf>
    <xf numFmtId="0" fontId="36" fillId="0" borderId="1" xfId="0" applyFont="1" applyBorder="1" applyAlignment="1">
      <alignment vertical="center"/>
    </xf>
    <xf numFmtId="0" fontId="39" fillId="0" borderId="29" xfId="0" applyFont="1" applyBorder="1" applyAlignment="1">
      <alignment vertical="center"/>
    </xf>
    <xf numFmtId="0" fontId="36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37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36" fillId="0" borderId="29" xfId="0" applyFont="1" applyBorder="1" applyAlignment="1">
      <alignment horizontal="left"/>
    </xf>
    <xf numFmtId="0" fontId="39" fillId="0" borderId="29" xfId="0" applyFont="1" applyBorder="1" applyAlignment="1"/>
    <xf numFmtId="0" fontId="34" fillId="0" borderId="27" xfId="0" applyFont="1" applyBorder="1" applyAlignment="1">
      <alignment vertical="top"/>
    </xf>
    <xf numFmtId="0" fontId="34" fillId="0" borderId="28" xfId="0" applyFont="1" applyBorder="1" applyAlignment="1">
      <alignment vertical="top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top"/>
    </xf>
    <xf numFmtId="0" fontId="34" fillId="0" borderId="30" xfId="0" applyFont="1" applyBorder="1" applyAlignment="1">
      <alignment vertical="top"/>
    </xf>
    <xf numFmtId="0" fontId="34" fillId="0" borderId="29" xfId="0" applyFont="1" applyBorder="1" applyAlignment="1">
      <alignment vertical="top"/>
    </xf>
    <xf numFmtId="0" fontId="34" fillId="0" borderId="31" xfId="0" applyFont="1" applyBorder="1" applyAlignment="1">
      <alignment vertical="top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14" fillId="0" borderId="6" xfId="0" applyNumberFormat="1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4" fillId="4" borderId="8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left" vertical="center"/>
    </xf>
    <xf numFmtId="0" fontId="18" fillId="5" borderId="7" xfId="0" applyFont="1" applyFill="1" applyBorder="1" applyAlignment="1">
      <alignment horizontal="center" vertical="center"/>
    </xf>
    <xf numFmtId="0" fontId="18" fillId="5" borderId="8" xfId="0" applyFont="1" applyFill="1" applyBorder="1" applyAlignment="1">
      <alignment horizontal="left" vertical="center"/>
    </xf>
    <xf numFmtId="0" fontId="18" fillId="5" borderId="8" xfId="0" applyFont="1" applyFill="1" applyBorder="1" applyAlignment="1">
      <alignment horizontal="center" vertical="center"/>
    </xf>
    <xf numFmtId="0" fontId="18" fillId="5" borderId="8" xfId="0" applyFont="1" applyFill="1" applyBorder="1" applyAlignment="1">
      <alignment horizontal="right" vertical="center"/>
    </xf>
    <xf numFmtId="4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4" fontId="20" fillId="0" borderId="0" xfId="0" applyNumberFormat="1" applyFont="1" applyAlignment="1">
      <alignment horizontal="right" vertical="center"/>
    </xf>
    <xf numFmtId="4" fontId="20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  <xf numFmtId="0" fontId="37" fillId="0" borderId="1" xfId="0" applyFont="1" applyBorder="1" applyAlignment="1">
      <alignment horizontal="left" vertical="top"/>
    </xf>
    <xf numFmtId="0" fontId="36" fillId="0" borderId="29" xfId="0" applyFont="1" applyBorder="1" applyAlignment="1">
      <alignment horizontal="left"/>
    </xf>
    <xf numFmtId="0" fontId="37" fillId="0" borderId="1" xfId="0" applyFont="1" applyBorder="1" applyAlignment="1">
      <alignment horizontal="left" vertical="center"/>
    </xf>
    <xf numFmtId="0" fontId="35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left" vertical="center" wrapText="1"/>
    </xf>
    <xf numFmtId="49" fontId="37" fillId="0" borderId="1" xfId="0" applyNumberFormat="1" applyFont="1" applyBorder="1" applyAlignment="1">
      <alignment horizontal="left" vertical="center" wrapText="1"/>
    </xf>
    <xf numFmtId="0" fontId="36" fillId="0" borderId="29" xfId="0" applyFont="1" applyBorder="1" applyAlignment="1">
      <alignment horizontal="left" wrapText="1"/>
    </xf>
  </cellXfs>
  <cellStyles count="2">
    <cellStyle name="Hypertextový odkaz" xfId="1" builtinId="8"/>
    <cellStyle name="Normální" xfId="0" builtinId="0" customBuiltin="1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B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58"/>
  <sheetViews>
    <sheetView showGridLines="0" topLeftCell="A43" workbookViewId="0"/>
  </sheetViews>
  <sheetFormatPr defaultRowHeight="13.8"/>
  <cols>
    <col min="1" max="1" width="7.140625" style="1" customWidth="1"/>
    <col min="2" max="2" width="1.42578125" style="1" customWidth="1"/>
    <col min="3" max="3" width="3.5703125" style="1" customWidth="1"/>
    <col min="4" max="33" width="2.28515625" style="1" customWidth="1"/>
    <col min="34" max="34" width="2.85546875" style="1" customWidth="1"/>
    <col min="35" max="35" width="27.140625" style="1" customWidth="1"/>
    <col min="36" max="37" width="2.140625" style="1" customWidth="1"/>
    <col min="38" max="38" width="7.140625" style="1" customWidth="1"/>
    <col min="39" max="39" width="2.85546875" style="1" customWidth="1"/>
    <col min="40" max="40" width="11.42578125" style="1" customWidth="1"/>
    <col min="41" max="41" width="6.42578125" style="1" customWidth="1"/>
    <col min="42" max="42" width="3.5703125" style="1" customWidth="1"/>
    <col min="43" max="43" width="13.42578125" style="1" customWidth="1"/>
    <col min="44" max="44" width="11.7109375" style="1" customWidth="1"/>
    <col min="45" max="47" width="22.140625" style="1" hidden="1" customWidth="1"/>
    <col min="48" max="49" width="18.5703125" style="1" hidden="1" customWidth="1"/>
    <col min="50" max="51" width="21.42578125" style="1" hidden="1" customWidth="1"/>
    <col min="52" max="52" width="18.5703125" style="1" hidden="1" customWidth="1"/>
    <col min="53" max="53" width="16.42578125" style="1" hidden="1" customWidth="1"/>
    <col min="54" max="54" width="21.42578125" style="1" hidden="1" customWidth="1"/>
    <col min="55" max="55" width="18.5703125" style="1" hidden="1" customWidth="1"/>
    <col min="56" max="56" width="16.42578125" style="1" hidden="1" customWidth="1"/>
    <col min="57" max="57" width="57" style="1" customWidth="1"/>
    <col min="71" max="91" width="9.140625" style="1" hidden="1"/>
  </cols>
  <sheetData>
    <row r="1" spans="1:74" ht="10.199999999999999">
      <c r="A1" s="14" t="s">
        <v>0</v>
      </c>
      <c r="AZ1" s="14" t="s">
        <v>1</v>
      </c>
      <c r="BA1" s="14" t="s">
        <v>2</v>
      </c>
      <c r="BB1" s="14" t="s">
        <v>3</v>
      </c>
      <c r="BT1" s="14" t="s">
        <v>4</v>
      </c>
      <c r="BU1" s="14" t="s">
        <v>4</v>
      </c>
      <c r="BV1" s="14" t="s">
        <v>5</v>
      </c>
    </row>
    <row r="2" spans="1:74" s="1" customFormat="1" ht="36.9" customHeight="1">
      <c r="AR2" s="269" t="s">
        <v>6</v>
      </c>
      <c r="AS2" s="270"/>
      <c r="AT2" s="270"/>
      <c r="AU2" s="270"/>
      <c r="AV2" s="270"/>
      <c r="AW2" s="270"/>
      <c r="AX2" s="270"/>
      <c r="AY2" s="270"/>
      <c r="AZ2" s="270"/>
      <c r="BA2" s="270"/>
      <c r="BB2" s="270"/>
      <c r="BC2" s="270"/>
      <c r="BD2" s="270"/>
      <c r="BE2" s="270"/>
      <c r="BS2" s="15" t="s">
        <v>7</v>
      </c>
      <c r="BT2" s="15" t="s">
        <v>8</v>
      </c>
    </row>
    <row r="3" spans="1:74" s="1" customFormat="1" ht="6.9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7</v>
      </c>
      <c r="BT3" s="15" t="s">
        <v>9</v>
      </c>
    </row>
    <row r="4" spans="1:74" s="1" customFormat="1" ht="24.9" customHeight="1">
      <c r="B4" s="18"/>
      <c r="D4" s="19" t="s">
        <v>10</v>
      </c>
      <c r="AR4" s="18"/>
      <c r="AS4" s="20" t="s">
        <v>11</v>
      </c>
      <c r="BE4" s="21" t="s">
        <v>12</v>
      </c>
      <c r="BS4" s="15" t="s">
        <v>7</v>
      </c>
    </row>
    <row r="5" spans="1:74" s="1" customFormat="1" ht="12" customHeight="1">
      <c r="B5" s="18"/>
      <c r="D5" s="22" t="s">
        <v>13</v>
      </c>
      <c r="K5" s="280" t="s">
        <v>14</v>
      </c>
      <c r="L5" s="270"/>
      <c r="M5" s="270"/>
      <c r="N5" s="270"/>
      <c r="O5" s="270"/>
      <c r="P5" s="270"/>
      <c r="Q5" s="270"/>
      <c r="R5" s="270"/>
      <c r="S5" s="270"/>
      <c r="T5" s="270"/>
      <c r="U5" s="270"/>
      <c r="V5" s="270"/>
      <c r="W5" s="270"/>
      <c r="X5" s="270"/>
      <c r="Y5" s="270"/>
      <c r="Z5" s="270"/>
      <c r="AA5" s="270"/>
      <c r="AB5" s="270"/>
      <c r="AC5" s="270"/>
      <c r="AD5" s="270"/>
      <c r="AE5" s="270"/>
      <c r="AF5" s="270"/>
      <c r="AG5" s="270"/>
      <c r="AH5" s="270"/>
      <c r="AI5" s="270"/>
      <c r="AJ5" s="270"/>
      <c r="AK5" s="270"/>
      <c r="AL5" s="270"/>
      <c r="AM5" s="270"/>
      <c r="AN5" s="270"/>
      <c r="AO5" s="270"/>
      <c r="AR5" s="18"/>
      <c r="BE5" s="260" t="s">
        <v>15</v>
      </c>
      <c r="BS5" s="15" t="s">
        <v>7</v>
      </c>
    </row>
    <row r="6" spans="1:74" s="1" customFormat="1" ht="36.9" customHeight="1">
      <c r="B6" s="18"/>
      <c r="D6" s="24" t="s">
        <v>16</v>
      </c>
      <c r="K6" s="281" t="s">
        <v>17</v>
      </c>
      <c r="L6" s="270"/>
      <c r="M6" s="270"/>
      <c r="N6" s="270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0"/>
      <c r="AK6" s="270"/>
      <c r="AL6" s="270"/>
      <c r="AM6" s="270"/>
      <c r="AN6" s="270"/>
      <c r="AO6" s="270"/>
      <c r="AR6" s="18"/>
      <c r="BE6" s="261"/>
      <c r="BS6" s="15" t="s">
        <v>7</v>
      </c>
    </row>
    <row r="7" spans="1:74" s="1" customFormat="1" ht="12" customHeight="1">
      <c r="B7" s="18"/>
      <c r="D7" s="25" t="s">
        <v>18</v>
      </c>
      <c r="K7" s="23" t="s">
        <v>3</v>
      </c>
      <c r="AK7" s="25" t="s">
        <v>19</v>
      </c>
      <c r="AN7" s="23" t="s">
        <v>3</v>
      </c>
      <c r="AR7" s="18"/>
      <c r="BE7" s="261"/>
      <c r="BS7" s="15" t="s">
        <v>7</v>
      </c>
    </row>
    <row r="8" spans="1:74" s="1" customFormat="1" ht="12" customHeight="1">
      <c r="B8" s="18"/>
      <c r="D8" s="25" t="s">
        <v>20</v>
      </c>
      <c r="K8" s="23" t="s">
        <v>21</v>
      </c>
      <c r="AK8" s="25" t="s">
        <v>22</v>
      </c>
      <c r="AN8" s="26" t="s">
        <v>23</v>
      </c>
      <c r="AR8" s="18"/>
      <c r="BE8" s="261"/>
      <c r="BS8" s="15" t="s">
        <v>7</v>
      </c>
    </row>
    <row r="9" spans="1:74" s="1" customFormat="1" ht="14.4" customHeight="1">
      <c r="B9" s="18"/>
      <c r="AR9" s="18"/>
      <c r="BE9" s="261"/>
      <c r="BS9" s="15" t="s">
        <v>7</v>
      </c>
    </row>
    <row r="10" spans="1:74" s="1" customFormat="1" ht="12" customHeight="1">
      <c r="B10" s="18"/>
      <c r="D10" s="25" t="s">
        <v>24</v>
      </c>
      <c r="AK10" s="25" t="s">
        <v>25</v>
      </c>
      <c r="AN10" s="23" t="s">
        <v>3</v>
      </c>
      <c r="AR10" s="18"/>
      <c r="BE10" s="261"/>
      <c r="BS10" s="15" t="s">
        <v>7</v>
      </c>
    </row>
    <row r="11" spans="1:74" s="1" customFormat="1" ht="18.45" customHeight="1">
      <c r="B11" s="18"/>
      <c r="E11" s="23" t="s">
        <v>26</v>
      </c>
      <c r="AK11" s="25" t="s">
        <v>27</v>
      </c>
      <c r="AN11" s="23" t="s">
        <v>3</v>
      </c>
      <c r="AR11" s="18"/>
      <c r="BE11" s="261"/>
      <c r="BS11" s="15" t="s">
        <v>7</v>
      </c>
    </row>
    <row r="12" spans="1:74" s="1" customFormat="1" ht="6.9" customHeight="1">
      <c r="B12" s="18"/>
      <c r="AR12" s="18"/>
      <c r="BE12" s="261"/>
      <c r="BS12" s="15" t="s">
        <v>7</v>
      </c>
    </row>
    <row r="13" spans="1:74" s="1" customFormat="1" ht="12" customHeight="1">
      <c r="B13" s="18"/>
      <c r="D13" s="25" t="s">
        <v>28</v>
      </c>
      <c r="AK13" s="25" t="s">
        <v>25</v>
      </c>
      <c r="AN13" s="27" t="s">
        <v>29</v>
      </c>
      <c r="AR13" s="18"/>
      <c r="BE13" s="261"/>
      <c r="BS13" s="15" t="s">
        <v>7</v>
      </c>
    </row>
    <row r="14" spans="1:74" ht="13.2">
      <c r="B14" s="18"/>
      <c r="E14" s="282" t="s">
        <v>29</v>
      </c>
      <c r="F14" s="283"/>
      <c r="G14" s="283"/>
      <c r="H14" s="283"/>
      <c r="I14" s="283"/>
      <c r="J14" s="283"/>
      <c r="K14" s="283"/>
      <c r="L14" s="283"/>
      <c r="M14" s="283"/>
      <c r="N14" s="283"/>
      <c r="O14" s="283"/>
      <c r="P14" s="283"/>
      <c r="Q14" s="283"/>
      <c r="R14" s="283"/>
      <c r="S14" s="283"/>
      <c r="T14" s="283"/>
      <c r="U14" s="283"/>
      <c r="V14" s="283"/>
      <c r="W14" s="283"/>
      <c r="X14" s="283"/>
      <c r="Y14" s="283"/>
      <c r="Z14" s="283"/>
      <c r="AA14" s="283"/>
      <c r="AB14" s="283"/>
      <c r="AC14" s="283"/>
      <c r="AD14" s="283"/>
      <c r="AE14" s="283"/>
      <c r="AF14" s="283"/>
      <c r="AG14" s="283"/>
      <c r="AH14" s="283"/>
      <c r="AI14" s="283"/>
      <c r="AJ14" s="283"/>
      <c r="AK14" s="25" t="s">
        <v>27</v>
      </c>
      <c r="AN14" s="27" t="s">
        <v>29</v>
      </c>
      <c r="AR14" s="18"/>
      <c r="BE14" s="261"/>
      <c r="BS14" s="15" t="s">
        <v>7</v>
      </c>
    </row>
    <row r="15" spans="1:74" s="1" customFormat="1" ht="6.9" customHeight="1">
      <c r="B15" s="18"/>
      <c r="AR15" s="18"/>
      <c r="BE15" s="261"/>
      <c r="BS15" s="15" t="s">
        <v>4</v>
      </c>
    </row>
    <row r="16" spans="1:74" s="1" customFormat="1" ht="12" customHeight="1">
      <c r="B16" s="18"/>
      <c r="D16" s="25" t="s">
        <v>30</v>
      </c>
      <c r="AK16" s="25" t="s">
        <v>25</v>
      </c>
      <c r="AN16" s="23" t="s">
        <v>3</v>
      </c>
      <c r="AR16" s="18"/>
      <c r="BE16" s="261"/>
      <c r="BS16" s="15" t="s">
        <v>4</v>
      </c>
    </row>
    <row r="17" spans="1:71" s="1" customFormat="1" ht="18.45" customHeight="1">
      <c r="B17" s="18"/>
      <c r="E17" s="23" t="s">
        <v>26</v>
      </c>
      <c r="AK17" s="25" t="s">
        <v>27</v>
      </c>
      <c r="AN17" s="23" t="s">
        <v>3</v>
      </c>
      <c r="AR17" s="18"/>
      <c r="BE17" s="261"/>
      <c r="BS17" s="15" t="s">
        <v>31</v>
      </c>
    </row>
    <row r="18" spans="1:71" s="1" customFormat="1" ht="6.9" customHeight="1">
      <c r="B18" s="18"/>
      <c r="AR18" s="18"/>
      <c r="BE18" s="261"/>
      <c r="BS18" s="15" t="s">
        <v>7</v>
      </c>
    </row>
    <row r="19" spans="1:71" s="1" customFormat="1" ht="12" customHeight="1">
      <c r="B19" s="18"/>
      <c r="D19" s="25" t="s">
        <v>32</v>
      </c>
      <c r="AK19" s="25" t="s">
        <v>25</v>
      </c>
      <c r="AN19" s="23" t="s">
        <v>3</v>
      </c>
      <c r="AR19" s="18"/>
      <c r="BE19" s="261"/>
      <c r="BS19" s="15" t="s">
        <v>7</v>
      </c>
    </row>
    <row r="20" spans="1:71" s="1" customFormat="1" ht="18.45" customHeight="1">
      <c r="B20" s="18"/>
      <c r="E20" s="23" t="s">
        <v>26</v>
      </c>
      <c r="AK20" s="25" t="s">
        <v>27</v>
      </c>
      <c r="AN20" s="23" t="s">
        <v>3</v>
      </c>
      <c r="AR20" s="18"/>
      <c r="BE20" s="261"/>
      <c r="BS20" s="15" t="s">
        <v>31</v>
      </c>
    </row>
    <row r="21" spans="1:71" s="1" customFormat="1" ht="6.9" customHeight="1">
      <c r="B21" s="18"/>
      <c r="AR21" s="18"/>
      <c r="BE21" s="261"/>
    </row>
    <row r="22" spans="1:71" s="1" customFormat="1" ht="12" customHeight="1">
      <c r="B22" s="18"/>
      <c r="D22" s="25" t="s">
        <v>33</v>
      </c>
      <c r="AR22" s="18"/>
      <c r="BE22" s="261"/>
    </row>
    <row r="23" spans="1:71" s="1" customFormat="1" ht="60" customHeight="1">
      <c r="B23" s="18"/>
      <c r="E23" s="284" t="s">
        <v>34</v>
      </c>
      <c r="F23" s="284"/>
      <c r="G23" s="284"/>
      <c r="H23" s="284"/>
      <c r="I23" s="284"/>
      <c r="J23" s="284"/>
      <c r="K23" s="284"/>
      <c r="L23" s="284"/>
      <c r="M23" s="284"/>
      <c r="N23" s="284"/>
      <c r="O23" s="284"/>
      <c r="P23" s="284"/>
      <c r="Q23" s="284"/>
      <c r="R23" s="284"/>
      <c r="S23" s="284"/>
      <c r="T23" s="284"/>
      <c r="U23" s="284"/>
      <c r="V23" s="284"/>
      <c r="W23" s="284"/>
      <c r="X23" s="284"/>
      <c r="Y23" s="284"/>
      <c r="Z23" s="284"/>
      <c r="AA23" s="284"/>
      <c r="AB23" s="284"/>
      <c r="AC23" s="284"/>
      <c r="AD23" s="284"/>
      <c r="AE23" s="284"/>
      <c r="AF23" s="284"/>
      <c r="AG23" s="284"/>
      <c r="AH23" s="284"/>
      <c r="AI23" s="284"/>
      <c r="AJ23" s="284"/>
      <c r="AK23" s="284"/>
      <c r="AL23" s="284"/>
      <c r="AM23" s="284"/>
      <c r="AN23" s="284"/>
      <c r="AR23" s="18"/>
      <c r="BE23" s="261"/>
    </row>
    <row r="24" spans="1:71" s="1" customFormat="1" ht="6.9" customHeight="1">
      <c r="B24" s="18"/>
      <c r="AR24" s="18"/>
      <c r="BE24" s="261"/>
    </row>
    <row r="25" spans="1:71" s="1" customFormat="1" ht="6.9" customHeight="1">
      <c r="B25" s="1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R25" s="18"/>
      <c r="BE25" s="261"/>
    </row>
    <row r="26" spans="1:71" s="2" customFormat="1" ht="25.95" customHeight="1">
      <c r="A26" s="30"/>
      <c r="B26" s="31"/>
      <c r="C26" s="30"/>
      <c r="D26" s="32" t="s">
        <v>35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263">
        <f>ROUND(AG54,15)</f>
        <v>0</v>
      </c>
      <c r="AL26" s="264"/>
      <c r="AM26" s="264"/>
      <c r="AN26" s="264"/>
      <c r="AO26" s="264"/>
      <c r="AP26" s="30"/>
      <c r="AQ26" s="30"/>
      <c r="AR26" s="31"/>
      <c r="BE26" s="261"/>
    </row>
    <row r="27" spans="1:71" s="2" customFormat="1" ht="6.9" customHeight="1">
      <c r="A27" s="30"/>
      <c r="B27" s="31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1"/>
      <c r="BE27" s="261"/>
    </row>
    <row r="28" spans="1:71" s="2" customFormat="1" ht="13.2">
      <c r="A28" s="30"/>
      <c r="B28" s="31"/>
      <c r="C28" s="30"/>
      <c r="D28" s="30"/>
      <c r="E28" s="30"/>
      <c r="F28" s="30"/>
      <c r="G28" s="30"/>
      <c r="H28" s="30"/>
      <c r="I28" s="30"/>
      <c r="J28" s="30"/>
      <c r="K28" s="30"/>
      <c r="L28" s="285" t="s">
        <v>36</v>
      </c>
      <c r="M28" s="285"/>
      <c r="N28" s="285"/>
      <c r="O28" s="285"/>
      <c r="P28" s="285"/>
      <c r="Q28" s="30"/>
      <c r="R28" s="30"/>
      <c r="S28" s="30"/>
      <c r="T28" s="30"/>
      <c r="U28" s="30"/>
      <c r="V28" s="30"/>
      <c r="W28" s="285" t="s">
        <v>37</v>
      </c>
      <c r="X28" s="285"/>
      <c r="Y28" s="285"/>
      <c r="Z28" s="285"/>
      <c r="AA28" s="285"/>
      <c r="AB28" s="285"/>
      <c r="AC28" s="285"/>
      <c r="AD28" s="285"/>
      <c r="AE28" s="285"/>
      <c r="AF28" s="30"/>
      <c r="AG28" s="30"/>
      <c r="AH28" s="30"/>
      <c r="AI28" s="30"/>
      <c r="AJ28" s="30"/>
      <c r="AK28" s="285" t="s">
        <v>38</v>
      </c>
      <c r="AL28" s="285"/>
      <c r="AM28" s="285"/>
      <c r="AN28" s="285"/>
      <c r="AO28" s="285"/>
      <c r="AP28" s="30"/>
      <c r="AQ28" s="30"/>
      <c r="AR28" s="31"/>
      <c r="BE28" s="261"/>
    </row>
    <row r="29" spans="1:71" s="3" customFormat="1" ht="14.4" customHeight="1">
      <c r="B29" s="35"/>
      <c r="D29" s="25" t="s">
        <v>39</v>
      </c>
      <c r="F29" s="25" t="s">
        <v>40</v>
      </c>
      <c r="L29" s="286">
        <v>0.21</v>
      </c>
      <c r="M29" s="259"/>
      <c r="N29" s="259"/>
      <c r="O29" s="259"/>
      <c r="P29" s="259"/>
      <c r="W29" s="258">
        <f>ROUND(AZ54, 15)</f>
        <v>0</v>
      </c>
      <c r="X29" s="259"/>
      <c r="Y29" s="259"/>
      <c r="Z29" s="259"/>
      <c r="AA29" s="259"/>
      <c r="AB29" s="259"/>
      <c r="AC29" s="259"/>
      <c r="AD29" s="259"/>
      <c r="AE29" s="259"/>
      <c r="AK29" s="258">
        <f>ROUND(AV54, 15)</f>
        <v>0</v>
      </c>
      <c r="AL29" s="259"/>
      <c r="AM29" s="259"/>
      <c r="AN29" s="259"/>
      <c r="AO29" s="259"/>
      <c r="AR29" s="35"/>
      <c r="BE29" s="262"/>
    </row>
    <row r="30" spans="1:71" s="3" customFormat="1" ht="14.4" customHeight="1">
      <c r="B30" s="35"/>
      <c r="F30" s="25" t="s">
        <v>41</v>
      </c>
      <c r="L30" s="286">
        <v>0.15</v>
      </c>
      <c r="M30" s="259"/>
      <c r="N30" s="259"/>
      <c r="O30" s="259"/>
      <c r="P30" s="259"/>
      <c r="W30" s="258">
        <f>ROUND(BA54, 15)</f>
        <v>0</v>
      </c>
      <c r="X30" s="259"/>
      <c r="Y30" s="259"/>
      <c r="Z30" s="259"/>
      <c r="AA30" s="259"/>
      <c r="AB30" s="259"/>
      <c r="AC30" s="259"/>
      <c r="AD30" s="259"/>
      <c r="AE30" s="259"/>
      <c r="AK30" s="258">
        <f>ROUND(AW54, 15)</f>
        <v>0</v>
      </c>
      <c r="AL30" s="259"/>
      <c r="AM30" s="259"/>
      <c r="AN30" s="259"/>
      <c r="AO30" s="259"/>
      <c r="AR30" s="35"/>
      <c r="BE30" s="262"/>
    </row>
    <row r="31" spans="1:71" s="3" customFormat="1" ht="14.4" hidden="1" customHeight="1">
      <c r="B31" s="35"/>
      <c r="F31" s="25" t="s">
        <v>42</v>
      </c>
      <c r="L31" s="286">
        <v>0.21</v>
      </c>
      <c r="M31" s="259"/>
      <c r="N31" s="259"/>
      <c r="O31" s="259"/>
      <c r="P31" s="259"/>
      <c r="W31" s="258">
        <f>ROUND(BB54, 15)</f>
        <v>0</v>
      </c>
      <c r="X31" s="259"/>
      <c r="Y31" s="259"/>
      <c r="Z31" s="259"/>
      <c r="AA31" s="259"/>
      <c r="AB31" s="259"/>
      <c r="AC31" s="259"/>
      <c r="AD31" s="259"/>
      <c r="AE31" s="259"/>
      <c r="AK31" s="258">
        <v>0</v>
      </c>
      <c r="AL31" s="259"/>
      <c r="AM31" s="259"/>
      <c r="AN31" s="259"/>
      <c r="AO31" s="259"/>
      <c r="AR31" s="35"/>
      <c r="BE31" s="262"/>
    </row>
    <row r="32" spans="1:71" s="3" customFormat="1" ht="14.4" hidden="1" customHeight="1">
      <c r="B32" s="35"/>
      <c r="F32" s="25" t="s">
        <v>43</v>
      </c>
      <c r="L32" s="286">
        <v>0.15</v>
      </c>
      <c r="M32" s="259"/>
      <c r="N32" s="259"/>
      <c r="O32" s="259"/>
      <c r="P32" s="259"/>
      <c r="W32" s="258">
        <f>ROUND(BC54, 15)</f>
        <v>0</v>
      </c>
      <c r="X32" s="259"/>
      <c r="Y32" s="259"/>
      <c r="Z32" s="259"/>
      <c r="AA32" s="259"/>
      <c r="AB32" s="259"/>
      <c r="AC32" s="259"/>
      <c r="AD32" s="259"/>
      <c r="AE32" s="259"/>
      <c r="AK32" s="258">
        <v>0</v>
      </c>
      <c r="AL32" s="259"/>
      <c r="AM32" s="259"/>
      <c r="AN32" s="259"/>
      <c r="AO32" s="259"/>
      <c r="AR32" s="35"/>
      <c r="BE32" s="262"/>
    </row>
    <row r="33" spans="1:57" s="3" customFormat="1" ht="14.4" hidden="1" customHeight="1">
      <c r="B33" s="35"/>
      <c r="F33" s="25" t="s">
        <v>44</v>
      </c>
      <c r="L33" s="286">
        <v>0</v>
      </c>
      <c r="M33" s="259"/>
      <c r="N33" s="259"/>
      <c r="O33" s="259"/>
      <c r="P33" s="259"/>
      <c r="W33" s="258">
        <f>ROUND(BD54, 15)</f>
        <v>0</v>
      </c>
      <c r="X33" s="259"/>
      <c r="Y33" s="259"/>
      <c r="Z33" s="259"/>
      <c r="AA33" s="259"/>
      <c r="AB33" s="259"/>
      <c r="AC33" s="259"/>
      <c r="AD33" s="259"/>
      <c r="AE33" s="259"/>
      <c r="AK33" s="258">
        <v>0</v>
      </c>
      <c r="AL33" s="259"/>
      <c r="AM33" s="259"/>
      <c r="AN33" s="259"/>
      <c r="AO33" s="259"/>
      <c r="AR33" s="35"/>
    </row>
    <row r="34" spans="1:57" s="2" customFormat="1" ht="6.9" customHeight="1">
      <c r="A34" s="30"/>
      <c r="B34" s="31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1"/>
      <c r="BE34" s="30"/>
    </row>
    <row r="35" spans="1:57" s="2" customFormat="1" ht="25.95" customHeight="1">
      <c r="A35" s="30"/>
      <c r="B35" s="31"/>
      <c r="C35" s="36"/>
      <c r="D35" s="37" t="s">
        <v>45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 t="s">
        <v>46</v>
      </c>
      <c r="U35" s="38"/>
      <c r="V35" s="38"/>
      <c r="W35" s="38"/>
      <c r="X35" s="265" t="s">
        <v>47</v>
      </c>
      <c r="Y35" s="266"/>
      <c r="Z35" s="266"/>
      <c r="AA35" s="266"/>
      <c r="AB35" s="266"/>
      <c r="AC35" s="38"/>
      <c r="AD35" s="38"/>
      <c r="AE35" s="38"/>
      <c r="AF35" s="38"/>
      <c r="AG35" s="38"/>
      <c r="AH35" s="38"/>
      <c r="AI35" s="38"/>
      <c r="AJ35" s="38"/>
      <c r="AK35" s="267">
        <f>SUM(AK26:AK33)</f>
        <v>0</v>
      </c>
      <c r="AL35" s="266"/>
      <c r="AM35" s="266"/>
      <c r="AN35" s="266"/>
      <c r="AO35" s="268"/>
      <c r="AP35" s="36"/>
      <c r="AQ35" s="36"/>
      <c r="AR35" s="31"/>
      <c r="BE35" s="30"/>
    </row>
    <row r="36" spans="1:57" s="2" customFormat="1" ht="6.9" customHeight="1">
      <c r="A36" s="30"/>
      <c r="B36" s="31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1"/>
      <c r="BE36" s="30"/>
    </row>
    <row r="37" spans="1:57" s="2" customFormat="1" ht="6.9" customHeight="1">
      <c r="A37" s="30"/>
      <c r="B37" s="40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31"/>
      <c r="BE37" s="30"/>
    </row>
    <row r="41" spans="1:57" s="2" customFormat="1" ht="6.9" customHeight="1">
      <c r="A41" s="30"/>
      <c r="B41" s="42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31"/>
      <c r="BE41" s="30"/>
    </row>
    <row r="42" spans="1:57" s="2" customFormat="1" ht="24.9" customHeight="1">
      <c r="A42" s="30"/>
      <c r="B42" s="31"/>
      <c r="C42" s="19" t="s">
        <v>48</v>
      </c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1"/>
      <c r="BE42" s="30"/>
    </row>
    <row r="43" spans="1:57" s="2" customFormat="1" ht="6.9" customHeight="1">
      <c r="A43" s="30"/>
      <c r="B43" s="31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1"/>
      <c r="BE43" s="30"/>
    </row>
    <row r="44" spans="1:57" s="4" customFormat="1" ht="12" customHeight="1">
      <c r="B44" s="44"/>
      <c r="C44" s="25" t="s">
        <v>13</v>
      </c>
      <c r="L44" s="4" t="str">
        <f>K5</f>
        <v>64020009</v>
      </c>
      <c r="AR44" s="44"/>
    </row>
    <row r="45" spans="1:57" s="5" customFormat="1" ht="36.9" customHeight="1">
      <c r="B45" s="45"/>
      <c r="C45" s="46" t="s">
        <v>16</v>
      </c>
      <c r="L45" s="277" t="str">
        <f>K6</f>
        <v>Mechanické a chemické hubení nežádoucí vegetace u ST 2020</v>
      </c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8"/>
      <c r="AE45" s="278"/>
      <c r="AF45" s="278"/>
      <c r="AG45" s="278"/>
      <c r="AH45" s="278"/>
      <c r="AI45" s="278"/>
      <c r="AJ45" s="278"/>
      <c r="AK45" s="278"/>
      <c r="AL45" s="278"/>
      <c r="AM45" s="278"/>
      <c r="AN45" s="278"/>
      <c r="AO45" s="278"/>
      <c r="AR45" s="45"/>
    </row>
    <row r="46" spans="1:57" s="2" customFormat="1" ht="6.9" customHeight="1">
      <c r="A46" s="30"/>
      <c r="B46" s="31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1"/>
      <c r="BE46" s="30"/>
    </row>
    <row r="47" spans="1:57" s="2" customFormat="1" ht="12" customHeight="1">
      <c r="A47" s="30"/>
      <c r="B47" s="31"/>
      <c r="C47" s="25" t="s">
        <v>20</v>
      </c>
      <c r="D47" s="30"/>
      <c r="E47" s="30"/>
      <c r="F47" s="30"/>
      <c r="G47" s="30"/>
      <c r="H47" s="30"/>
      <c r="I47" s="30"/>
      <c r="J47" s="30"/>
      <c r="K47" s="30"/>
      <c r="L47" s="47" t="str">
        <f>IF(K8="","",K8)</f>
        <v>Hradec Králové</v>
      </c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25" t="s">
        <v>22</v>
      </c>
      <c r="AJ47" s="30"/>
      <c r="AK47" s="30"/>
      <c r="AL47" s="30"/>
      <c r="AM47" s="279" t="str">
        <f>IF(AN8= "","",AN8)</f>
        <v>4. 2. 2020</v>
      </c>
      <c r="AN47" s="279"/>
      <c r="AO47" s="30"/>
      <c r="AP47" s="30"/>
      <c r="AQ47" s="30"/>
      <c r="AR47" s="31"/>
      <c r="BE47" s="30"/>
    </row>
    <row r="48" spans="1:57" s="2" customFormat="1" ht="6.9" customHeight="1">
      <c r="A48" s="30"/>
      <c r="B48" s="31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1"/>
      <c r="BE48" s="30"/>
    </row>
    <row r="49" spans="1:91" s="2" customFormat="1" ht="15.6" customHeight="1">
      <c r="A49" s="30"/>
      <c r="B49" s="31"/>
      <c r="C49" s="25" t="s">
        <v>24</v>
      </c>
      <c r="D49" s="30"/>
      <c r="E49" s="30"/>
      <c r="F49" s="30"/>
      <c r="G49" s="30"/>
      <c r="H49" s="30"/>
      <c r="I49" s="30"/>
      <c r="J49" s="30"/>
      <c r="K49" s="30"/>
      <c r="L49" s="4" t="str">
        <f>IF(E11= "","",E11)</f>
        <v xml:space="preserve"> </v>
      </c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25" t="s">
        <v>30</v>
      </c>
      <c r="AJ49" s="30"/>
      <c r="AK49" s="30"/>
      <c r="AL49" s="30"/>
      <c r="AM49" s="275" t="str">
        <f>IF(E17="","",E17)</f>
        <v xml:space="preserve"> </v>
      </c>
      <c r="AN49" s="276"/>
      <c r="AO49" s="276"/>
      <c r="AP49" s="276"/>
      <c r="AQ49" s="30"/>
      <c r="AR49" s="31"/>
      <c r="AS49" s="271" t="s">
        <v>49</v>
      </c>
      <c r="AT49" s="272"/>
      <c r="AU49" s="49"/>
      <c r="AV49" s="49"/>
      <c r="AW49" s="49"/>
      <c r="AX49" s="49"/>
      <c r="AY49" s="49"/>
      <c r="AZ49" s="49"/>
      <c r="BA49" s="49"/>
      <c r="BB49" s="49"/>
      <c r="BC49" s="49"/>
      <c r="BD49" s="50"/>
      <c r="BE49" s="30"/>
    </row>
    <row r="50" spans="1:91" s="2" customFormat="1" ht="15.6" customHeight="1">
      <c r="A50" s="30"/>
      <c r="B50" s="31"/>
      <c r="C50" s="25" t="s">
        <v>28</v>
      </c>
      <c r="D50" s="30"/>
      <c r="E50" s="30"/>
      <c r="F50" s="30"/>
      <c r="G50" s="30"/>
      <c r="H50" s="30"/>
      <c r="I50" s="30"/>
      <c r="J50" s="30"/>
      <c r="K50" s="30"/>
      <c r="L50" s="4" t="str">
        <f>IF(E14= "Vyplň údaj","",E14)</f>
        <v/>
      </c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25" t="s">
        <v>32</v>
      </c>
      <c r="AJ50" s="30"/>
      <c r="AK50" s="30"/>
      <c r="AL50" s="30"/>
      <c r="AM50" s="275" t="str">
        <f>IF(E20="","",E20)</f>
        <v xml:space="preserve"> </v>
      </c>
      <c r="AN50" s="276"/>
      <c r="AO50" s="276"/>
      <c r="AP50" s="276"/>
      <c r="AQ50" s="30"/>
      <c r="AR50" s="31"/>
      <c r="AS50" s="273"/>
      <c r="AT50" s="274"/>
      <c r="AU50" s="51"/>
      <c r="AV50" s="51"/>
      <c r="AW50" s="51"/>
      <c r="AX50" s="51"/>
      <c r="AY50" s="51"/>
      <c r="AZ50" s="51"/>
      <c r="BA50" s="51"/>
      <c r="BB50" s="51"/>
      <c r="BC50" s="51"/>
      <c r="BD50" s="52"/>
      <c r="BE50" s="30"/>
    </row>
    <row r="51" spans="1:91" s="2" customFormat="1" ht="10.8" customHeight="1">
      <c r="A51" s="30"/>
      <c r="B51" s="31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1"/>
      <c r="AS51" s="273"/>
      <c r="AT51" s="274"/>
      <c r="AU51" s="51"/>
      <c r="AV51" s="51"/>
      <c r="AW51" s="51"/>
      <c r="AX51" s="51"/>
      <c r="AY51" s="51"/>
      <c r="AZ51" s="51"/>
      <c r="BA51" s="51"/>
      <c r="BB51" s="51"/>
      <c r="BC51" s="51"/>
      <c r="BD51" s="52"/>
      <c r="BE51" s="30"/>
    </row>
    <row r="52" spans="1:91" s="2" customFormat="1" ht="29.25" customHeight="1">
      <c r="A52" s="30"/>
      <c r="B52" s="31"/>
      <c r="C52" s="287" t="s">
        <v>50</v>
      </c>
      <c r="D52" s="288"/>
      <c r="E52" s="288"/>
      <c r="F52" s="288"/>
      <c r="G52" s="288"/>
      <c r="H52" s="53"/>
      <c r="I52" s="289" t="s">
        <v>51</v>
      </c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8"/>
      <c r="AE52" s="288"/>
      <c r="AF52" s="288"/>
      <c r="AG52" s="290" t="s">
        <v>52</v>
      </c>
      <c r="AH52" s="288"/>
      <c r="AI52" s="288"/>
      <c r="AJ52" s="288"/>
      <c r="AK52" s="288"/>
      <c r="AL52" s="288"/>
      <c r="AM52" s="288"/>
      <c r="AN52" s="289" t="s">
        <v>53</v>
      </c>
      <c r="AO52" s="288"/>
      <c r="AP52" s="288"/>
      <c r="AQ52" s="54" t="s">
        <v>54</v>
      </c>
      <c r="AR52" s="31"/>
      <c r="AS52" s="55" t="s">
        <v>55</v>
      </c>
      <c r="AT52" s="56" t="s">
        <v>56</v>
      </c>
      <c r="AU52" s="56" t="s">
        <v>57</v>
      </c>
      <c r="AV52" s="56" t="s">
        <v>58</v>
      </c>
      <c r="AW52" s="56" t="s">
        <v>59</v>
      </c>
      <c r="AX52" s="56" t="s">
        <v>60</v>
      </c>
      <c r="AY52" s="56" t="s">
        <v>61</v>
      </c>
      <c r="AZ52" s="56" t="s">
        <v>62</v>
      </c>
      <c r="BA52" s="56" t="s">
        <v>63</v>
      </c>
      <c r="BB52" s="56" t="s">
        <v>64</v>
      </c>
      <c r="BC52" s="56" t="s">
        <v>65</v>
      </c>
      <c r="BD52" s="57" t="s">
        <v>66</v>
      </c>
      <c r="BE52" s="30"/>
    </row>
    <row r="53" spans="1:91" s="2" customFormat="1" ht="10.8" customHeight="1">
      <c r="A53" s="30"/>
      <c r="B53" s="31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1"/>
      <c r="AS53" s="58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60"/>
      <c r="BE53" s="30"/>
    </row>
    <row r="54" spans="1:91" s="6" customFormat="1" ht="32.4" customHeight="1">
      <c r="B54" s="61"/>
      <c r="C54" s="62" t="s">
        <v>67</v>
      </c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294">
        <f>ROUND(SUM(AG55:AG56),15)</f>
        <v>0</v>
      </c>
      <c r="AH54" s="294"/>
      <c r="AI54" s="294"/>
      <c r="AJ54" s="294"/>
      <c r="AK54" s="294"/>
      <c r="AL54" s="294"/>
      <c r="AM54" s="294"/>
      <c r="AN54" s="295">
        <f>SUM(AG54,AT54)</f>
        <v>0</v>
      </c>
      <c r="AO54" s="295"/>
      <c r="AP54" s="295"/>
      <c r="AQ54" s="65" t="s">
        <v>3</v>
      </c>
      <c r="AR54" s="61"/>
      <c r="AS54" s="66">
        <f>ROUND(SUM(AS55:AS56),15)</f>
        <v>0</v>
      </c>
      <c r="AT54" s="67">
        <f>ROUND(SUM(AV54:AW54),15)</f>
        <v>0</v>
      </c>
      <c r="AU54" s="68">
        <f>ROUND(SUM(AU55:AU56),5)</f>
        <v>0</v>
      </c>
      <c r="AV54" s="67">
        <f>ROUND(AZ54*L29,15)</f>
        <v>0</v>
      </c>
      <c r="AW54" s="67">
        <f>ROUND(BA54*L30,15)</f>
        <v>0</v>
      </c>
      <c r="AX54" s="67">
        <f>ROUND(BB54*L29,15)</f>
        <v>0</v>
      </c>
      <c r="AY54" s="67">
        <f>ROUND(BC54*L30,15)</f>
        <v>0</v>
      </c>
      <c r="AZ54" s="67">
        <f>ROUND(SUM(AZ55:AZ56),15)</f>
        <v>0</v>
      </c>
      <c r="BA54" s="67">
        <f>ROUND(SUM(BA55:BA56),15)</f>
        <v>0</v>
      </c>
      <c r="BB54" s="67">
        <f>ROUND(SUM(BB55:BB56),15)</f>
        <v>0</v>
      </c>
      <c r="BC54" s="67">
        <f>ROUND(SUM(BC55:BC56),15)</f>
        <v>0</v>
      </c>
      <c r="BD54" s="69">
        <f>ROUND(SUM(BD55:BD56),15)</f>
        <v>0</v>
      </c>
      <c r="BS54" s="70" t="s">
        <v>68</v>
      </c>
      <c r="BT54" s="70" t="s">
        <v>7</v>
      </c>
      <c r="BU54" s="71" t="s">
        <v>69</v>
      </c>
      <c r="BV54" s="70" t="s">
        <v>70</v>
      </c>
      <c r="BW54" s="70" t="s">
        <v>5</v>
      </c>
      <c r="BX54" s="70" t="s">
        <v>71</v>
      </c>
      <c r="CL54" s="70" t="s">
        <v>3</v>
      </c>
    </row>
    <row r="55" spans="1:91" s="7" customFormat="1" ht="26.4" customHeight="1">
      <c r="A55" s="72" t="s">
        <v>72</v>
      </c>
      <c r="B55" s="73"/>
      <c r="C55" s="74"/>
      <c r="D55" s="293" t="s">
        <v>73</v>
      </c>
      <c r="E55" s="293"/>
      <c r="F55" s="293"/>
      <c r="G55" s="293"/>
      <c r="H55" s="293"/>
      <c r="I55" s="75"/>
      <c r="J55" s="293" t="s">
        <v>17</v>
      </c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293"/>
      <c r="AE55" s="293"/>
      <c r="AF55" s="293"/>
      <c r="AG55" s="291">
        <f>'PS 01 - Mechanické a chem...'!J30</f>
        <v>0</v>
      </c>
      <c r="AH55" s="292"/>
      <c r="AI55" s="292"/>
      <c r="AJ55" s="292"/>
      <c r="AK55" s="292"/>
      <c r="AL55" s="292"/>
      <c r="AM55" s="292"/>
      <c r="AN55" s="291">
        <f>SUM(AG55,AT55)</f>
        <v>0</v>
      </c>
      <c r="AO55" s="292"/>
      <c r="AP55" s="292"/>
      <c r="AQ55" s="76" t="s">
        <v>74</v>
      </c>
      <c r="AR55" s="73"/>
      <c r="AS55" s="77">
        <v>0</v>
      </c>
      <c r="AT55" s="78">
        <f>ROUND(SUM(AV55:AW55),15)</f>
        <v>0</v>
      </c>
      <c r="AU55" s="79">
        <f>'PS 01 - Mechanické a chem...'!P81</f>
        <v>0</v>
      </c>
      <c r="AV55" s="78">
        <f>'PS 01 - Mechanické a chem...'!J33</f>
        <v>0</v>
      </c>
      <c r="AW55" s="78">
        <f>'PS 01 - Mechanické a chem...'!J34</f>
        <v>0</v>
      </c>
      <c r="AX55" s="78">
        <f>'PS 01 - Mechanické a chem...'!J35</f>
        <v>0</v>
      </c>
      <c r="AY55" s="78">
        <f>'PS 01 - Mechanické a chem...'!J36</f>
        <v>0</v>
      </c>
      <c r="AZ55" s="78">
        <f>'PS 01 - Mechanické a chem...'!F33</f>
        <v>0</v>
      </c>
      <c r="BA55" s="78">
        <f>'PS 01 - Mechanické a chem...'!F34</f>
        <v>0</v>
      </c>
      <c r="BB55" s="78">
        <f>'PS 01 - Mechanické a chem...'!F35</f>
        <v>0</v>
      </c>
      <c r="BC55" s="78">
        <f>'PS 01 - Mechanické a chem...'!F36</f>
        <v>0</v>
      </c>
      <c r="BD55" s="80">
        <f>'PS 01 - Mechanické a chem...'!F37</f>
        <v>0</v>
      </c>
      <c r="BT55" s="81" t="s">
        <v>75</v>
      </c>
      <c r="BV55" s="81" t="s">
        <v>70</v>
      </c>
      <c r="BW55" s="81" t="s">
        <v>76</v>
      </c>
      <c r="BX55" s="81" t="s">
        <v>5</v>
      </c>
      <c r="CL55" s="81" t="s">
        <v>3</v>
      </c>
      <c r="CM55" s="81" t="s">
        <v>77</v>
      </c>
    </row>
    <row r="56" spans="1:91" s="7" customFormat="1" ht="39.6" customHeight="1">
      <c r="A56" s="72" t="s">
        <v>72</v>
      </c>
      <c r="B56" s="73"/>
      <c r="C56" s="74"/>
      <c r="D56" s="293" t="s">
        <v>78</v>
      </c>
      <c r="E56" s="293"/>
      <c r="F56" s="293"/>
      <c r="G56" s="293"/>
      <c r="H56" s="293"/>
      <c r="I56" s="75"/>
      <c r="J56" s="293" t="s">
        <v>79</v>
      </c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3"/>
      <c r="AE56" s="293"/>
      <c r="AF56" s="293"/>
      <c r="AG56" s="291">
        <f>'PS 02 - POLOŽKY ÚRS Mecha...'!J30</f>
        <v>0</v>
      </c>
      <c r="AH56" s="292"/>
      <c r="AI56" s="292"/>
      <c r="AJ56" s="292"/>
      <c r="AK56" s="292"/>
      <c r="AL56" s="292"/>
      <c r="AM56" s="292"/>
      <c r="AN56" s="291">
        <f>SUM(AG56,AT56)</f>
        <v>0</v>
      </c>
      <c r="AO56" s="292"/>
      <c r="AP56" s="292"/>
      <c r="AQ56" s="76" t="s">
        <v>80</v>
      </c>
      <c r="AR56" s="73"/>
      <c r="AS56" s="82">
        <v>0</v>
      </c>
      <c r="AT56" s="83">
        <f>ROUND(SUM(AV56:AW56),15)</f>
        <v>0</v>
      </c>
      <c r="AU56" s="84">
        <f>'PS 02 - POLOŽKY ÚRS Mecha...'!P79</f>
        <v>0</v>
      </c>
      <c r="AV56" s="83">
        <f>'PS 02 - POLOŽKY ÚRS Mecha...'!J33</f>
        <v>0</v>
      </c>
      <c r="AW56" s="83">
        <f>'PS 02 - POLOŽKY ÚRS Mecha...'!J34</f>
        <v>0</v>
      </c>
      <c r="AX56" s="83">
        <f>'PS 02 - POLOŽKY ÚRS Mecha...'!J35</f>
        <v>0</v>
      </c>
      <c r="AY56" s="83">
        <f>'PS 02 - POLOŽKY ÚRS Mecha...'!J36</f>
        <v>0</v>
      </c>
      <c r="AZ56" s="83">
        <f>'PS 02 - POLOŽKY ÚRS Mecha...'!F33</f>
        <v>0</v>
      </c>
      <c r="BA56" s="83">
        <f>'PS 02 - POLOŽKY ÚRS Mecha...'!F34</f>
        <v>0</v>
      </c>
      <c r="BB56" s="83">
        <f>'PS 02 - POLOŽKY ÚRS Mecha...'!F35</f>
        <v>0</v>
      </c>
      <c r="BC56" s="83">
        <f>'PS 02 - POLOŽKY ÚRS Mecha...'!F36</f>
        <v>0</v>
      </c>
      <c r="BD56" s="85">
        <f>'PS 02 - POLOŽKY ÚRS Mecha...'!F37</f>
        <v>0</v>
      </c>
      <c r="BT56" s="81" t="s">
        <v>75</v>
      </c>
      <c r="BV56" s="81" t="s">
        <v>70</v>
      </c>
      <c r="BW56" s="81" t="s">
        <v>81</v>
      </c>
      <c r="BX56" s="81" t="s">
        <v>5</v>
      </c>
      <c r="CL56" s="81" t="s">
        <v>3</v>
      </c>
      <c r="CM56" s="81" t="s">
        <v>77</v>
      </c>
    </row>
    <row r="57" spans="1:91" s="2" customFormat="1" ht="30" customHeight="1">
      <c r="A57" s="30"/>
      <c r="B57" s="31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1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</row>
    <row r="58" spans="1:91" s="2" customFormat="1" ht="6.9" customHeight="1">
      <c r="A58" s="30"/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31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</row>
  </sheetData>
  <mergeCells count="46">
    <mergeCell ref="AG54:AM54"/>
    <mergeCell ref="AN54:AP54"/>
    <mergeCell ref="AN55:AP55"/>
    <mergeCell ref="AG55:AM55"/>
    <mergeCell ref="D55:H55"/>
    <mergeCell ref="J55:AF55"/>
    <mergeCell ref="AN56:AP56"/>
    <mergeCell ref="AG56:AM56"/>
    <mergeCell ref="D56:H56"/>
    <mergeCell ref="J56:AF56"/>
    <mergeCell ref="L33:P33"/>
    <mergeCell ref="C52:G52"/>
    <mergeCell ref="I52:AF52"/>
    <mergeCell ref="AG52:AM52"/>
    <mergeCell ref="AN52:AP52"/>
    <mergeCell ref="AS49:AT51"/>
    <mergeCell ref="AM50:AP50"/>
    <mergeCell ref="L45:AO45"/>
    <mergeCell ref="AM47:AN47"/>
    <mergeCell ref="AM49:AP49"/>
    <mergeCell ref="W33:AE33"/>
    <mergeCell ref="AK33:AO33"/>
    <mergeCell ref="X35:AB35"/>
    <mergeCell ref="AK35:AO35"/>
    <mergeCell ref="AR2:BE2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W31:AE31"/>
    <mergeCell ref="BE5:BE32"/>
    <mergeCell ref="AK26:AO26"/>
    <mergeCell ref="W29:AE29"/>
    <mergeCell ref="AK29:AO29"/>
    <mergeCell ref="W30:AE30"/>
    <mergeCell ref="AK30:AO30"/>
    <mergeCell ref="AK31:AO31"/>
    <mergeCell ref="W32:AE32"/>
    <mergeCell ref="AK32:AO32"/>
  </mergeCells>
  <hyperlinks>
    <hyperlink ref="A55" location="'PS 01 - Mechanické a chem...'!C2" display="/"/>
    <hyperlink ref="A56" location="'PS 02 - POLOŽKY ÚRS Mecha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14"/>
  <sheetViews>
    <sheetView showGridLines="0" topLeftCell="A104" workbookViewId="0">
      <selection activeCell="H86" sqref="H1:H1048576"/>
    </sheetView>
  </sheetViews>
  <sheetFormatPr defaultRowHeight="13.8"/>
  <cols>
    <col min="1" max="1" width="7.140625" style="1" customWidth="1"/>
    <col min="2" max="2" width="1.42578125" style="1" customWidth="1"/>
    <col min="3" max="3" width="3.5703125" style="1" customWidth="1"/>
    <col min="4" max="4" width="3.7109375" style="1" customWidth="1"/>
    <col min="5" max="5" width="14.7109375" style="1" customWidth="1"/>
    <col min="6" max="6" width="43.5703125" style="1" customWidth="1"/>
    <col min="7" max="7" width="6" style="1" customWidth="1"/>
    <col min="8" max="8" width="14.5703125" style="1" bestFit="1" customWidth="1"/>
    <col min="9" max="9" width="17.28515625" style="86" customWidth="1"/>
    <col min="10" max="11" width="17.28515625" style="1" customWidth="1"/>
    <col min="12" max="12" width="8" style="1" customWidth="1"/>
    <col min="13" max="13" width="9.28515625" style="1" hidden="1" customWidth="1"/>
    <col min="14" max="14" width="9.140625" style="1" hidden="1"/>
    <col min="15" max="20" width="12.140625" style="1" hidden="1" customWidth="1"/>
    <col min="21" max="21" width="14" style="1" hidden="1" customWidth="1"/>
    <col min="22" max="22" width="10.5703125" style="1" customWidth="1"/>
    <col min="23" max="23" width="14" style="1" customWidth="1"/>
    <col min="24" max="24" width="10.5703125" style="1" customWidth="1"/>
    <col min="25" max="25" width="12.85546875" style="1" customWidth="1"/>
    <col min="26" max="26" width="9.42578125" style="1" customWidth="1"/>
    <col min="27" max="27" width="12.85546875" style="1" customWidth="1"/>
    <col min="28" max="28" width="14" style="1" customWidth="1"/>
    <col min="29" max="29" width="9.42578125" style="1" customWidth="1"/>
    <col min="30" max="30" width="12.85546875" style="1" customWidth="1"/>
    <col min="31" max="31" width="14" style="1" customWidth="1"/>
    <col min="44" max="65" width="9.140625" style="1" hidden="1"/>
  </cols>
  <sheetData>
    <row r="2" spans="1:46" s="1" customFormat="1" ht="36.9" customHeight="1">
      <c r="I2" s="86"/>
      <c r="L2" s="269" t="s">
        <v>6</v>
      </c>
      <c r="M2" s="270"/>
      <c r="N2" s="270"/>
      <c r="O2" s="270"/>
      <c r="P2" s="270"/>
      <c r="Q2" s="270"/>
      <c r="R2" s="270"/>
      <c r="S2" s="270"/>
      <c r="T2" s="270"/>
      <c r="U2" s="270"/>
      <c r="V2" s="270"/>
      <c r="AT2" s="15" t="s">
        <v>76</v>
      </c>
    </row>
    <row r="3" spans="1:46" s="1" customFormat="1" ht="6.9" customHeight="1">
      <c r="B3" s="16"/>
      <c r="C3" s="17"/>
      <c r="D3" s="17"/>
      <c r="E3" s="17"/>
      <c r="F3" s="17"/>
      <c r="G3" s="17"/>
      <c r="H3" s="17"/>
      <c r="I3" s="87"/>
      <c r="J3" s="17"/>
      <c r="K3" s="17"/>
      <c r="L3" s="18"/>
      <c r="AT3" s="15" t="s">
        <v>77</v>
      </c>
    </row>
    <row r="4" spans="1:46" s="1" customFormat="1" ht="24.9" customHeight="1">
      <c r="B4" s="18"/>
      <c r="D4" s="19" t="s">
        <v>82</v>
      </c>
      <c r="I4" s="86"/>
      <c r="L4" s="18"/>
      <c r="M4" s="88" t="s">
        <v>11</v>
      </c>
      <c r="AT4" s="15" t="s">
        <v>4</v>
      </c>
    </row>
    <row r="5" spans="1:46" s="1" customFormat="1" ht="6.9" customHeight="1">
      <c r="B5" s="18"/>
      <c r="I5" s="86"/>
      <c r="L5" s="18"/>
    </row>
    <row r="6" spans="1:46" s="1" customFormat="1" ht="12" customHeight="1">
      <c r="B6" s="18"/>
      <c r="D6" s="25" t="s">
        <v>16</v>
      </c>
      <c r="I6" s="86"/>
      <c r="L6" s="18"/>
    </row>
    <row r="7" spans="1:46" s="1" customFormat="1" ht="24" customHeight="1">
      <c r="B7" s="18"/>
      <c r="E7" s="296" t="str">
        <f>'Rekapitulace zakázky'!K6</f>
        <v>Mechanické a chemické hubení nežádoucí vegetace u ST 2020</v>
      </c>
      <c r="F7" s="297"/>
      <c r="G7" s="297"/>
      <c r="H7" s="297"/>
      <c r="I7" s="86"/>
      <c r="L7" s="18"/>
    </row>
    <row r="8" spans="1:46" s="2" customFormat="1" ht="12" customHeight="1">
      <c r="A8" s="30"/>
      <c r="B8" s="31"/>
      <c r="C8" s="30"/>
      <c r="D8" s="25" t="s">
        <v>83</v>
      </c>
      <c r="E8" s="30"/>
      <c r="F8" s="30"/>
      <c r="G8" s="30"/>
      <c r="H8" s="30"/>
      <c r="I8" s="89"/>
      <c r="J8" s="30"/>
      <c r="K8" s="30"/>
      <c r="L8" s="9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</row>
    <row r="9" spans="1:46" s="2" customFormat="1" ht="26.4" customHeight="1">
      <c r="A9" s="30"/>
      <c r="B9" s="31"/>
      <c r="C9" s="30"/>
      <c r="D9" s="30"/>
      <c r="E9" s="277" t="s">
        <v>84</v>
      </c>
      <c r="F9" s="298"/>
      <c r="G9" s="298"/>
      <c r="H9" s="298"/>
      <c r="I9" s="89"/>
      <c r="J9" s="30"/>
      <c r="K9" s="30"/>
      <c r="L9" s="9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46" s="2" customFormat="1" ht="10.199999999999999">
      <c r="A10" s="30"/>
      <c r="B10" s="31"/>
      <c r="C10" s="30"/>
      <c r="D10" s="30"/>
      <c r="E10" s="30"/>
      <c r="F10" s="30"/>
      <c r="G10" s="30"/>
      <c r="H10" s="30"/>
      <c r="I10" s="89"/>
      <c r="J10" s="30"/>
      <c r="K10" s="30"/>
      <c r="L10" s="9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46" s="2" customFormat="1" ht="12" customHeight="1">
      <c r="A11" s="30"/>
      <c r="B11" s="31"/>
      <c r="C11" s="30"/>
      <c r="D11" s="25" t="s">
        <v>18</v>
      </c>
      <c r="E11" s="30"/>
      <c r="F11" s="23" t="s">
        <v>3</v>
      </c>
      <c r="G11" s="30"/>
      <c r="H11" s="30"/>
      <c r="I11" s="91" t="s">
        <v>19</v>
      </c>
      <c r="J11" s="23" t="s">
        <v>3</v>
      </c>
      <c r="K11" s="30"/>
      <c r="L11" s="9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46" s="2" customFormat="1" ht="12" customHeight="1">
      <c r="A12" s="30"/>
      <c r="B12" s="31"/>
      <c r="C12" s="30"/>
      <c r="D12" s="25" t="s">
        <v>20</v>
      </c>
      <c r="E12" s="30"/>
      <c r="F12" s="23" t="s">
        <v>21</v>
      </c>
      <c r="G12" s="30"/>
      <c r="H12" s="30"/>
      <c r="I12" s="91" t="s">
        <v>22</v>
      </c>
      <c r="J12" s="48" t="str">
        <f>'Rekapitulace zakázky'!AN8</f>
        <v>4. 2. 2020</v>
      </c>
      <c r="K12" s="30"/>
      <c r="L12" s="9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46" s="2" customFormat="1" ht="10.8" customHeight="1">
      <c r="A13" s="30"/>
      <c r="B13" s="31"/>
      <c r="C13" s="30"/>
      <c r="D13" s="30"/>
      <c r="E13" s="30"/>
      <c r="F13" s="30"/>
      <c r="G13" s="30"/>
      <c r="H13" s="30"/>
      <c r="I13" s="89"/>
      <c r="J13" s="30"/>
      <c r="K13" s="30"/>
      <c r="L13" s="9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46" s="2" customFormat="1" ht="12" customHeight="1">
      <c r="A14" s="30"/>
      <c r="B14" s="31"/>
      <c r="C14" s="30"/>
      <c r="D14" s="25" t="s">
        <v>24</v>
      </c>
      <c r="E14" s="30"/>
      <c r="F14" s="30"/>
      <c r="G14" s="30"/>
      <c r="H14" s="30"/>
      <c r="I14" s="91" t="s">
        <v>25</v>
      </c>
      <c r="J14" s="23" t="str">
        <f>IF('Rekapitulace zakázky'!AN10="","",'Rekapitulace zakázky'!AN10)</f>
        <v/>
      </c>
      <c r="K14" s="30"/>
      <c r="L14" s="9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46" s="2" customFormat="1" ht="18" customHeight="1">
      <c r="A15" s="30"/>
      <c r="B15" s="31"/>
      <c r="C15" s="30"/>
      <c r="D15" s="30"/>
      <c r="E15" s="23" t="str">
        <f>IF('Rekapitulace zakázky'!E11="","",'Rekapitulace zakázky'!E11)</f>
        <v xml:space="preserve"> </v>
      </c>
      <c r="F15" s="30"/>
      <c r="G15" s="30"/>
      <c r="H15" s="30"/>
      <c r="I15" s="91" t="s">
        <v>27</v>
      </c>
      <c r="J15" s="23" t="str">
        <f>IF('Rekapitulace zakázky'!AN11="","",'Rekapitulace zakázky'!AN11)</f>
        <v/>
      </c>
      <c r="K15" s="30"/>
      <c r="L15" s="9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46" s="2" customFormat="1" ht="6.9" customHeight="1">
      <c r="A16" s="30"/>
      <c r="B16" s="31"/>
      <c r="C16" s="30"/>
      <c r="D16" s="30"/>
      <c r="E16" s="30"/>
      <c r="F16" s="30"/>
      <c r="G16" s="30"/>
      <c r="H16" s="30"/>
      <c r="I16" s="89"/>
      <c r="J16" s="30"/>
      <c r="K16" s="30"/>
      <c r="L16" s="9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2" customFormat="1" ht="12" customHeight="1">
      <c r="A17" s="30"/>
      <c r="B17" s="31"/>
      <c r="C17" s="30"/>
      <c r="D17" s="25" t="s">
        <v>28</v>
      </c>
      <c r="E17" s="30"/>
      <c r="F17" s="30"/>
      <c r="G17" s="30"/>
      <c r="H17" s="30"/>
      <c r="I17" s="91" t="s">
        <v>25</v>
      </c>
      <c r="J17" s="26" t="str">
        <f>'Rekapitulace zakázky'!AN13</f>
        <v>Vyplň údaj</v>
      </c>
      <c r="K17" s="30"/>
      <c r="L17" s="9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2" customFormat="1" ht="18" customHeight="1">
      <c r="A18" s="30"/>
      <c r="B18" s="31"/>
      <c r="C18" s="30"/>
      <c r="D18" s="30"/>
      <c r="E18" s="299" t="str">
        <f>'Rekapitulace zakázky'!E14</f>
        <v>Vyplň údaj</v>
      </c>
      <c r="F18" s="280"/>
      <c r="G18" s="280"/>
      <c r="H18" s="280"/>
      <c r="I18" s="91" t="s">
        <v>27</v>
      </c>
      <c r="J18" s="26" t="str">
        <f>'Rekapitulace zakázky'!AN14</f>
        <v>Vyplň údaj</v>
      </c>
      <c r="K18" s="30"/>
      <c r="L18" s="9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2" customFormat="1" ht="6.9" customHeight="1">
      <c r="A19" s="30"/>
      <c r="B19" s="31"/>
      <c r="C19" s="30"/>
      <c r="D19" s="30"/>
      <c r="E19" s="30"/>
      <c r="F19" s="30"/>
      <c r="G19" s="30"/>
      <c r="H19" s="30"/>
      <c r="I19" s="89"/>
      <c r="J19" s="30"/>
      <c r="K19" s="30"/>
      <c r="L19" s="9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s="2" customFormat="1" ht="12" customHeight="1">
      <c r="A20" s="30"/>
      <c r="B20" s="31"/>
      <c r="C20" s="30"/>
      <c r="D20" s="25" t="s">
        <v>30</v>
      </c>
      <c r="E20" s="30"/>
      <c r="F20" s="30"/>
      <c r="G20" s="30"/>
      <c r="H20" s="30"/>
      <c r="I20" s="91" t="s">
        <v>25</v>
      </c>
      <c r="J20" s="23" t="str">
        <f>IF('Rekapitulace zakázky'!AN16="","",'Rekapitulace zakázky'!AN16)</f>
        <v/>
      </c>
      <c r="K20" s="30"/>
      <c r="L20" s="9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s="2" customFormat="1" ht="18" customHeight="1">
      <c r="A21" s="30"/>
      <c r="B21" s="31"/>
      <c r="C21" s="30"/>
      <c r="D21" s="30"/>
      <c r="E21" s="23" t="str">
        <f>IF('Rekapitulace zakázky'!E17="","",'Rekapitulace zakázky'!E17)</f>
        <v xml:space="preserve"> </v>
      </c>
      <c r="F21" s="30"/>
      <c r="G21" s="30"/>
      <c r="H21" s="30"/>
      <c r="I21" s="91" t="s">
        <v>27</v>
      </c>
      <c r="J21" s="23" t="str">
        <f>IF('Rekapitulace zakázky'!AN17="","",'Rekapitulace zakázky'!AN17)</f>
        <v/>
      </c>
      <c r="K21" s="30"/>
      <c r="L21" s="9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</row>
    <row r="22" spans="1:31" s="2" customFormat="1" ht="6.9" customHeight="1">
      <c r="A22" s="30"/>
      <c r="B22" s="31"/>
      <c r="C22" s="30"/>
      <c r="D22" s="30"/>
      <c r="E22" s="30"/>
      <c r="F22" s="30"/>
      <c r="G22" s="30"/>
      <c r="H22" s="30"/>
      <c r="I22" s="89"/>
      <c r="J22" s="30"/>
      <c r="K22" s="30"/>
      <c r="L22" s="9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</row>
    <row r="23" spans="1:31" s="2" customFormat="1" ht="12" customHeight="1">
      <c r="A23" s="30"/>
      <c r="B23" s="31"/>
      <c r="C23" s="30"/>
      <c r="D23" s="25" t="s">
        <v>32</v>
      </c>
      <c r="E23" s="30"/>
      <c r="F23" s="30"/>
      <c r="G23" s="30"/>
      <c r="H23" s="30"/>
      <c r="I23" s="91" t="s">
        <v>25</v>
      </c>
      <c r="J23" s="23" t="str">
        <f>IF('Rekapitulace zakázky'!AN19="","",'Rekapitulace zakázky'!AN19)</f>
        <v/>
      </c>
      <c r="K23" s="30"/>
      <c r="L23" s="9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</row>
    <row r="24" spans="1:31" s="2" customFormat="1" ht="18" customHeight="1">
      <c r="A24" s="30"/>
      <c r="B24" s="31"/>
      <c r="C24" s="30"/>
      <c r="D24" s="30"/>
      <c r="E24" s="23" t="str">
        <f>IF('Rekapitulace zakázky'!E20="","",'Rekapitulace zakázky'!E20)</f>
        <v xml:space="preserve"> </v>
      </c>
      <c r="F24" s="30"/>
      <c r="G24" s="30"/>
      <c r="H24" s="30"/>
      <c r="I24" s="91" t="s">
        <v>27</v>
      </c>
      <c r="J24" s="23" t="str">
        <f>IF('Rekapitulace zakázky'!AN20="","",'Rekapitulace zakázky'!AN20)</f>
        <v/>
      </c>
      <c r="K24" s="30"/>
      <c r="L24" s="9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</row>
    <row r="25" spans="1:31" s="2" customFormat="1" ht="6.9" customHeight="1">
      <c r="A25" s="30"/>
      <c r="B25" s="31"/>
      <c r="C25" s="30"/>
      <c r="D25" s="30"/>
      <c r="E25" s="30"/>
      <c r="F25" s="30"/>
      <c r="G25" s="30"/>
      <c r="H25" s="30"/>
      <c r="I25" s="89"/>
      <c r="J25" s="30"/>
      <c r="K25" s="30"/>
      <c r="L25" s="9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</row>
    <row r="26" spans="1:31" s="2" customFormat="1" ht="12" customHeight="1">
      <c r="A26" s="30"/>
      <c r="B26" s="31"/>
      <c r="C26" s="30"/>
      <c r="D26" s="25" t="s">
        <v>33</v>
      </c>
      <c r="E26" s="30"/>
      <c r="F26" s="30"/>
      <c r="G26" s="30"/>
      <c r="H26" s="30"/>
      <c r="I26" s="89"/>
      <c r="J26" s="30"/>
      <c r="K26" s="30"/>
      <c r="L26" s="9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</row>
    <row r="27" spans="1:31" s="8" customFormat="1" ht="14.4" customHeight="1">
      <c r="A27" s="92"/>
      <c r="B27" s="93"/>
      <c r="C27" s="92"/>
      <c r="D27" s="92"/>
      <c r="E27" s="284" t="s">
        <v>3</v>
      </c>
      <c r="F27" s="284"/>
      <c r="G27" s="284"/>
      <c r="H27" s="284"/>
      <c r="I27" s="94"/>
      <c r="J27" s="92"/>
      <c r="K27" s="92"/>
      <c r="L27" s="95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</row>
    <row r="28" spans="1:31" s="2" customFormat="1" ht="6.9" customHeight="1">
      <c r="A28" s="30"/>
      <c r="B28" s="31"/>
      <c r="C28" s="30"/>
      <c r="D28" s="30"/>
      <c r="E28" s="30"/>
      <c r="F28" s="30"/>
      <c r="G28" s="30"/>
      <c r="H28" s="30"/>
      <c r="I28" s="89"/>
      <c r="J28" s="30"/>
      <c r="K28" s="30"/>
      <c r="L28" s="9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s="2" customFormat="1" ht="6.9" customHeight="1">
      <c r="A29" s="30"/>
      <c r="B29" s="31"/>
      <c r="C29" s="30"/>
      <c r="D29" s="59"/>
      <c r="E29" s="59"/>
      <c r="F29" s="59"/>
      <c r="G29" s="59"/>
      <c r="H29" s="59"/>
      <c r="I29" s="96"/>
      <c r="J29" s="59"/>
      <c r="K29" s="59"/>
      <c r="L29" s="9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</row>
    <row r="30" spans="1:31" s="2" customFormat="1" ht="25.35" customHeight="1">
      <c r="A30" s="30"/>
      <c r="B30" s="31"/>
      <c r="C30" s="30"/>
      <c r="D30" s="97" t="s">
        <v>35</v>
      </c>
      <c r="E30" s="30"/>
      <c r="F30" s="30"/>
      <c r="G30" s="30"/>
      <c r="H30" s="30"/>
      <c r="I30" s="89"/>
      <c r="J30" s="64">
        <f>ROUND(J81, 15)</f>
        <v>0</v>
      </c>
      <c r="K30" s="30"/>
      <c r="L30" s="9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</row>
    <row r="31" spans="1:31" s="2" customFormat="1" ht="6.9" customHeight="1">
      <c r="A31" s="30"/>
      <c r="B31" s="31"/>
      <c r="C31" s="30"/>
      <c r="D31" s="59"/>
      <c r="E31" s="59"/>
      <c r="F31" s="59"/>
      <c r="G31" s="59"/>
      <c r="H31" s="59"/>
      <c r="I31" s="96"/>
      <c r="J31" s="59"/>
      <c r="K31" s="59"/>
      <c r="L31" s="9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s="2" customFormat="1" ht="14.4" customHeight="1">
      <c r="A32" s="30"/>
      <c r="B32" s="31"/>
      <c r="C32" s="30"/>
      <c r="D32" s="30"/>
      <c r="E32" s="30"/>
      <c r="F32" s="34" t="s">
        <v>37</v>
      </c>
      <c r="G32" s="30"/>
      <c r="H32" s="30"/>
      <c r="I32" s="98" t="s">
        <v>36</v>
      </c>
      <c r="J32" s="34" t="s">
        <v>38</v>
      </c>
      <c r="K32" s="30"/>
      <c r="L32" s="9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31" s="2" customFormat="1" ht="14.4" customHeight="1">
      <c r="A33" s="30"/>
      <c r="B33" s="31"/>
      <c r="C33" s="30"/>
      <c r="D33" s="99" t="s">
        <v>39</v>
      </c>
      <c r="E33" s="25" t="s">
        <v>40</v>
      </c>
      <c r="F33" s="100">
        <f>ROUND((SUM(BE81:BE113)),  15)</f>
        <v>0</v>
      </c>
      <c r="G33" s="30"/>
      <c r="H33" s="30"/>
      <c r="I33" s="101">
        <v>0.21</v>
      </c>
      <c r="J33" s="100">
        <f>ROUND(((SUM(BE81:BE113))*I33),  15)</f>
        <v>0</v>
      </c>
      <c r="K33" s="30"/>
      <c r="L33" s="9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s="2" customFormat="1" ht="14.4" customHeight="1">
      <c r="A34" s="30"/>
      <c r="B34" s="31"/>
      <c r="C34" s="30"/>
      <c r="D34" s="30"/>
      <c r="E34" s="25" t="s">
        <v>41</v>
      </c>
      <c r="F34" s="100">
        <f>ROUND((SUM(BF81:BF113)),  15)</f>
        <v>0</v>
      </c>
      <c r="G34" s="30"/>
      <c r="H34" s="30"/>
      <c r="I34" s="101">
        <v>0.15</v>
      </c>
      <c r="J34" s="100">
        <f>ROUND(((SUM(BF81:BF113))*I34),  15)</f>
        <v>0</v>
      </c>
      <c r="K34" s="30"/>
      <c r="L34" s="9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s="2" customFormat="1" ht="14.4" hidden="1" customHeight="1">
      <c r="A35" s="30"/>
      <c r="B35" s="31"/>
      <c r="C35" s="30"/>
      <c r="D35" s="30"/>
      <c r="E35" s="25" t="s">
        <v>42</v>
      </c>
      <c r="F35" s="100">
        <f>ROUND((SUM(BG81:BG113)),  15)</f>
        <v>0</v>
      </c>
      <c r="G35" s="30"/>
      <c r="H35" s="30"/>
      <c r="I35" s="101">
        <v>0.21</v>
      </c>
      <c r="J35" s="100">
        <f>0</f>
        <v>0</v>
      </c>
      <c r="K35" s="30"/>
      <c r="L35" s="9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s="2" customFormat="1" ht="14.4" hidden="1" customHeight="1">
      <c r="A36" s="30"/>
      <c r="B36" s="31"/>
      <c r="C36" s="30"/>
      <c r="D36" s="30"/>
      <c r="E36" s="25" t="s">
        <v>43</v>
      </c>
      <c r="F36" s="100">
        <f>ROUND((SUM(BH81:BH113)),  15)</f>
        <v>0</v>
      </c>
      <c r="G36" s="30"/>
      <c r="H36" s="30"/>
      <c r="I36" s="101">
        <v>0.15</v>
      </c>
      <c r="J36" s="100">
        <f>0</f>
        <v>0</v>
      </c>
      <c r="K36" s="30"/>
      <c r="L36" s="9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s="2" customFormat="1" ht="14.4" hidden="1" customHeight="1">
      <c r="A37" s="30"/>
      <c r="B37" s="31"/>
      <c r="C37" s="30"/>
      <c r="D37" s="30"/>
      <c r="E37" s="25" t="s">
        <v>44</v>
      </c>
      <c r="F37" s="100">
        <f>ROUND((SUM(BI81:BI113)),  15)</f>
        <v>0</v>
      </c>
      <c r="G37" s="30"/>
      <c r="H37" s="30"/>
      <c r="I37" s="101">
        <v>0</v>
      </c>
      <c r="J37" s="100">
        <f>0</f>
        <v>0</v>
      </c>
      <c r="K37" s="30"/>
      <c r="L37" s="9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s="2" customFormat="1" ht="6.9" customHeight="1">
      <c r="A38" s="30"/>
      <c r="B38" s="31"/>
      <c r="C38" s="30"/>
      <c r="D38" s="30"/>
      <c r="E38" s="30"/>
      <c r="F38" s="30"/>
      <c r="G38" s="30"/>
      <c r="H38" s="30"/>
      <c r="I38" s="89"/>
      <c r="J38" s="30"/>
      <c r="K38" s="30"/>
      <c r="L38" s="9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</row>
    <row r="39" spans="1:31" s="2" customFormat="1" ht="25.35" customHeight="1">
      <c r="A39" s="30"/>
      <c r="B39" s="31"/>
      <c r="C39" s="102"/>
      <c r="D39" s="103" t="s">
        <v>45</v>
      </c>
      <c r="E39" s="53"/>
      <c r="F39" s="53"/>
      <c r="G39" s="104" t="s">
        <v>46</v>
      </c>
      <c r="H39" s="105" t="s">
        <v>47</v>
      </c>
      <c r="I39" s="106"/>
      <c r="J39" s="107">
        <f>SUM(J30:J37)</f>
        <v>0</v>
      </c>
      <c r="K39" s="108"/>
      <c r="L39" s="9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</row>
    <row r="40" spans="1:31" s="2" customFormat="1" ht="14.4" customHeight="1">
      <c r="A40" s="30"/>
      <c r="B40" s="40"/>
      <c r="C40" s="41"/>
      <c r="D40" s="41"/>
      <c r="E40" s="41"/>
      <c r="F40" s="41"/>
      <c r="G40" s="41"/>
      <c r="H40" s="41"/>
      <c r="I40" s="109"/>
      <c r="J40" s="41"/>
      <c r="K40" s="41"/>
      <c r="L40" s="9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</row>
    <row r="44" spans="1:31" s="2" customFormat="1" ht="6.9" customHeight="1">
      <c r="A44" s="30"/>
      <c r="B44" s="42"/>
      <c r="C44" s="43"/>
      <c r="D44" s="43"/>
      <c r="E44" s="43"/>
      <c r="F44" s="43"/>
      <c r="G44" s="43"/>
      <c r="H44" s="43"/>
      <c r="I44" s="110"/>
      <c r="J44" s="43"/>
      <c r="K44" s="43"/>
      <c r="L44" s="9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</row>
    <row r="45" spans="1:31" s="2" customFormat="1" ht="24.9" customHeight="1">
      <c r="A45" s="30"/>
      <c r="B45" s="31"/>
      <c r="C45" s="19" t="s">
        <v>85</v>
      </c>
      <c r="D45" s="30"/>
      <c r="E45" s="30"/>
      <c r="F45" s="30"/>
      <c r="G45" s="30"/>
      <c r="H45" s="30"/>
      <c r="I45" s="89"/>
      <c r="J45" s="30"/>
      <c r="K45" s="30"/>
      <c r="L45" s="9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</row>
    <row r="46" spans="1:31" s="2" customFormat="1" ht="6.9" customHeight="1">
      <c r="A46" s="30"/>
      <c r="B46" s="31"/>
      <c r="C46" s="30"/>
      <c r="D46" s="30"/>
      <c r="E46" s="30"/>
      <c r="F46" s="30"/>
      <c r="G46" s="30"/>
      <c r="H46" s="30"/>
      <c r="I46" s="89"/>
      <c r="J46" s="30"/>
      <c r="K46" s="30"/>
      <c r="L46" s="9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</row>
    <row r="47" spans="1:31" s="2" customFormat="1" ht="12" customHeight="1">
      <c r="A47" s="30"/>
      <c r="B47" s="31"/>
      <c r="C47" s="25" t="s">
        <v>16</v>
      </c>
      <c r="D47" s="30"/>
      <c r="E47" s="30"/>
      <c r="F47" s="30"/>
      <c r="G47" s="30"/>
      <c r="H47" s="30"/>
      <c r="I47" s="89"/>
      <c r="J47" s="30"/>
      <c r="K47" s="30"/>
      <c r="L47" s="9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</row>
    <row r="48" spans="1:31" s="2" customFormat="1" ht="24" customHeight="1">
      <c r="A48" s="30"/>
      <c r="B48" s="31"/>
      <c r="C48" s="30"/>
      <c r="D48" s="30"/>
      <c r="E48" s="296" t="str">
        <f>E7</f>
        <v>Mechanické a chemické hubení nežádoucí vegetace u ST 2020</v>
      </c>
      <c r="F48" s="297"/>
      <c r="G48" s="297"/>
      <c r="H48" s="297"/>
      <c r="I48" s="89"/>
      <c r="J48" s="30"/>
      <c r="K48" s="30"/>
      <c r="L48" s="9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</row>
    <row r="49" spans="1:47" s="2" customFormat="1" ht="12" customHeight="1">
      <c r="A49" s="30"/>
      <c r="B49" s="31"/>
      <c r="C49" s="25" t="s">
        <v>83</v>
      </c>
      <c r="D49" s="30"/>
      <c r="E49" s="30"/>
      <c r="F49" s="30"/>
      <c r="G49" s="30"/>
      <c r="H49" s="30"/>
      <c r="I49" s="89"/>
      <c r="J49" s="30"/>
      <c r="K49" s="30"/>
      <c r="L49" s="9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</row>
    <row r="50" spans="1:47" s="2" customFormat="1" ht="26.4" customHeight="1">
      <c r="A50" s="30"/>
      <c r="B50" s="31"/>
      <c r="C50" s="30"/>
      <c r="D50" s="30"/>
      <c r="E50" s="277" t="str">
        <f>E9</f>
        <v>PS 01 - Mechanické a chemické hubení nežádoucí vegetace u ST 2020</v>
      </c>
      <c r="F50" s="298"/>
      <c r="G50" s="298"/>
      <c r="H50" s="298"/>
      <c r="I50" s="89"/>
      <c r="J50" s="30"/>
      <c r="K50" s="30"/>
      <c r="L50" s="9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</row>
    <row r="51" spans="1:47" s="2" customFormat="1" ht="6.9" customHeight="1">
      <c r="A51" s="30"/>
      <c r="B51" s="31"/>
      <c r="C51" s="30"/>
      <c r="D51" s="30"/>
      <c r="E51" s="30"/>
      <c r="F51" s="30"/>
      <c r="G51" s="30"/>
      <c r="H51" s="30"/>
      <c r="I51" s="89"/>
      <c r="J51" s="30"/>
      <c r="K51" s="30"/>
      <c r="L51" s="9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</row>
    <row r="52" spans="1:47" s="2" customFormat="1" ht="12" customHeight="1">
      <c r="A52" s="30"/>
      <c r="B52" s="31"/>
      <c r="C52" s="25" t="s">
        <v>20</v>
      </c>
      <c r="D52" s="30"/>
      <c r="E52" s="30"/>
      <c r="F52" s="23" t="str">
        <f>F12</f>
        <v>Hradec Králové</v>
      </c>
      <c r="G52" s="30"/>
      <c r="H52" s="30"/>
      <c r="I52" s="91" t="s">
        <v>22</v>
      </c>
      <c r="J52" s="48" t="str">
        <f>IF(J12="","",J12)</f>
        <v>4. 2. 2020</v>
      </c>
      <c r="K52" s="30"/>
      <c r="L52" s="9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</row>
    <row r="53" spans="1:47" s="2" customFormat="1" ht="6.9" customHeight="1">
      <c r="A53" s="30"/>
      <c r="B53" s="31"/>
      <c r="C53" s="30"/>
      <c r="D53" s="30"/>
      <c r="E53" s="30"/>
      <c r="F53" s="30"/>
      <c r="G53" s="30"/>
      <c r="H53" s="30"/>
      <c r="I53" s="89"/>
      <c r="J53" s="30"/>
      <c r="K53" s="30"/>
      <c r="L53" s="9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</row>
    <row r="54" spans="1:47" s="2" customFormat="1" ht="15.6" customHeight="1">
      <c r="A54" s="30"/>
      <c r="B54" s="31"/>
      <c r="C54" s="25" t="s">
        <v>24</v>
      </c>
      <c r="D54" s="30"/>
      <c r="E54" s="30"/>
      <c r="F54" s="23" t="str">
        <f>E15</f>
        <v xml:space="preserve"> </v>
      </c>
      <c r="G54" s="30"/>
      <c r="H54" s="30"/>
      <c r="I54" s="91" t="s">
        <v>30</v>
      </c>
      <c r="J54" s="28" t="str">
        <f>E21</f>
        <v xml:space="preserve"> </v>
      </c>
      <c r="K54" s="30"/>
      <c r="L54" s="9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</row>
    <row r="55" spans="1:47" s="2" customFormat="1" ht="15.6" customHeight="1">
      <c r="A55" s="30"/>
      <c r="B55" s="31"/>
      <c r="C55" s="25" t="s">
        <v>28</v>
      </c>
      <c r="D55" s="30"/>
      <c r="E55" s="30"/>
      <c r="F55" s="23" t="str">
        <f>IF(E18="","",E18)</f>
        <v>Vyplň údaj</v>
      </c>
      <c r="G55" s="30"/>
      <c r="H55" s="30"/>
      <c r="I55" s="91" t="s">
        <v>32</v>
      </c>
      <c r="J55" s="28" t="str">
        <f>E24</f>
        <v xml:space="preserve"> </v>
      </c>
      <c r="K55" s="30"/>
      <c r="L55" s="9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</row>
    <row r="56" spans="1:47" s="2" customFormat="1" ht="10.35" customHeight="1">
      <c r="A56" s="30"/>
      <c r="B56" s="31"/>
      <c r="C56" s="30"/>
      <c r="D56" s="30"/>
      <c r="E56" s="30"/>
      <c r="F56" s="30"/>
      <c r="G56" s="30"/>
      <c r="H56" s="30"/>
      <c r="I56" s="89"/>
      <c r="J56" s="30"/>
      <c r="K56" s="30"/>
      <c r="L56" s="9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</row>
    <row r="57" spans="1:47" s="2" customFormat="1" ht="29.25" customHeight="1">
      <c r="A57" s="30"/>
      <c r="B57" s="31"/>
      <c r="C57" s="111" t="s">
        <v>86</v>
      </c>
      <c r="D57" s="102"/>
      <c r="E57" s="102"/>
      <c r="F57" s="102"/>
      <c r="G57" s="102"/>
      <c r="H57" s="102"/>
      <c r="I57" s="112"/>
      <c r="J57" s="113" t="s">
        <v>87</v>
      </c>
      <c r="K57" s="102"/>
      <c r="L57" s="9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</row>
    <row r="58" spans="1:47" s="2" customFormat="1" ht="10.35" customHeight="1">
      <c r="A58" s="30"/>
      <c r="B58" s="31"/>
      <c r="C58" s="30"/>
      <c r="D58" s="30"/>
      <c r="E58" s="30"/>
      <c r="F58" s="30"/>
      <c r="G58" s="30"/>
      <c r="H58" s="30"/>
      <c r="I58" s="89"/>
      <c r="J58" s="30"/>
      <c r="K58" s="30"/>
      <c r="L58" s="9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</row>
    <row r="59" spans="1:47" s="2" customFormat="1" ht="22.8" customHeight="1">
      <c r="A59" s="30"/>
      <c r="B59" s="31"/>
      <c r="C59" s="114" t="s">
        <v>67</v>
      </c>
      <c r="D59" s="30"/>
      <c r="E59" s="30"/>
      <c r="F59" s="30"/>
      <c r="G59" s="30"/>
      <c r="H59" s="30"/>
      <c r="I59" s="89"/>
      <c r="J59" s="64">
        <f>J81</f>
        <v>0</v>
      </c>
      <c r="K59" s="30"/>
      <c r="L59" s="9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U59" s="15" t="s">
        <v>88</v>
      </c>
    </row>
    <row r="60" spans="1:47" s="9" customFormat="1" ht="24.9" customHeight="1">
      <c r="B60" s="115"/>
      <c r="D60" s="116" t="s">
        <v>89</v>
      </c>
      <c r="E60" s="117"/>
      <c r="F60" s="117"/>
      <c r="G60" s="117"/>
      <c r="H60" s="117"/>
      <c r="I60" s="118"/>
      <c r="J60" s="119">
        <f>J82</f>
        <v>0</v>
      </c>
      <c r="L60" s="115"/>
    </row>
    <row r="61" spans="1:47" s="10" customFormat="1" ht="19.95" customHeight="1">
      <c r="B61" s="120"/>
      <c r="D61" s="121" t="s">
        <v>90</v>
      </c>
      <c r="E61" s="122"/>
      <c r="F61" s="122"/>
      <c r="G61" s="122"/>
      <c r="H61" s="122"/>
      <c r="I61" s="123"/>
      <c r="J61" s="124">
        <f>J83</f>
        <v>0</v>
      </c>
      <c r="L61" s="120"/>
    </row>
    <row r="62" spans="1:47" s="2" customFormat="1" ht="21.75" customHeight="1">
      <c r="A62" s="30"/>
      <c r="B62" s="31"/>
      <c r="C62" s="30"/>
      <c r="D62" s="30"/>
      <c r="E62" s="30"/>
      <c r="F62" s="30"/>
      <c r="G62" s="30"/>
      <c r="H62" s="30"/>
      <c r="I62" s="89"/>
      <c r="J62" s="30"/>
      <c r="K62" s="30"/>
      <c r="L62" s="9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</row>
    <row r="63" spans="1:47" s="2" customFormat="1" ht="6.9" customHeight="1">
      <c r="A63" s="30"/>
      <c r="B63" s="40"/>
      <c r="C63" s="41"/>
      <c r="D63" s="41"/>
      <c r="E63" s="41"/>
      <c r="F63" s="41"/>
      <c r="G63" s="41"/>
      <c r="H63" s="41"/>
      <c r="I63" s="109"/>
      <c r="J63" s="41"/>
      <c r="K63" s="41"/>
      <c r="L63" s="9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</row>
    <row r="67" spans="1:31" s="2" customFormat="1" ht="6.9" customHeight="1">
      <c r="A67" s="30"/>
      <c r="B67" s="42"/>
      <c r="C67" s="43"/>
      <c r="D67" s="43"/>
      <c r="E67" s="43"/>
      <c r="F67" s="43"/>
      <c r="G67" s="43"/>
      <c r="H67" s="43"/>
      <c r="I67" s="110"/>
      <c r="J67" s="43"/>
      <c r="K67" s="43"/>
      <c r="L67" s="9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</row>
    <row r="68" spans="1:31" s="2" customFormat="1" ht="24.9" customHeight="1">
      <c r="A68" s="30"/>
      <c r="B68" s="31"/>
      <c r="C68" s="19" t="s">
        <v>91</v>
      </c>
      <c r="D68" s="30"/>
      <c r="E68" s="30"/>
      <c r="F68" s="30"/>
      <c r="G68" s="30"/>
      <c r="H68" s="30"/>
      <c r="I68" s="89"/>
      <c r="J68" s="30"/>
      <c r="K68" s="30"/>
      <c r="L68" s="9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</row>
    <row r="69" spans="1:31" s="2" customFormat="1" ht="6.9" customHeight="1">
      <c r="A69" s="30"/>
      <c r="B69" s="31"/>
      <c r="C69" s="30"/>
      <c r="D69" s="30"/>
      <c r="E69" s="30"/>
      <c r="F69" s="30"/>
      <c r="G69" s="30"/>
      <c r="H69" s="30"/>
      <c r="I69" s="89"/>
      <c r="J69" s="30"/>
      <c r="K69" s="30"/>
      <c r="L69" s="9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</row>
    <row r="70" spans="1:31" s="2" customFormat="1" ht="12" customHeight="1">
      <c r="A70" s="30"/>
      <c r="B70" s="31"/>
      <c r="C70" s="25" t="s">
        <v>16</v>
      </c>
      <c r="D70" s="30"/>
      <c r="E70" s="30"/>
      <c r="F70" s="30"/>
      <c r="G70" s="30"/>
      <c r="H70" s="30"/>
      <c r="I70" s="89"/>
      <c r="J70" s="30"/>
      <c r="K70" s="30"/>
      <c r="L70" s="9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</row>
    <row r="71" spans="1:31" s="2" customFormat="1" ht="24" customHeight="1">
      <c r="A71" s="30"/>
      <c r="B71" s="31"/>
      <c r="C71" s="30"/>
      <c r="D71" s="30"/>
      <c r="E71" s="296" t="str">
        <f>E7</f>
        <v>Mechanické a chemické hubení nežádoucí vegetace u ST 2020</v>
      </c>
      <c r="F71" s="297"/>
      <c r="G71" s="297"/>
      <c r="H71" s="297"/>
      <c r="I71" s="89"/>
      <c r="J71" s="30"/>
      <c r="K71" s="30"/>
      <c r="L71" s="9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</row>
    <row r="72" spans="1:31" s="2" customFormat="1" ht="12" customHeight="1">
      <c r="A72" s="30"/>
      <c r="B72" s="31"/>
      <c r="C72" s="25" t="s">
        <v>83</v>
      </c>
      <c r="D72" s="30"/>
      <c r="E72" s="30"/>
      <c r="F72" s="30"/>
      <c r="G72" s="30"/>
      <c r="H72" s="30"/>
      <c r="I72" s="89"/>
      <c r="J72" s="30"/>
      <c r="K72" s="30"/>
      <c r="L72" s="9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</row>
    <row r="73" spans="1:31" s="2" customFormat="1" ht="26.4" customHeight="1">
      <c r="A73" s="30"/>
      <c r="B73" s="31"/>
      <c r="C73" s="30"/>
      <c r="D73" s="30"/>
      <c r="E73" s="277" t="str">
        <f>E9</f>
        <v>PS 01 - Mechanické a chemické hubení nežádoucí vegetace u ST 2020</v>
      </c>
      <c r="F73" s="298"/>
      <c r="G73" s="298"/>
      <c r="H73" s="298"/>
      <c r="I73" s="89"/>
      <c r="J73" s="30"/>
      <c r="K73" s="30"/>
      <c r="L73" s="9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</row>
    <row r="74" spans="1:31" s="2" customFormat="1" ht="6.9" customHeight="1">
      <c r="A74" s="30"/>
      <c r="B74" s="31"/>
      <c r="C74" s="30"/>
      <c r="D74" s="30"/>
      <c r="E74" s="30"/>
      <c r="F74" s="30"/>
      <c r="G74" s="30"/>
      <c r="H74" s="30"/>
      <c r="I74" s="89"/>
      <c r="J74" s="30"/>
      <c r="K74" s="30"/>
      <c r="L74" s="9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</row>
    <row r="75" spans="1:31" s="2" customFormat="1" ht="12" customHeight="1">
      <c r="A75" s="30"/>
      <c r="B75" s="31"/>
      <c r="C75" s="25" t="s">
        <v>20</v>
      </c>
      <c r="D75" s="30"/>
      <c r="E75" s="30"/>
      <c r="F75" s="23" t="str">
        <f>F12</f>
        <v>Hradec Králové</v>
      </c>
      <c r="G75" s="30"/>
      <c r="H75" s="30"/>
      <c r="I75" s="91" t="s">
        <v>22</v>
      </c>
      <c r="J75" s="48" t="str">
        <f>IF(J12="","",J12)</f>
        <v>4. 2. 2020</v>
      </c>
      <c r="K75" s="30"/>
      <c r="L75" s="9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</row>
    <row r="76" spans="1:31" s="2" customFormat="1" ht="6.9" customHeight="1">
      <c r="A76" s="30"/>
      <c r="B76" s="31"/>
      <c r="C76" s="30"/>
      <c r="D76" s="30"/>
      <c r="E76" s="30"/>
      <c r="F76" s="30"/>
      <c r="G76" s="30"/>
      <c r="H76" s="30"/>
      <c r="I76" s="89"/>
      <c r="J76" s="30"/>
      <c r="K76" s="30"/>
      <c r="L76" s="9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31" s="2" customFormat="1" ht="15.6" customHeight="1">
      <c r="A77" s="30"/>
      <c r="B77" s="31"/>
      <c r="C77" s="25" t="s">
        <v>24</v>
      </c>
      <c r="D77" s="30"/>
      <c r="E77" s="30"/>
      <c r="F77" s="23" t="str">
        <f>E15</f>
        <v xml:space="preserve"> </v>
      </c>
      <c r="G77" s="30"/>
      <c r="H77" s="30"/>
      <c r="I77" s="91" t="s">
        <v>30</v>
      </c>
      <c r="J77" s="28" t="str">
        <f>E21</f>
        <v xml:space="preserve"> </v>
      </c>
      <c r="K77" s="30"/>
      <c r="L77" s="9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78" spans="1:31" s="2" customFormat="1" ht="15.6" customHeight="1">
      <c r="A78" s="30"/>
      <c r="B78" s="31"/>
      <c r="C78" s="25" t="s">
        <v>28</v>
      </c>
      <c r="D78" s="30"/>
      <c r="E78" s="30"/>
      <c r="F78" s="23" t="str">
        <f>IF(E18="","",E18)</f>
        <v>Vyplň údaj</v>
      </c>
      <c r="G78" s="30"/>
      <c r="H78" s="30"/>
      <c r="I78" s="91" t="s">
        <v>32</v>
      </c>
      <c r="J78" s="28" t="str">
        <f>E24</f>
        <v xml:space="preserve"> </v>
      </c>
      <c r="K78" s="30"/>
      <c r="L78" s="9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</row>
    <row r="79" spans="1:31" s="2" customFormat="1" ht="10.35" customHeight="1">
      <c r="A79" s="30"/>
      <c r="B79" s="31"/>
      <c r="C79" s="30"/>
      <c r="D79" s="30"/>
      <c r="E79" s="30"/>
      <c r="F79" s="30"/>
      <c r="G79" s="30"/>
      <c r="H79" s="30"/>
      <c r="I79" s="89"/>
      <c r="J79" s="30"/>
      <c r="K79" s="30"/>
      <c r="L79" s="9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</row>
    <row r="80" spans="1:31" s="11" customFormat="1" ht="29.25" customHeight="1">
      <c r="A80" s="125"/>
      <c r="B80" s="126"/>
      <c r="C80" s="127" t="s">
        <v>92</v>
      </c>
      <c r="D80" s="128" t="s">
        <v>54</v>
      </c>
      <c r="E80" s="128" t="s">
        <v>50</v>
      </c>
      <c r="F80" s="128" t="s">
        <v>51</v>
      </c>
      <c r="G80" s="128" t="s">
        <v>93</v>
      </c>
      <c r="H80" s="128" t="s">
        <v>94</v>
      </c>
      <c r="I80" s="129" t="s">
        <v>95</v>
      </c>
      <c r="J80" s="128" t="s">
        <v>87</v>
      </c>
      <c r="K80" s="130" t="s">
        <v>96</v>
      </c>
      <c r="L80" s="131"/>
      <c r="M80" s="55" t="s">
        <v>3</v>
      </c>
      <c r="N80" s="56" t="s">
        <v>39</v>
      </c>
      <c r="O80" s="56" t="s">
        <v>97</v>
      </c>
      <c r="P80" s="56" t="s">
        <v>98</v>
      </c>
      <c r="Q80" s="56" t="s">
        <v>99</v>
      </c>
      <c r="R80" s="56" t="s">
        <v>100</v>
      </c>
      <c r="S80" s="56" t="s">
        <v>101</v>
      </c>
      <c r="T80" s="57" t="s">
        <v>102</v>
      </c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</row>
    <row r="81" spans="1:65" s="2" customFormat="1" ht="22.8" customHeight="1">
      <c r="A81" s="30"/>
      <c r="B81" s="31"/>
      <c r="C81" s="62" t="s">
        <v>103</v>
      </c>
      <c r="D81" s="30"/>
      <c r="E81" s="30"/>
      <c r="F81" s="30"/>
      <c r="G81" s="30"/>
      <c r="H81" s="30"/>
      <c r="I81" s="89"/>
      <c r="J81" s="132">
        <f>BK81</f>
        <v>0</v>
      </c>
      <c r="K81" s="30"/>
      <c r="L81" s="31"/>
      <c r="M81" s="58"/>
      <c r="N81" s="49"/>
      <c r="O81" s="59"/>
      <c r="P81" s="133">
        <f>P82</f>
        <v>0</v>
      </c>
      <c r="Q81" s="59"/>
      <c r="R81" s="133">
        <f>R82</f>
        <v>0</v>
      </c>
      <c r="S81" s="59"/>
      <c r="T81" s="134">
        <f>T82</f>
        <v>0</v>
      </c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T81" s="15" t="s">
        <v>68</v>
      </c>
      <c r="AU81" s="15" t="s">
        <v>88</v>
      </c>
      <c r="BK81" s="135">
        <f>BK82</f>
        <v>0</v>
      </c>
    </row>
    <row r="82" spans="1:65" s="12" customFormat="1" ht="25.95" customHeight="1">
      <c r="B82" s="136"/>
      <c r="D82" s="137" t="s">
        <v>68</v>
      </c>
      <c r="E82" s="138" t="s">
        <v>104</v>
      </c>
      <c r="F82" s="138" t="s">
        <v>105</v>
      </c>
      <c r="I82" s="139"/>
      <c r="J82" s="140">
        <f>BK82</f>
        <v>0</v>
      </c>
      <c r="L82" s="136"/>
      <c r="M82" s="141"/>
      <c r="N82" s="142"/>
      <c r="O82" s="142"/>
      <c r="P82" s="143">
        <f>P83</f>
        <v>0</v>
      </c>
      <c r="Q82" s="142"/>
      <c r="R82" s="143">
        <f>R83</f>
        <v>0</v>
      </c>
      <c r="S82" s="142"/>
      <c r="T82" s="144">
        <f>T83</f>
        <v>0</v>
      </c>
      <c r="AR82" s="137" t="s">
        <v>75</v>
      </c>
      <c r="AT82" s="145" t="s">
        <v>68</v>
      </c>
      <c r="AU82" s="145" t="s">
        <v>7</v>
      </c>
      <c r="AY82" s="137" t="s">
        <v>106</v>
      </c>
      <c r="BK82" s="146">
        <f>BK83</f>
        <v>0</v>
      </c>
    </row>
    <row r="83" spans="1:65" s="12" customFormat="1" ht="22.8" customHeight="1">
      <c r="B83" s="136"/>
      <c r="D83" s="137" t="s">
        <v>68</v>
      </c>
      <c r="E83" s="147" t="s">
        <v>107</v>
      </c>
      <c r="F83" s="147" t="s">
        <v>108</v>
      </c>
      <c r="I83" s="139"/>
      <c r="J83" s="148">
        <f>BK83</f>
        <v>0</v>
      </c>
      <c r="L83" s="136"/>
      <c r="M83" s="141"/>
      <c r="N83" s="142"/>
      <c r="O83" s="142"/>
      <c r="P83" s="143">
        <f>SUM(P84:P113)</f>
        <v>0</v>
      </c>
      <c r="Q83" s="142"/>
      <c r="R83" s="143">
        <f>SUM(R84:R113)</f>
        <v>0</v>
      </c>
      <c r="S83" s="142"/>
      <c r="T83" s="144">
        <f>SUM(T84:T113)</f>
        <v>0</v>
      </c>
      <c r="AR83" s="137" t="s">
        <v>75</v>
      </c>
      <c r="AT83" s="145" t="s">
        <v>68</v>
      </c>
      <c r="AU83" s="145" t="s">
        <v>75</v>
      </c>
      <c r="AY83" s="137" t="s">
        <v>106</v>
      </c>
      <c r="BK83" s="146">
        <f>SUM(BK84:BK113)</f>
        <v>0</v>
      </c>
    </row>
    <row r="84" spans="1:65" s="2" customFormat="1" ht="21.6" customHeight="1">
      <c r="A84" s="30"/>
      <c r="B84" s="149"/>
      <c r="C84" s="150" t="s">
        <v>75</v>
      </c>
      <c r="D84" s="150" t="s">
        <v>109</v>
      </c>
      <c r="E84" s="151" t="s">
        <v>110</v>
      </c>
      <c r="F84" s="152" t="s">
        <v>111</v>
      </c>
      <c r="G84" s="153" t="s">
        <v>112</v>
      </c>
      <c r="H84" s="154">
        <v>30</v>
      </c>
      <c r="I84" s="155"/>
      <c r="J84" s="154">
        <f>ROUND(I84*H84,15)</f>
        <v>0</v>
      </c>
      <c r="K84" s="152" t="s">
        <v>113</v>
      </c>
      <c r="L84" s="31"/>
      <c r="M84" s="156" t="s">
        <v>3</v>
      </c>
      <c r="N84" s="157" t="s">
        <v>40</v>
      </c>
      <c r="O84" s="51"/>
      <c r="P84" s="158">
        <f>O84*H84</f>
        <v>0</v>
      </c>
      <c r="Q84" s="158">
        <v>0</v>
      </c>
      <c r="R84" s="158">
        <f>Q84*H84</f>
        <v>0</v>
      </c>
      <c r="S84" s="158">
        <v>0</v>
      </c>
      <c r="T84" s="159">
        <f>S84*H84</f>
        <v>0</v>
      </c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R84" s="160" t="s">
        <v>75</v>
      </c>
      <c r="AT84" s="160" t="s">
        <v>109</v>
      </c>
      <c r="AU84" s="160" t="s">
        <v>77</v>
      </c>
      <c r="AY84" s="15" t="s">
        <v>106</v>
      </c>
      <c r="BE84" s="161">
        <f>IF(N84="základní",J84,0)</f>
        <v>0</v>
      </c>
      <c r="BF84" s="161">
        <f>IF(N84="snížená",J84,0)</f>
        <v>0</v>
      </c>
      <c r="BG84" s="161">
        <f>IF(N84="zákl. přenesená",J84,0)</f>
        <v>0</v>
      </c>
      <c r="BH84" s="161">
        <f>IF(N84="sníž. přenesená",J84,0)</f>
        <v>0</v>
      </c>
      <c r="BI84" s="161">
        <f>IF(N84="nulová",J84,0)</f>
        <v>0</v>
      </c>
      <c r="BJ84" s="15" t="s">
        <v>75</v>
      </c>
      <c r="BK84" s="162">
        <f>ROUND(I84*H84,15)</f>
        <v>0</v>
      </c>
      <c r="BL84" s="15" t="s">
        <v>75</v>
      </c>
      <c r="BM84" s="160" t="s">
        <v>114</v>
      </c>
    </row>
    <row r="85" spans="1:65" s="2" customFormat="1" ht="48">
      <c r="A85" s="30"/>
      <c r="B85" s="31"/>
      <c r="C85" s="30"/>
      <c r="D85" s="163" t="s">
        <v>115</v>
      </c>
      <c r="E85" s="30"/>
      <c r="F85" s="164" t="s">
        <v>116</v>
      </c>
      <c r="G85" s="30"/>
      <c r="H85" s="30"/>
      <c r="I85" s="89"/>
      <c r="J85" s="30"/>
      <c r="K85" s="30"/>
      <c r="L85" s="31"/>
      <c r="M85" s="165"/>
      <c r="N85" s="166"/>
      <c r="O85" s="51"/>
      <c r="P85" s="51"/>
      <c r="Q85" s="51"/>
      <c r="R85" s="51"/>
      <c r="S85" s="51"/>
      <c r="T85" s="52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T85" s="15" t="s">
        <v>115</v>
      </c>
      <c r="AU85" s="15" t="s">
        <v>77</v>
      </c>
    </row>
    <row r="86" spans="1:65" s="2" customFormat="1" ht="21.6" customHeight="1">
      <c r="A86" s="30"/>
      <c r="B86" s="149"/>
      <c r="C86" s="150" t="s">
        <v>77</v>
      </c>
      <c r="D86" s="150" t="s">
        <v>109</v>
      </c>
      <c r="E86" s="151" t="s">
        <v>117</v>
      </c>
      <c r="F86" s="152" t="s">
        <v>118</v>
      </c>
      <c r="G86" s="153" t="s">
        <v>112</v>
      </c>
      <c r="H86" s="154">
        <v>26</v>
      </c>
      <c r="I86" s="155"/>
      <c r="J86" s="154">
        <f>ROUND(I86*H86,15)</f>
        <v>0</v>
      </c>
      <c r="K86" s="152" t="s">
        <v>113</v>
      </c>
      <c r="L86" s="31"/>
      <c r="M86" s="156" t="s">
        <v>3</v>
      </c>
      <c r="N86" s="157" t="s">
        <v>40</v>
      </c>
      <c r="O86" s="51"/>
      <c r="P86" s="158">
        <f>O86*H86</f>
        <v>0</v>
      </c>
      <c r="Q86" s="158">
        <v>0</v>
      </c>
      <c r="R86" s="158">
        <f>Q86*H86</f>
        <v>0</v>
      </c>
      <c r="S86" s="158">
        <v>0</v>
      </c>
      <c r="T86" s="159">
        <f>S86*H86</f>
        <v>0</v>
      </c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R86" s="160" t="s">
        <v>75</v>
      </c>
      <c r="AT86" s="160" t="s">
        <v>109</v>
      </c>
      <c r="AU86" s="160" t="s">
        <v>77</v>
      </c>
      <c r="AY86" s="15" t="s">
        <v>106</v>
      </c>
      <c r="BE86" s="161">
        <f>IF(N86="základní",J86,0)</f>
        <v>0</v>
      </c>
      <c r="BF86" s="161">
        <f>IF(N86="snížená",J86,0)</f>
        <v>0</v>
      </c>
      <c r="BG86" s="161">
        <f>IF(N86="zákl. přenesená",J86,0)</f>
        <v>0</v>
      </c>
      <c r="BH86" s="161">
        <f>IF(N86="sníž. přenesená",J86,0)</f>
        <v>0</v>
      </c>
      <c r="BI86" s="161">
        <f>IF(N86="nulová",J86,0)</f>
        <v>0</v>
      </c>
      <c r="BJ86" s="15" t="s">
        <v>75</v>
      </c>
      <c r="BK86" s="162">
        <f>ROUND(I86*H86,15)</f>
        <v>0</v>
      </c>
      <c r="BL86" s="15" t="s">
        <v>75</v>
      </c>
      <c r="BM86" s="160" t="s">
        <v>119</v>
      </c>
    </row>
    <row r="87" spans="1:65" s="2" customFormat="1" ht="48">
      <c r="A87" s="30"/>
      <c r="B87" s="31"/>
      <c r="C87" s="30"/>
      <c r="D87" s="163" t="s">
        <v>115</v>
      </c>
      <c r="E87" s="30"/>
      <c r="F87" s="164" t="s">
        <v>120</v>
      </c>
      <c r="G87" s="30"/>
      <c r="H87" s="30"/>
      <c r="I87" s="89"/>
      <c r="J87" s="30"/>
      <c r="K87" s="30"/>
      <c r="L87" s="31"/>
      <c r="M87" s="165"/>
      <c r="N87" s="166"/>
      <c r="O87" s="51"/>
      <c r="P87" s="51"/>
      <c r="Q87" s="51"/>
      <c r="R87" s="51"/>
      <c r="S87" s="51"/>
      <c r="T87" s="52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T87" s="15" t="s">
        <v>115</v>
      </c>
      <c r="AU87" s="15" t="s">
        <v>77</v>
      </c>
    </row>
    <row r="88" spans="1:65" s="2" customFormat="1" ht="21.6" customHeight="1">
      <c r="A88" s="30"/>
      <c r="B88" s="149"/>
      <c r="C88" s="150" t="s">
        <v>121</v>
      </c>
      <c r="D88" s="150" t="s">
        <v>109</v>
      </c>
      <c r="E88" s="151" t="s">
        <v>122</v>
      </c>
      <c r="F88" s="152" t="s">
        <v>123</v>
      </c>
      <c r="G88" s="153" t="s">
        <v>112</v>
      </c>
      <c r="H88" s="154">
        <v>20</v>
      </c>
      <c r="I88" s="155"/>
      <c r="J88" s="154">
        <f>ROUND(I88*H88,15)</f>
        <v>0</v>
      </c>
      <c r="K88" s="152" t="s">
        <v>113</v>
      </c>
      <c r="L88" s="31"/>
      <c r="M88" s="156" t="s">
        <v>3</v>
      </c>
      <c r="N88" s="157" t="s">
        <v>40</v>
      </c>
      <c r="O88" s="51"/>
      <c r="P88" s="158">
        <f>O88*H88</f>
        <v>0</v>
      </c>
      <c r="Q88" s="158">
        <v>0</v>
      </c>
      <c r="R88" s="158">
        <f>Q88*H88</f>
        <v>0</v>
      </c>
      <c r="S88" s="158">
        <v>0</v>
      </c>
      <c r="T88" s="159">
        <f>S88*H88</f>
        <v>0</v>
      </c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R88" s="160" t="s">
        <v>75</v>
      </c>
      <c r="AT88" s="160" t="s">
        <v>109</v>
      </c>
      <c r="AU88" s="160" t="s">
        <v>77</v>
      </c>
      <c r="AY88" s="15" t="s">
        <v>106</v>
      </c>
      <c r="BE88" s="161">
        <f>IF(N88="základní",J88,0)</f>
        <v>0</v>
      </c>
      <c r="BF88" s="161">
        <f>IF(N88="snížená",J88,0)</f>
        <v>0</v>
      </c>
      <c r="BG88" s="161">
        <f>IF(N88="zákl. přenesená",J88,0)</f>
        <v>0</v>
      </c>
      <c r="BH88" s="161">
        <f>IF(N88="sníž. přenesená",J88,0)</f>
        <v>0</v>
      </c>
      <c r="BI88" s="161">
        <f>IF(N88="nulová",J88,0)</f>
        <v>0</v>
      </c>
      <c r="BJ88" s="15" t="s">
        <v>75</v>
      </c>
      <c r="BK88" s="162">
        <f>ROUND(I88*H88,15)</f>
        <v>0</v>
      </c>
      <c r="BL88" s="15" t="s">
        <v>75</v>
      </c>
      <c r="BM88" s="160" t="s">
        <v>124</v>
      </c>
    </row>
    <row r="89" spans="1:65" s="2" customFormat="1" ht="48">
      <c r="A89" s="30"/>
      <c r="B89" s="31"/>
      <c r="C89" s="30"/>
      <c r="D89" s="163" t="s">
        <v>115</v>
      </c>
      <c r="E89" s="30"/>
      <c r="F89" s="164" t="s">
        <v>125</v>
      </c>
      <c r="G89" s="30"/>
      <c r="H89" s="30"/>
      <c r="I89" s="89"/>
      <c r="J89" s="30"/>
      <c r="K89" s="30"/>
      <c r="L89" s="31"/>
      <c r="M89" s="165"/>
      <c r="N89" s="166"/>
      <c r="O89" s="51"/>
      <c r="P89" s="51"/>
      <c r="Q89" s="51"/>
      <c r="R89" s="51"/>
      <c r="S89" s="51"/>
      <c r="T89" s="52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T89" s="15" t="s">
        <v>115</v>
      </c>
      <c r="AU89" s="15" t="s">
        <v>77</v>
      </c>
    </row>
    <row r="90" spans="1:65" s="2" customFormat="1" ht="21.6" customHeight="1">
      <c r="A90" s="30"/>
      <c r="B90" s="149"/>
      <c r="C90" s="150" t="s">
        <v>126</v>
      </c>
      <c r="D90" s="150" t="s">
        <v>109</v>
      </c>
      <c r="E90" s="151" t="s">
        <v>127</v>
      </c>
      <c r="F90" s="152" t="s">
        <v>128</v>
      </c>
      <c r="G90" s="153" t="s">
        <v>112</v>
      </c>
      <c r="H90" s="154">
        <v>14</v>
      </c>
      <c r="I90" s="155"/>
      <c r="J90" s="154">
        <f>ROUND(I90*H90,15)</f>
        <v>0</v>
      </c>
      <c r="K90" s="152" t="s">
        <v>113</v>
      </c>
      <c r="L90" s="31"/>
      <c r="M90" s="156" t="s">
        <v>3</v>
      </c>
      <c r="N90" s="157" t="s">
        <v>40</v>
      </c>
      <c r="O90" s="51"/>
      <c r="P90" s="158">
        <f>O90*H90</f>
        <v>0</v>
      </c>
      <c r="Q90" s="158">
        <v>0</v>
      </c>
      <c r="R90" s="158">
        <f>Q90*H90</f>
        <v>0</v>
      </c>
      <c r="S90" s="158">
        <v>0</v>
      </c>
      <c r="T90" s="159">
        <f>S90*H90</f>
        <v>0</v>
      </c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R90" s="160" t="s">
        <v>75</v>
      </c>
      <c r="AT90" s="160" t="s">
        <v>109</v>
      </c>
      <c r="AU90" s="160" t="s">
        <v>77</v>
      </c>
      <c r="AY90" s="15" t="s">
        <v>106</v>
      </c>
      <c r="BE90" s="161">
        <f>IF(N90="základní",J90,0)</f>
        <v>0</v>
      </c>
      <c r="BF90" s="161">
        <f>IF(N90="snížená",J90,0)</f>
        <v>0</v>
      </c>
      <c r="BG90" s="161">
        <f>IF(N90="zákl. přenesená",J90,0)</f>
        <v>0</v>
      </c>
      <c r="BH90" s="161">
        <f>IF(N90="sníž. přenesená",J90,0)</f>
        <v>0</v>
      </c>
      <c r="BI90" s="161">
        <f>IF(N90="nulová",J90,0)</f>
        <v>0</v>
      </c>
      <c r="BJ90" s="15" t="s">
        <v>75</v>
      </c>
      <c r="BK90" s="162">
        <f>ROUND(I90*H90,15)</f>
        <v>0</v>
      </c>
      <c r="BL90" s="15" t="s">
        <v>75</v>
      </c>
      <c r="BM90" s="160" t="s">
        <v>129</v>
      </c>
    </row>
    <row r="91" spans="1:65" s="2" customFormat="1" ht="48">
      <c r="A91" s="30"/>
      <c r="B91" s="31"/>
      <c r="C91" s="30"/>
      <c r="D91" s="163" t="s">
        <v>115</v>
      </c>
      <c r="E91" s="30"/>
      <c r="F91" s="164" t="s">
        <v>130</v>
      </c>
      <c r="G91" s="30"/>
      <c r="H91" s="30"/>
      <c r="I91" s="89"/>
      <c r="J91" s="30"/>
      <c r="K91" s="30"/>
      <c r="L91" s="31"/>
      <c r="M91" s="165"/>
      <c r="N91" s="166"/>
      <c r="O91" s="51"/>
      <c r="P91" s="51"/>
      <c r="Q91" s="51"/>
      <c r="R91" s="51"/>
      <c r="S91" s="51"/>
      <c r="T91" s="52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T91" s="15" t="s">
        <v>115</v>
      </c>
      <c r="AU91" s="15" t="s">
        <v>77</v>
      </c>
    </row>
    <row r="92" spans="1:65" s="2" customFormat="1" ht="21.6" customHeight="1">
      <c r="A92" s="30"/>
      <c r="B92" s="149"/>
      <c r="C92" s="150" t="s">
        <v>107</v>
      </c>
      <c r="D92" s="150" t="s">
        <v>109</v>
      </c>
      <c r="E92" s="151" t="s">
        <v>131</v>
      </c>
      <c r="F92" s="152" t="s">
        <v>132</v>
      </c>
      <c r="G92" s="153" t="s">
        <v>112</v>
      </c>
      <c r="H92" s="154">
        <v>5</v>
      </c>
      <c r="I92" s="155"/>
      <c r="J92" s="154">
        <f>ROUND(I92*H92,15)</f>
        <v>0</v>
      </c>
      <c r="K92" s="152" t="s">
        <v>113</v>
      </c>
      <c r="L92" s="31"/>
      <c r="M92" s="156" t="s">
        <v>3</v>
      </c>
      <c r="N92" s="157" t="s">
        <v>40</v>
      </c>
      <c r="O92" s="51"/>
      <c r="P92" s="158">
        <f>O92*H92</f>
        <v>0</v>
      </c>
      <c r="Q92" s="158">
        <v>0</v>
      </c>
      <c r="R92" s="158">
        <f>Q92*H92</f>
        <v>0</v>
      </c>
      <c r="S92" s="158">
        <v>0</v>
      </c>
      <c r="T92" s="159">
        <f>S92*H92</f>
        <v>0</v>
      </c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R92" s="160" t="s">
        <v>75</v>
      </c>
      <c r="AT92" s="160" t="s">
        <v>109</v>
      </c>
      <c r="AU92" s="160" t="s">
        <v>77</v>
      </c>
      <c r="AY92" s="15" t="s">
        <v>106</v>
      </c>
      <c r="BE92" s="161">
        <f>IF(N92="základní",J92,0)</f>
        <v>0</v>
      </c>
      <c r="BF92" s="161">
        <f>IF(N92="snížená",J92,0)</f>
        <v>0</v>
      </c>
      <c r="BG92" s="161">
        <f>IF(N92="zákl. přenesená",J92,0)</f>
        <v>0</v>
      </c>
      <c r="BH92" s="161">
        <f>IF(N92="sníž. přenesená",J92,0)</f>
        <v>0</v>
      </c>
      <c r="BI92" s="161">
        <f>IF(N92="nulová",J92,0)</f>
        <v>0</v>
      </c>
      <c r="BJ92" s="15" t="s">
        <v>75</v>
      </c>
      <c r="BK92" s="162">
        <f>ROUND(I92*H92,15)</f>
        <v>0</v>
      </c>
      <c r="BL92" s="15" t="s">
        <v>75</v>
      </c>
      <c r="BM92" s="160" t="s">
        <v>133</v>
      </c>
    </row>
    <row r="93" spans="1:65" s="2" customFormat="1" ht="48">
      <c r="A93" s="30"/>
      <c r="B93" s="31"/>
      <c r="C93" s="30"/>
      <c r="D93" s="163" t="s">
        <v>115</v>
      </c>
      <c r="E93" s="30"/>
      <c r="F93" s="164" t="s">
        <v>134</v>
      </c>
      <c r="G93" s="30"/>
      <c r="H93" s="30"/>
      <c r="I93" s="89"/>
      <c r="J93" s="30"/>
      <c r="K93" s="30"/>
      <c r="L93" s="31"/>
      <c r="M93" s="165"/>
      <c r="N93" s="166"/>
      <c r="O93" s="51"/>
      <c r="P93" s="51"/>
      <c r="Q93" s="51"/>
      <c r="R93" s="51"/>
      <c r="S93" s="51"/>
      <c r="T93" s="52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T93" s="15" t="s">
        <v>115</v>
      </c>
      <c r="AU93" s="15" t="s">
        <v>77</v>
      </c>
    </row>
    <row r="94" spans="1:65" s="2" customFormat="1" ht="21.6" customHeight="1">
      <c r="A94" s="30"/>
      <c r="B94" s="149"/>
      <c r="C94" s="150" t="s">
        <v>135</v>
      </c>
      <c r="D94" s="150" t="s">
        <v>109</v>
      </c>
      <c r="E94" s="151" t="s">
        <v>136</v>
      </c>
      <c r="F94" s="152" t="s">
        <v>137</v>
      </c>
      <c r="G94" s="153" t="s">
        <v>138</v>
      </c>
      <c r="H94" s="154">
        <v>2800</v>
      </c>
      <c r="I94" s="155"/>
      <c r="J94" s="154">
        <f>ROUND(I94*H94,15)</f>
        <v>0</v>
      </c>
      <c r="K94" s="152" t="s">
        <v>113</v>
      </c>
      <c r="L94" s="31"/>
      <c r="M94" s="156" t="s">
        <v>3</v>
      </c>
      <c r="N94" s="157" t="s">
        <v>40</v>
      </c>
      <c r="O94" s="51"/>
      <c r="P94" s="158">
        <f>O94*H94</f>
        <v>0</v>
      </c>
      <c r="Q94" s="158">
        <v>0</v>
      </c>
      <c r="R94" s="158">
        <f>Q94*H94</f>
        <v>0</v>
      </c>
      <c r="S94" s="158">
        <v>0</v>
      </c>
      <c r="T94" s="159">
        <f>S94*H94</f>
        <v>0</v>
      </c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R94" s="160" t="s">
        <v>75</v>
      </c>
      <c r="AT94" s="160" t="s">
        <v>109</v>
      </c>
      <c r="AU94" s="160" t="s">
        <v>77</v>
      </c>
      <c r="AY94" s="15" t="s">
        <v>106</v>
      </c>
      <c r="BE94" s="161">
        <f>IF(N94="základní",J94,0)</f>
        <v>0</v>
      </c>
      <c r="BF94" s="161">
        <f>IF(N94="snížená",J94,0)</f>
        <v>0</v>
      </c>
      <c r="BG94" s="161">
        <f>IF(N94="zákl. přenesená",J94,0)</f>
        <v>0</v>
      </c>
      <c r="BH94" s="161">
        <f>IF(N94="sníž. přenesená",J94,0)</f>
        <v>0</v>
      </c>
      <c r="BI94" s="161">
        <f>IF(N94="nulová",J94,0)</f>
        <v>0</v>
      </c>
      <c r="BJ94" s="15" t="s">
        <v>75</v>
      </c>
      <c r="BK94" s="162">
        <f>ROUND(I94*H94,15)</f>
        <v>0</v>
      </c>
      <c r="BL94" s="15" t="s">
        <v>75</v>
      </c>
      <c r="BM94" s="160" t="s">
        <v>139</v>
      </c>
    </row>
    <row r="95" spans="1:65" s="2" customFormat="1" ht="57.6">
      <c r="A95" s="30"/>
      <c r="B95" s="31"/>
      <c r="C95" s="30"/>
      <c r="D95" s="163" t="s">
        <v>115</v>
      </c>
      <c r="E95" s="30"/>
      <c r="F95" s="164" t="s">
        <v>140</v>
      </c>
      <c r="G95" s="30"/>
      <c r="H95" s="30"/>
      <c r="I95" s="89"/>
      <c r="J95" s="30"/>
      <c r="K95" s="30"/>
      <c r="L95" s="31"/>
      <c r="M95" s="165"/>
      <c r="N95" s="166"/>
      <c r="O95" s="51"/>
      <c r="P95" s="51"/>
      <c r="Q95" s="51"/>
      <c r="R95" s="51"/>
      <c r="S95" s="51"/>
      <c r="T95" s="52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T95" s="15" t="s">
        <v>115</v>
      </c>
      <c r="AU95" s="15" t="s">
        <v>77</v>
      </c>
    </row>
    <row r="96" spans="1:65" s="2" customFormat="1" ht="21.6" customHeight="1">
      <c r="A96" s="30"/>
      <c r="B96" s="149"/>
      <c r="C96" s="150" t="s">
        <v>141</v>
      </c>
      <c r="D96" s="150" t="s">
        <v>109</v>
      </c>
      <c r="E96" s="151" t="s">
        <v>142</v>
      </c>
      <c r="F96" s="152" t="s">
        <v>143</v>
      </c>
      <c r="G96" s="153" t="s">
        <v>138</v>
      </c>
      <c r="H96" s="154">
        <v>400</v>
      </c>
      <c r="I96" s="155"/>
      <c r="J96" s="154">
        <f>ROUND(I96*H96,15)</f>
        <v>0</v>
      </c>
      <c r="K96" s="152" t="s">
        <v>113</v>
      </c>
      <c r="L96" s="31"/>
      <c r="M96" s="156" t="s">
        <v>3</v>
      </c>
      <c r="N96" s="157" t="s">
        <v>40</v>
      </c>
      <c r="O96" s="51"/>
      <c r="P96" s="158">
        <f>O96*H96</f>
        <v>0</v>
      </c>
      <c r="Q96" s="158">
        <v>0</v>
      </c>
      <c r="R96" s="158">
        <f>Q96*H96</f>
        <v>0</v>
      </c>
      <c r="S96" s="158">
        <v>0</v>
      </c>
      <c r="T96" s="159">
        <f>S96*H96</f>
        <v>0</v>
      </c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R96" s="160" t="s">
        <v>75</v>
      </c>
      <c r="AT96" s="160" t="s">
        <v>109</v>
      </c>
      <c r="AU96" s="160" t="s">
        <v>77</v>
      </c>
      <c r="AY96" s="15" t="s">
        <v>106</v>
      </c>
      <c r="BE96" s="161">
        <f>IF(N96="základní",J96,0)</f>
        <v>0</v>
      </c>
      <c r="BF96" s="161">
        <f>IF(N96="snížená",J96,0)</f>
        <v>0</v>
      </c>
      <c r="BG96" s="161">
        <f>IF(N96="zákl. přenesená",J96,0)</f>
        <v>0</v>
      </c>
      <c r="BH96" s="161">
        <f>IF(N96="sníž. přenesená",J96,0)</f>
        <v>0</v>
      </c>
      <c r="BI96" s="161">
        <f>IF(N96="nulová",J96,0)</f>
        <v>0</v>
      </c>
      <c r="BJ96" s="15" t="s">
        <v>75</v>
      </c>
      <c r="BK96" s="162">
        <f>ROUND(I96*H96,15)</f>
        <v>0</v>
      </c>
      <c r="BL96" s="15" t="s">
        <v>75</v>
      </c>
      <c r="BM96" s="160" t="s">
        <v>144</v>
      </c>
    </row>
    <row r="97" spans="1:65" s="2" customFormat="1" ht="57.6">
      <c r="A97" s="30"/>
      <c r="B97" s="31"/>
      <c r="C97" s="30"/>
      <c r="D97" s="163" t="s">
        <v>115</v>
      </c>
      <c r="E97" s="30"/>
      <c r="F97" s="164" t="s">
        <v>145</v>
      </c>
      <c r="G97" s="30"/>
      <c r="H97" s="30"/>
      <c r="I97" s="89"/>
      <c r="J97" s="30"/>
      <c r="K97" s="30"/>
      <c r="L97" s="31"/>
      <c r="M97" s="165"/>
      <c r="N97" s="166"/>
      <c r="O97" s="51"/>
      <c r="P97" s="51"/>
      <c r="Q97" s="51"/>
      <c r="R97" s="51"/>
      <c r="S97" s="51"/>
      <c r="T97" s="52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T97" s="15" t="s">
        <v>115</v>
      </c>
      <c r="AU97" s="15" t="s">
        <v>77</v>
      </c>
    </row>
    <row r="98" spans="1:65" s="2" customFormat="1" ht="21.6" customHeight="1">
      <c r="A98" s="30"/>
      <c r="B98" s="149"/>
      <c r="C98" s="150" t="s">
        <v>146</v>
      </c>
      <c r="D98" s="150" t="s">
        <v>109</v>
      </c>
      <c r="E98" s="151" t="s">
        <v>147</v>
      </c>
      <c r="F98" s="152" t="s">
        <v>148</v>
      </c>
      <c r="G98" s="153" t="s">
        <v>149</v>
      </c>
      <c r="H98" s="154">
        <v>2850</v>
      </c>
      <c r="I98" s="155"/>
      <c r="J98" s="154">
        <f>ROUND(I98*H98,15)</f>
        <v>0</v>
      </c>
      <c r="K98" s="152" t="s">
        <v>113</v>
      </c>
      <c r="L98" s="31"/>
      <c r="M98" s="156" t="s">
        <v>3</v>
      </c>
      <c r="N98" s="157" t="s">
        <v>40</v>
      </c>
      <c r="O98" s="51"/>
      <c r="P98" s="158">
        <f>O98*H98</f>
        <v>0</v>
      </c>
      <c r="Q98" s="158">
        <v>0</v>
      </c>
      <c r="R98" s="158">
        <f>Q98*H98</f>
        <v>0</v>
      </c>
      <c r="S98" s="158">
        <v>0</v>
      </c>
      <c r="T98" s="159">
        <f>S98*H98</f>
        <v>0</v>
      </c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R98" s="160" t="s">
        <v>75</v>
      </c>
      <c r="AT98" s="160" t="s">
        <v>109</v>
      </c>
      <c r="AU98" s="160" t="s">
        <v>77</v>
      </c>
      <c r="AY98" s="15" t="s">
        <v>106</v>
      </c>
      <c r="BE98" s="161">
        <f>IF(N98="základní",J98,0)</f>
        <v>0</v>
      </c>
      <c r="BF98" s="161">
        <f>IF(N98="snížená",J98,0)</f>
        <v>0</v>
      </c>
      <c r="BG98" s="161">
        <f>IF(N98="zákl. přenesená",J98,0)</f>
        <v>0</v>
      </c>
      <c r="BH98" s="161">
        <f>IF(N98="sníž. přenesená",J98,0)</f>
        <v>0</v>
      </c>
      <c r="BI98" s="161">
        <f>IF(N98="nulová",J98,0)</f>
        <v>0</v>
      </c>
      <c r="BJ98" s="15" t="s">
        <v>75</v>
      </c>
      <c r="BK98" s="162">
        <f>ROUND(I98*H98,15)</f>
        <v>0</v>
      </c>
      <c r="BL98" s="15" t="s">
        <v>75</v>
      </c>
      <c r="BM98" s="160" t="s">
        <v>150</v>
      </c>
    </row>
    <row r="99" spans="1:65" s="2" customFormat="1" ht="57.6">
      <c r="A99" s="30"/>
      <c r="B99" s="31"/>
      <c r="C99" s="30"/>
      <c r="D99" s="163" t="s">
        <v>115</v>
      </c>
      <c r="E99" s="30"/>
      <c r="F99" s="164" t="s">
        <v>151</v>
      </c>
      <c r="G99" s="30"/>
      <c r="H99" s="30"/>
      <c r="I99" s="89"/>
      <c r="J99" s="30"/>
      <c r="K99" s="30"/>
      <c r="L99" s="31"/>
      <c r="M99" s="165"/>
      <c r="N99" s="166"/>
      <c r="O99" s="51"/>
      <c r="P99" s="51"/>
      <c r="Q99" s="51"/>
      <c r="R99" s="51"/>
      <c r="S99" s="51"/>
      <c r="T99" s="52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T99" s="15" t="s">
        <v>115</v>
      </c>
      <c r="AU99" s="15" t="s">
        <v>77</v>
      </c>
    </row>
    <row r="100" spans="1:65" s="2" customFormat="1" ht="21.6" customHeight="1">
      <c r="A100" s="30"/>
      <c r="B100" s="149"/>
      <c r="C100" s="150" t="s">
        <v>152</v>
      </c>
      <c r="D100" s="150" t="s">
        <v>109</v>
      </c>
      <c r="E100" s="151" t="s">
        <v>153</v>
      </c>
      <c r="F100" s="152" t="s">
        <v>154</v>
      </c>
      <c r="G100" s="153" t="s">
        <v>149</v>
      </c>
      <c r="H100" s="154">
        <v>810</v>
      </c>
      <c r="I100" s="155"/>
      <c r="J100" s="154">
        <f>ROUND(I100*H100,15)</f>
        <v>0</v>
      </c>
      <c r="K100" s="152" t="s">
        <v>113</v>
      </c>
      <c r="L100" s="31"/>
      <c r="M100" s="156" t="s">
        <v>3</v>
      </c>
      <c r="N100" s="157" t="s">
        <v>40</v>
      </c>
      <c r="O100" s="51"/>
      <c r="P100" s="158">
        <f>O100*H100</f>
        <v>0</v>
      </c>
      <c r="Q100" s="158">
        <v>0</v>
      </c>
      <c r="R100" s="158">
        <f>Q100*H100</f>
        <v>0</v>
      </c>
      <c r="S100" s="158">
        <v>0</v>
      </c>
      <c r="T100" s="159">
        <f>S100*H100</f>
        <v>0</v>
      </c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R100" s="160" t="s">
        <v>75</v>
      </c>
      <c r="AT100" s="160" t="s">
        <v>109</v>
      </c>
      <c r="AU100" s="160" t="s">
        <v>77</v>
      </c>
      <c r="AY100" s="15" t="s">
        <v>106</v>
      </c>
      <c r="BE100" s="161">
        <f>IF(N100="základní",J100,0)</f>
        <v>0</v>
      </c>
      <c r="BF100" s="161">
        <f>IF(N100="snížená",J100,0)</f>
        <v>0</v>
      </c>
      <c r="BG100" s="161">
        <f>IF(N100="zákl. přenesená",J100,0)</f>
        <v>0</v>
      </c>
      <c r="BH100" s="161">
        <f>IF(N100="sníž. přenesená",J100,0)</f>
        <v>0</v>
      </c>
      <c r="BI100" s="161">
        <f>IF(N100="nulová",J100,0)</f>
        <v>0</v>
      </c>
      <c r="BJ100" s="15" t="s">
        <v>75</v>
      </c>
      <c r="BK100" s="162">
        <f>ROUND(I100*H100,15)</f>
        <v>0</v>
      </c>
      <c r="BL100" s="15" t="s">
        <v>75</v>
      </c>
      <c r="BM100" s="160" t="s">
        <v>155</v>
      </c>
    </row>
    <row r="101" spans="1:65" s="2" customFormat="1" ht="57.6">
      <c r="A101" s="30"/>
      <c r="B101" s="31"/>
      <c r="C101" s="30"/>
      <c r="D101" s="163" t="s">
        <v>115</v>
      </c>
      <c r="E101" s="30"/>
      <c r="F101" s="164" t="s">
        <v>156</v>
      </c>
      <c r="G101" s="30"/>
      <c r="H101" s="30"/>
      <c r="I101" s="89"/>
      <c r="J101" s="30"/>
      <c r="K101" s="30"/>
      <c r="L101" s="31"/>
      <c r="M101" s="165"/>
      <c r="N101" s="166"/>
      <c r="O101" s="51"/>
      <c r="P101" s="51"/>
      <c r="Q101" s="51"/>
      <c r="R101" s="51"/>
      <c r="S101" s="51"/>
      <c r="T101" s="52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T101" s="15" t="s">
        <v>115</v>
      </c>
      <c r="AU101" s="15" t="s">
        <v>77</v>
      </c>
    </row>
    <row r="102" spans="1:65" s="2" customFormat="1" ht="32.4" customHeight="1">
      <c r="A102" s="30"/>
      <c r="B102" s="149"/>
      <c r="C102" s="150" t="s">
        <v>157</v>
      </c>
      <c r="D102" s="150" t="s">
        <v>109</v>
      </c>
      <c r="E102" s="151" t="s">
        <v>158</v>
      </c>
      <c r="F102" s="152" t="s">
        <v>159</v>
      </c>
      <c r="G102" s="153" t="s">
        <v>149</v>
      </c>
      <c r="H102" s="154">
        <v>10</v>
      </c>
      <c r="I102" s="155"/>
      <c r="J102" s="154">
        <f>ROUND(I102*H102,15)</f>
        <v>0</v>
      </c>
      <c r="K102" s="152" t="s">
        <v>113</v>
      </c>
      <c r="L102" s="31"/>
      <c r="M102" s="156" t="s">
        <v>3</v>
      </c>
      <c r="N102" s="157" t="s">
        <v>40</v>
      </c>
      <c r="O102" s="51"/>
      <c r="P102" s="158">
        <f>O102*H102</f>
        <v>0</v>
      </c>
      <c r="Q102" s="158">
        <v>0</v>
      </c>
      <c r="R102" s="158">
        <f>Q102*H102</f>
        <v>0</v>
      </c>
      <c r="S102" s="158">
        <v>0</v>
      </c>
      <c r="T102" s="159">
        <f>S102*H102</f>
        <v>0</v>
      </c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R102" s="160" t="s">
        <v>75</v>
      </c>
      <c r="AT102" s="160" t="s">
        <v>109</v>
      </c>
      <c r="AU102" s="160" t="s">
        <v>77</v>
      </c>
      <c r="AY102" s="15" t="s">
        <v>106</v>
      </c>
      <c r="BE102" s="161">
        <f>IF(N102="základní",J102,0)</f>
        <v>0</v>
      </c>
      <c r="BF102" s="161">
        <f>IF(N102="snížená",J102,0)</f>
        <v>0</v>
      </c>
      <c r="BG102" s="161">
        <f>IF(N102="zákl. přenesená",J102,0)</f>
        <v>0</v>
      </c>
      <c r="BH102" s="161">
        <f>IF(N102="sníž. přenesená",J102,0)</f>
        <v>0</v>
      </c>
      <c r="BI102" s="161">
        <f>IF(N102="nulová",J102,0)</f>
        <v>0</v>
      </c>
      <c r="BJ102" s="15" t="s">
        <v>75</v>
      </c>
      <c r="BK102" s="162">
        <f>ROUND(I102*H102,15)</f>
        <v>0</v>
      </c>
      <c r="BL102" s="15" t="s">
        <v>75</v>
      </c>
      <c r="BM102" s="160" t="s">
        <v>160</v>
      </c>
    </row>
    <row r="103" spans="1:65" s="2" customFormat="1" ht="67.2">
      <c r="A103" s="30"/>
      <c r="B103" s="31"/>
      <c r="C103" s="30"/>
      <c r="D103" s="163" t="s">
        <v>115</v>
      </c>
      <c r="E103" s="30"/>
      <c r="F103" s="164" t="s">
        <v>161</v>
      </c>
      <c r="G103" s="30"/>
      <c r="H103" s="30"/>
      <c r="I103" s="89"/>
      <c r="J103" s="30"/>
      <c r="K103" s="30"/>
      <c r="L103" s="31"/>
      <c r="M103" s="165"/>
      <c r="N103" s="166"/>
      <c r="O103" s="51"/>
      <c r="P103" s="51"/>
      <c r="Q103" s="51"/>
      <c r="R103" s="51"/>
      <c r="S103" s="51"/>
      <c r="T103" s="52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T103" s="15" t="s">
        <v>115</v>
      </c>
      <c r="AU103" s="15" t="s">
        <v>77</v>
      </c>
    </row>
    <row r="104" spans="1:65" s="2" customFormat="1" ht="32.4" customHeight="1">
      <c r="A104" s="30"/>
      <c r="B104" s="149"/>
      <c r="C104" s="150" t="s">
        <v>162</v>
      </c>
      <c r="D104" s="150" t="s">
        <v>109</v>
      </c>
      <c r="E104" s="151" t="s">
        <v>163</v>
      </c>
      <c r="F104" s="152" t="s">
        <v>164</v>
      </c>
      <c r="G104" s="153" t="s">
        <v>149</v>
      </c>
      <c r="H104" s="154">
        <v>20</v>
      </c>
      <c r="I104" s="155"/>
      <c r="J104" s="154">
        <f>ROUND(I104*H104,15)</f>
        <v>0</v>
      </c>
      <c r="K104" s="152" t="s">
        <v>113</v>
      </c>
      <c r="L104" s="31"/>
      <c r="M104" s="156" t="s">
        <v>3</v>
      </c>
      <c r="N104" s="157" t="s">
        <v>40</v>
      </c>
      <c r="O104" s="51"/>
      <c r="P104" s="158">
        <f>O104*H104</f>
        <v>0</v>
      </c>
      <c r="Q104" s="158">
        <v>0</v>
      </c>
      <c r="R104" s="158">
        <f>Q104*H104</f>
        <v>0</v>
      </c>
      <c r="S104" s="158">
        <v>0</v>
      </c>
      <c r="T104" s="159">
        <f>S104*H104</f>
        <v>0</v>
      </c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R104" s="160" t="s">
        <v>75</v>
      </c>
      <c r="AT104" s="160" t="s">
        <v>109</v>
      </c>
      <c r="AU104" s="160" t="s">
        <v>77</v>
      </c>
      <c r="AY104" s="15" t="s">
        <v>106</v>
      </c>
      <c r="BE104" s="161">
        <f>IF(N104="základní",J104,0)</f>
        <v>0</v>
      </c>
      <c r="BF104" s="161">
        <f>IF(N104="snížená",J104,0)</f>
        <v>0</v>
      </c>
      <c r="BG104" s="161">
        <f>IF(N104="zákl. přenesená",J104,0)</f>
        <v>0</v>
      </c>
      <c r="BH104" s="161">
        <f>IF(N104="sníž. přenesená",J104,0)</f>
        <v>0</v>
      </c>
      <c r="BI104" s="161">
        <f>IF(N104="nulová",J104,0)</f>
        <v>0</v>
      </c>
      <c r="BJ104" s="15" t="s">
        <v>75</v>
      </c>
      <c r="BK104" s="162">
        <f>ROUND(I104*H104,15)</f>
        <v>0</v>
      </c>
      <c r="BL104" s="15" t="s">
        <v>75</v>
      </c>
      <c r="BM104" s="160" t="s">
        <v>165</v>
      </c>
    </row>
    <row r="105" spans="1:65" s="2" customFormat="1" ht="67.2">
      <c r="A105" s="30"/>
      <c r="B105" s="31"/>
      <c r="C105" s="30"/>
      <c r="D105" s="163" t="s">
        <v>115</v>
      </c>
      <c r="E105" s="30"/>
      <c r="F105" s="164" t="s">
        <v>166</v>
      </c>
      <c r="G105" s="30"/>
      <c r="H105" s="30"/>
      <c r="I105" s="89"/>
      <c r="J105" s="30"/>
      <c r="K105" s="30"/>
      <c r="L105" s="31"/>
      <c r="M105" s="165"/>
      <c r="N105" s="166"/>
      <c r="O105" s="51"/>
      <c r="P105" s="51"/>
      <c r="Q105" s="51"/>
      <c r="R105" s="51"/>
      <c r="S105" s="51"/>
      <c r="T105" s="52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T105" s="15" t="s">
        <v>115</v>
      </c>
      <c r="AU105" s="15" t="s">
        <v>77</v>
      </c>
    </row>
    <row r="106" spans="1:65" s="2" customFormat="1" ht="32.4" customHeight="1">
      <c r="A106" s="30"/>
      <c r="B106" s="149"/>
      <c r="C106" s="150" t="s">
        <v>167</v>
      </c>
      <c r="D106" s="150" t="s">
        <v>109</v>
      </c>
      <c r="E106" s="151" t="s">
        <v>168</v>
      </c>
      <c r="F106" s="152" t="s">
        <v>169</v>
      </c>
      <c r="G106" s="153" t="s">
        <v>149</v>
      </c>
      <c r="H106" s="154">
        <v>27</v>
      </c>
      <c r="I106" s="155"/>
      <c r="J106" s="154">
        <f>ROUND(I106*H106,15)</f>
        <v>0</v>
      </c>
      <c r="K106" s="152" t="s">
        <v>113</v>
      </c>
      <c r="L106" s="31"/>
      <c r="M106" s="156" t="s">
        <v>3</v>
      </c>
      <c r="N106" s="157" t="s">
        <v>40</v>
      </c>
      <c r="O106" s="51"/>
      <c r="P106" s="158">
        <f>O106*H106</f>
        <v>0</v>
      </c>
      <c r="Q106" s="158">
        <v>0</v>
      </c>
      <c r="R106" s="158">
        <f>Q106*H106</f>
        <v>0</v>
      </c>
      <c r="S106" s="158">
        <v>0</v>
      </c>
      <c r="T106" s="159">
        <f>S106*H106</f>
        <v>0</v>
      </c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R106" s="160" t="s">
        <v>75</v>
      </c>
      <c r="AT106" s="160" t="s">
        <v>109</v>
      </c>
      <c r="AU106" s="160" t="s">
        <v>77</v>
      </c>
      <c r="AY106" s="15" t="s">
        <v>106</v>
      </c>
      <c r="BE106" s="161">
        <f>IF(N106="základní",J106,0)</f>
        <v>0</v>
      </c>
      <c r="BF106" s="161">
        <f>IF(N106="snížená",J106,0)</f>
        <v>0</v>
      </c>
      <c r="BG106" s="161">
        <f>IF(N106="zákl. přenesená",J106,0)</f>
        <v>0</v>
      </c>
      <c r="BH106" s="161">
        <f>IF(N106="sníž. přenesená",J106,0)</f>
        <v>0</v>
      </c>
      <c r="BI106" s="161">
        <f>IF(N106="nulová",J106,0)</f>
        <v>0</v>
      </c>
      <c r="BJ106" s="15" t="s">
        <v>75</v>
      </c>
      <c r="BK106" s="162">
        <f>ROUND(I106*H106,15)</f>
        <v>0</v>
      </c>
      <c r="BL106" s="15" t="s">
        <v>75</v>
      </c>
      <c r="BM106" s="160" t="s">
        <v>170</v>
      </c>
    </row>
    <row r="107" spans="1:65" s="2" customFormat="1" ht="67.2">
      <c r="A107" s="30"/>
      <c r="B107" s="31"/>
      <c r="C107" s="30"/>
      <c r="D107" s="163" t="s">
        <v>115</v>
      </c>
      <c r="E107" s="30"/>
      <c r="F107" s="164" t="s">
        <v>171</v>
      </c>
      <c r="G107" s="30"/>
      <c r="H107" s="30"/>
      <c r="I107" s="89"/>
      <c r="J107" s="30"/>
      <c r="K107" s="30"/>
      <c r="L107" s="31"/>
      <c r="M107" s="165"/>
      <c r="N107" s="166"/>
      <c r="O107" s="51"/>
      <c r="P107" s="51"/>
      <c r="Q107" s="51"/>
      <c r="R107" s="51"/>
      <c r="S107" s="51"/>
      <c r="T107" s="52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T107" s="15" t="s">
        <v>115</v>
      </c>
      <c r="AU107" s="15" t="s">
        <v>77</v>
      </c>
    </row>
    <row r="108" spans="1:65" s="2" customFormat="1" ht="32.4" customHeight="1">
      <c r="A108" s="30"/>
      <c r="B108" s="149"/>
      <c r="C108" s="150" t="s">
        <v>172</v>
      </c>
      <c r="D108" s="150" t="s">
        <v>109</v>
      </c>
      <c r="E108" s="151" t="s">
        <v>173</v>
      </c>
      <c r="F108" s="152" t="s">
        <v>174</v>
      </c>
      <c r="G108" s="153" t="s">
        <v>149</v>
      </c>
      <c r="H108" s="154">
        <v>10</v>
      </c>
      <c r="I108" s="155"/>
      <c r="J108" s="154">
        <f>ROUND(I108*H108,15)</f>
        <v>0</v>
      </c>
      <c r="K108" s="152" t="s">
        <v>113</v>
      </c>
      <c r="L108" s="31"/>
      <c r="M108" s="156" t="s">
        <v>3</v>
      </c>
      <c r="N108" s="157" t="s">
        <v>40</v>
      </c>
      <c r="O108" s="51"/>
      <c r="P108" s="158">
        <f>O108*H108</f>
        <v>0</v>
      </c>
      <c r="Q108" s="158">
        <v>0</v>
      </c>
      <c r="R108" s="158">
        <f>Q108*H108</f>
        <v>0</v>
      </c>
      <c r="S108" s="158">
        <v>0</v>
      </c>
      <c r="T108" s="159">
        <f>S108*H108</f>
        <v>0</v>
      </c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R108" s="160" t="s">
        <v>75</v>
      </c>
      <c r="AT108" s="160" t="s">
        <v>109</v>
      </c>
      <c r="AU108" s="160" t="s">
        <v>77</v>
      </c>
      <c r="AY108" s="15" t="s">
        <v>106</v>
      </c>
      <c r="BE108" s="161">
        <f>IF(N108="základní",J108,0)</f>
        <v>0</v>
      </c>
      <c r="BF108" s="161">
        <f>IF(N108="snížená",J108,0)</f>
        <v>0</v>
      </c>
      <c r="BG108" s="161">
        <f>IF(N108="zákl. přenesená",J108,0)</f>
        <v>0</v>
      </c>
      <c r="BH108" s="161">
        <f>IF(N108="sníž. přenesená",J108,0)</f>
        <v>0</v>
      </c>
      <c r="BI108" s="161">
        <f>IF(N108="nulová",J108,0)</f>
        <v>0</v>
      </c>
      <c r="BJ108" s="15" t="s">
        <v>75</v>
      </c>
      <c r="BK108" s="162">
        <f>ROUND(I108*H108,15)</f>
        <v>0</v>
      </c>
      <c r="BL108" s="15" t="s">
        <v>75</v>
      </c>
      <c r="BM108" s="160" t="s">
        <v>175</v>
      </c>
    </row>
    <row r="109" spans="1:65" s="2" customFormat="1" ht="67.2">
      <c r="A109" s="30"/>
      <c r="B109" s="31"/>
      <c r="C109" s="30"/>
      <c r="D109" s="163" t="s">
        <v>115</v>
      </c>
      <c r="E109" s="30"/>
      <c r="F109" s="164" t="s">
        <v>176</v>
      </c>
      <c r="G109" s="30"/>
      <c r="H109" s="30"/>
      <c r="I109" s="89"/>
      <c r="J109" s="30"/>
      <c r="K109" s="30"/>
      <c r="L109" s="31"/>
      <c r="M109" s="165"/>
      <c r="N109" s="166"/>
      <c r="O109" s="51"/>
      <c r="P109" s="51"/>
      <c r="Q109" s="51"/>
      <c r="R109" s="51"/>
      <c r="S109" s="51"/>
      <c r="T109" s="52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T109" s="15" t="s">
        <v>115</v>
      </c>
      <c r="AU109" s="15" t="s">
        <v>77</v>
      </c>
    </row>
    <row r="110" spans="1:65" s="2" customFormat="1" ht="32.4" customHeight="1">
      <c r="A110" s="30"/>
      <c r="B110" s="149"/>
      <c r="C110" s="150" t="s">
        <v>177</v>
      </c>
      <c r="D110" s="150" t="s">
        <v>109</v>
      </c>
      <c r="E110" s="151" t="s">
        <v>178</v>
      </c>
      <c r="F110" s="152" t="s">
        <v>179</v>
      </c>
      <c r="G110" s="153" t="s">
        <v>149</v>
      </c>
      <c r="H110" s="154">
        <v>40</v>
      </c>
      <c r="I110" s="155"/>
      <c r="J110" s="154">
        <f>ROUND(I110*H110,15)</f>
        <v>0</v>
      </c>
      <c r="K110" s="152" t="s">
        <v>113</v>
      </c>
      <c r="L110" s="31"/>
      <c r="M110" s="156" t="s">
        <v>3</v>
      </c>
      <c r="N110" s="157" t="s">
        <v>40</v>
      </c>
      <c r="O110" s="51"/>
      <c r="P110" s="158">
        <f>O110*H110</f>
        <v>0</v>
      </c>
      <c r="Q110" s="158">
        <v>0</v>
      </c>
      <c r="R110" s="158">
        <f>Q110*H110</f>
        <v>0</v>
      </c>
      <c r="S110" s="158">
        <v>0</v>
      </c>
      <c r="T110" s="159">
        <f>S110*H110</f>
        <v>0</v>
      </c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R110" s="160" t="s">
        <v>75</v>
      </c>
      <c r="AT110" s="160" t="s">
        <v>109</v>
      </c>
      <c r="AU110" s="160" t="s">
        <v>77</v>
      </c>
      <c r="AY110" s="15" t="s">
        <v>106</v>
      </c>
      <c r="BE110" s="161">
        <f>IF(N110="základní",J110,0)</f>
        <v>0</v>
      </c>
      <c r="BF110" s="161">
        <f>IF(N110="snížená",J110,0)</f>
        <v>0</v>
      </c>
      <c r="BG110" s="161">
        <f>IF(N110="zákl. přenesená",J110,0)</f>
        <v>0</v>
      </c>
      <c r="BH110" s="161">
        <f>IF(N110="sníž. přenesená",J110,0)</f>
        <v>0</v>
      </c>
      <c r="BI110" s="161">
        <f>IF(N110="nulová",J110,0)</f>
        <v>0</v>
      </c>
      <c r="BJ110" s="15" t="s">
        <v>75</v>
      </c>
      <c r="BK110" s="162">
        <f>ROUND(I110*H110,15)</f>
        <v>0</v>
      </c>
      <c r="BL110" s="15" t="s">
        <v>75</v>
      </c>
      <c r="BM110" s="160" t="s">
        <v>180</v>
      </c>
    </row>
    <row r="111" spans="1:65" s="2" customFormat="1" ht="67.2">
      <c r="A111" s="30"/>
      <c r="B111" s="31"/>
      <c r="C111" s="30"/>
      <c r="D111" s="163" t="s">
        <v>115</v>
      </c>
      <c r="E111" s="30"/>
      <c r="F111" s="164" t="s">
        <v>181</v>
      </c>
      <c r="G111" s="30"/>
      <c r="H111" s="30"/>
      <c r="I111" s="89"/>
      <c r="J111" s="30"/>
      <c r="K111" s="30"/>
      <c r="L111" s="31"/>
      <c r="M111" s="165"/>
      <c r="N111" s="166"/>
      <c r="O111" s="51"/>
      <c r="P111" s="51"/>
      <c r="Q111" s="51"/>
      <c r="R111" s="51"/>
      <c r="S111" s="51"/>
      <c r="T111" s="52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T111" s="15" t="s">
        <v>115</v>
      </c>
      <c r="AU111" s="15" t="s">
        <v>77</v>
      </c>
    </row>
    <row r="112" spans="1:65" s="2" customFormat="1" ht="32.4" customHeight="1">
      <c r="A112" s="30"/>
      <c r="B112" s="149"/>
      <c r="C112" s="150" t="s">
        <v>9</v>
      </c>
      <c r="D112" s="150" t="s">
        <v>109</v>
      </c>
      <c r="E112" s="151" t="s">
        <v>182</v>
      </c>
      <c r="F112" s="152" t="s">
        <v>183</v>
      </c>
      <c r="G112" s="153" t="s">
        <v>149</v>
      </c>
      <c r="H112" s="154">
        <v>90</v>
      </c>
      <c r="I112" s="155"/>
      <c r="J112" s="154">
        <f>ROUND(I112*H112,15)</f>
        <v>0</v>
      </c>
      <c r="K112" s="152" t="s">
        <v>113</v>
      </c>
      <c r="L112" s="31"/>
      <c r="M112" s="156" t="s">
        <v>3</v>
      </c>
      <c r="N112" s="157" t="s">
        <v>40</v>
      </c>
      <c r="O112" s="51"/>
      <c r="P112" s="158">
        <f>O112*H112</f>
        <v>0</v>
      </c>
      <c r="Q112" s="158">
        <v>0</v>
      </c>
      <c r="R112" s="158">
        <f>Q112*H112</f>
        <v>0</v>
      </c>
      <c r="S112" s="158">
        <v>0</v>
      </c>
      <c r="T112" s="159">
        <f>S112*H112</f>
        <v>0</v>
      </c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R112" s="160" t="s">
        <v>75</v>
      </c>
      <c r="AT112" s="160" t="s">
        <v>109</v>
      </c>
      <c r="AU112" s="160" t="s">
        <v>77</v>
      </c>
      <c r="AY112" s="15" t="s">
        <v>106</v>
      </c>
      <c r="BE112" s="161">
        <f>IF(N112="základní",J112,0)</f>
        <v>0</v>
      </c>
      <c r="BF112" s="161">
        <f>IF(N112="snížená",J112,0)</f>
        <v>0</v>
      </c>
      <c r="BG112" s="161">
        <f>IF(N112="zákl. přenesená",J112,0)</f>
        <v>0</v>
      </c>
      <c r="BH112" s="161">
        <f>IF(N112="sníž. přenesená",J112,0)</f>
        <v>0</v>
      </c>
      <c r="BI112" s="161">
        <f>IF(N112="nulová",J112,0)</f>
        <v>0</v>
      </c>
      <c r="BJ112" s="15" t="s">
        <v>75</v>
      </c>
      <c r="BK112" s="162">
        <f>ROUND(I112*H112,15)</f>
        <v>0</v>
      </c>
      <c r="BL112" s="15" t="s">
        <v>75</v>
      </c>
      <c r="BM112" s="160" t="s">
        <v>184</v>
      </c>
    </row>
    <row r="113" spans="1:47" s="2" customFormat="1" ht="67.2">
      <c r="A113" s="30"/>
      <c r="B113" s="31"/>
      <c r="C113" s="30"/>
      <c r="D113" s="163" t="s">
        <v>115</v>
      </c>
      <c r="E113" s="30"/>
      <c r="F113" s="164" t="s">
        <v>185</v>
      </c>
      <c r="G113" s="30"/>
      <c r="H113" s="30"/>
      <c r="I113" s="89"/>
      <c r="J113" s="30"/>
      <c r="K113" s="30"/>
      <c r="L113" s="31"/>
      <c r="M113" s="167"/>
      <c r="N113" s="168"/>
      <c r="O113" s="169"/>
      <c r="P113" s="169"/>
      <c r="Q113" s="169"/>
      <c r="R113" s="169"/>
      <c r="S113" s="169"/>
      <c r="T113" s="17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T113" s="15" t="s">
        <v>115</v>
      </c>
      <c r="AU113" s="15" t="s">
        <v>77</v>
      </c>
    </row>
    <row r="114" spans="1:47" s="2" customFormat="1" ht="6.9" customHeight="1">
      <c r="A114" s="30"/>
      <c r="B114" s="40"/>
      <c r="C114" s="41"/>
      <c r="D114" s="41"/>
      <c r="E114" s="41"/>
      <c r="F114" s="41"/>
      <c r="G114" s="41"/>
      <c r="H114" s="41"/>
      <c r="I114" s="109"/>
      <c r="J114" s="41"/>
      <c r="K114" s="41"/>
      <c r="L114" s="31"/>
      <c r="M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</row>
  </sheetData>
  <autoFilter ref="C80:K113"/>
  <mergeCells count="9">
    <mergeCell ref="E50:H50"/>
    <mergeCell ref="E71:H71"/>
    <mergeCell ref="E73:H73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82"/>
  <sheetViews>
    <sheetView showGridLines="0" tabSelected="1" topLeftCell="A58" workbookViewId="0"/>
  </sheetViews>
  <sheetFormatPr defaultRowHeight="13.8"/>
  <cols>
    <col min="1" max="1" width="7.140625" style="1" customWidth="1"/>
    <col min="2" max="2" width="1.42578125" style="1" customWidth="1"/>
    <col min="3" max="3" width="3.5703125" style="1" customWidth="1"/>
    <col min="4" max="4" width="3.7109375" style="1" customWidth="1"/>
    <col min="5" max="5" width="14.7109375" style="1" customWidth="1"/>
    <col min="6" max="6" width="43.5703125" style="1" customWidth="1"/>
    <col min="7" max="7" width="6" style="1" customWidth="1"/>
    <col min="8" max="8" width="14.5703125" style="1" bestFit="1" customWidth="1"/>
    <col min="9" max="9" width="17.28515625" style="86" customWidth="1"/>
    <col min="10" max="11" width="17.28515625" style="1" customWidth="1"/>
    <col min="12" max="12" width="8" style="1" customWidth="1"/>
    <col min="13" max="13" width="9.28515625" style="1" hidden="1" customWidth="1"/>
    <col min="14" max="14" width="9.140625" style="1" hidden="1"/>
    <col min="15" max="20" width="12.140625" style="1" hidden="1" customWidth="1"/>
    <col min="21" max="21" width="14" style="1" hidden="1" customWidth="1"/>
    <col min="22" max="22" width="10.5703125" style="1" customWidth="1"/>
    <col min="23" max="23" width="14" style="1" customWidth="1"/>
    <col min="24" max="24" width="10.5703125" style="1" customWidth="1"/>
    <col min="25" max="25" width="12.85546875" style="1" customWidth="1"/>
    <col min="26" max="26" width="9.42578125" style="1" customWidth="1"/>
    <col min="27" max="27" width="12.85546875" style="1" customWidth="1"/>
    <col min="28" max="28" width="14" style="1" customWidth="1"/>
    <col min="29" max="29" width="9.42578125" style="1" customWidth="1"/>
    <col min="30" max="30" width="12.85546875" style="1" customWidth="1"/>
    <col min="31" max="31" width="14" style="1" customWidth="1"/>
    <col min="44" max="65" width="9.140625" style="1" hidden="1"/>
  </cols>
  <sheetData>
    <row r="2" spans="1:46" s="1" customFormat="1" ht="36.9" customHeight="1">
      <c r="I2" s="86"/>
      <c r="L2" s="269" t="s">
        <v>6</v>
      </c>
      <c r="M2" s="270"/>
      <c r="N2" s="270"/>
      <c r="O2" s="270"/>
      <c r="P2" s="270"/>
      <c r="Q2" s="270"/>
      <c r="R2" s="270"/>
      <c r="S2" s="270"/>
      <c r="T2" s="270"/>
      <c r="U2" s="270"/>
      <c r="V2" s="270"/>
      <c r="AT2" s="15" t="s">
        <v>81</v>
      </c>
    </row>
    <row r="3" spans="1:46" s="1" customFormat="1" ht="6.9" customHeight="1">
      <c r="B3" s="16"/>
      <c r="C3" s="17"/>
      <c r="D3" s="17"/>
      <c r="E3" s="17"/>
      <c r="F3" s="17"/>
      <c r="G3" s="17"/>
      <c r="H3" s="17"/>
      <c r="I3" s="87"/>
      <c r="J3" s="17"/>
      <c r="K3" s="17"/>
      <c r="L3" s="18"/>
      <c r="AT3" s="15" t="s">
        <v>77</v>
      </c>
    </row>
    <row r="4" spans="1:46" s="1" customFormat="1" ht="24.9" customHeight="1">
      <c r="B4" s="18"/>
      <c r="D4" s="19" t="s">
        <v>82</v>
      </c>
      <c r="I4" s="86"/>
      <c r="L4" s="18"/>
      <c r="M4" s="88" t="s">
        <v>11</v>
      </c>
      <c r="AT4" s="15" t="s">
        <v>4</v>
      </c>
    </row>
    <row r="5" spans="1:46" s="1" customFormat="1" ht="6.9" customHeight="1">
      <c r="B5" s="18"/>
      <c r="I5" s="86"/>
      <c r="L5" s="18"/>
    </row>
    <row r="6" spans="1:46" s="1" customFormat="1" ht="12" customHeight="1">
      <c r="B6" s="18"/>
      <c r="D6" s="25" t="s">
        <v>16</v>
      </c>
      <c r="I6" s="86"/>
      <c r="L6" s="18"/>
    </row>
    <row r="7" spans="1:46" s="1" customFormat="1" ht="24" customHeight="1">
      <c r="B7" s="18"/>
      <c r="E7" s="296" t="str">
        <f>'Rekapitulace zakázky'!K6</f>
        <v>Mechanické a chemické hubení nežádoucí vegetace u ST 2020</v>
      </c>
      <c r="F7" s="297"/>
      <c r="G7" s="297"/>
      <c r="H7" s="297"/>
      <c r="I7" s="86"/>
      <c r="L7" s="18"/>
    </row>
    <row r="8" spans="1:46" s="2" customFormat="1" ht="12" customHeight="1">
      <c r="A8" s="30"/>
      <c r="B8" s="31"/>
      <c r="C8" s="30"/>
      <c r="D8" s="25" t="s">
        <v>83</v>
      </c>
      <c r="E8" s="30"/>
      <c r="F8" s="30"/>
      <c r="G8" s="30"/>
      <c r="H8" s="30"/>
      <c r="I8" s="89"/>
      <c r="J8" s="30"/>
      <c r="K8" s="30"/>
      <c r="L8" s="9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</row>
    <row r="9" spans="1:46" s="2" customFormat="1" ht="26.4" customHeight="1">
      <c r="A9" s="30"/>
      <c r="B9" s="31"/>
      <c r="C9" s="30"/>
      <c r="D9" s="30"/>
      <c r="E9" s="277" t="s">
        <v>186</v>
      </c>
      <c r="F9" s="298"/>
      <c r="G9" s="298"/>
      <c r="H9" s="298"/>
      <c r="I9" s="89"/>
      <c r="J9" s="30"/>
      <c r="K9" s="30"/>
      <c r="L9" s="9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46" s="2" customFormat="1" ht="10.199999999999999">
      <c r="A10" s="30"/>
      <c r="B10" s="31"/>
      <c r="C10" s="30"/>
      <c r="D10" s="30"/>
      <c r="E10" s="30"/>
      <c r="F10" s="30"/>
      <c r="G10" s="30"/>
      <c r="H10" s="30"/>
      <c r="I10" s="89"/>
      <c r="J10" s="30"/>
      <c r="K10" s="30"/>
      <c r="L10" s="9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46" s="2" customFormat="1" ht="12" customHeight="1">
      <c r="A11" s="30"/>
      <c r="B11" s="31"/>
      <c r="C11" s="30"/>
      <c r="D11" s="25" t="s">
        <v>18</v>
      </c>
      <c r="E11" s="30"/>
      <c r="F11" s="23" t="s">
        <v>3</v>
      </c>
      <c r="G11" s="30"/>
      <c r="H11" s="30"/>
      <c r="I11" s="91" t="s">
        <v>19</v>
      </c>
      <c r="J11" s="23" t="s">
        <v>3</v>
      </c>
      <c r="K11" s="30"/>
      <c r="L11" s="9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46" s="2" customFormat="1" ht="12" customHeight="1">
      <c r="A12" s="30"/>
      <c r="B12" s="31"/>
      <c r="C12" s="30"/>
      <c r="D12" s="25" t="s">
        <v>20</v>
      </c>
      <c r="E12" s="30"/>
      <c r="F12" s="23" t="s">
        <v>21</v>
      </c>
      <c r="G12" s="30"/>
      <c r="H12" s="30"/>
      <c r="I12" s="91" t="s">
        <v>22</v>
      </c>
      <c r="J12" s="48" t="str">
        <f>'Rekapitulace zakázky'!AN8</f>
        <v>4. 2. 2020</v>
      </c>
      <c r="K12" s="30"/>
      <c r="L12" s="9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46" s="2" customFormat="1" ht="10.8" customHeight="1">
      <c r="A13" s="30"/>
      <c r="B13" s="31"/>
      <c r="C13" s="30"/>
      <c r="D13" s="30"/>
      <c r="E13" s="30"/>
      <c r="F13" s="30"/>
      <c r="G13" s="30"/>
      <c r="H13" s="30"/>
      <c r="I13" s="89"/>
      <c r="J13" s="30"/>
      <c r="K13" s="30"/>
      <c r="L13" s="9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46" s="2" customFormat="1" ht="12" customHeight="1">
      <c r="A14" s="30"/>
      <c r="B14" s="31"/>
      <c r="C14" s="30"/>
      <c r="D14" s="25" t="s">
        <v>24</v>
      </c>
      <c r="E14" s="30"/>
      <c r="F14" s="30"/>
      <c r="G14" s="30"/>
      <c r="H14" s="30"/>
      <c r="I14" s="91" t="s">
        <v>25</v>
      </c>
      <c r="J14" s="23" t="str">
        <f>IF('Rekapitulace zakázky'!AN10="","",'Rekapitulace zakázky'!AN10)</f>
        <v/>
      </c>
      <c r="K14" s="30"/>
      <c r="L14" s="9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46" s="2" customFormat="1" ht="18" customHeight="1">
      <c r="A15" s="30"/>
      <c r="B15" s="31"/>
      <c r="C15" s="30"/>
      <c r="D15" s="30"/>
      <c r="E15" s="23" t="str">
        <f>IF('Rekapitulace zakázky'!E11="","",'Rekapitulace zakázky'!E11)</f>
        <v xml:space="preserve"> </v>
      </c>
      <c r="F15" s="30"/>
      <c r="G15" s="30"/>
      <c r="H15" s="30"/>
      <c r="I15" s="91" t="s">
        <v>27</v>
      </c>
      <c r="J15" s="23" t="str">
        <f>IF('Rekapitulace zakázky'!AN11="","",'Rekapitulace zakázky'!AN11)</f>
        <v/>
      </c>
      <c r="K15" s="30"/>
      <c r="L15" s="9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46" s="2" customFormat="1" ht="6.9" customHeight="1">
      <c r="A16" s="30"/>
      <c r="B16" s="31"/>
      <c r="C16" s="30"/>
      <c r="D16" s="30"/>
      <c r="E16" s="30"/>
      <c r="F16" s="30"/>
      <c r="G16" s="30"/>
      <c r="H16" s="30"/>
      <c r="I16" s="89"/>
      <c r="J16" s="30"/>
      <c r="K16" s="30"/>
      <c r="L16" s="9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2" customFormat="1" ht="12" customHeight="1">
      <c r="A17" s="30"/>
      <c r="B17" s="31"/>
      <c r="C17" s="30"/>
      <c r="D17" s="25" t="s">
        <v>28</v>
      </c>
      <c r="E17" s="30"/>
      <c r="F17" s="30"/>
      <c r="G17" s="30"/>
      <c r="H17" s="30"/>
      <c r="I17" s="91" t="s">
        <v>25</v>
      </c>
      <c r="J17" s="26" t="str">
        <f>'Rekapitulace zakázky'!AN13</f>
        <v>Vyplň údaj</v>
      </c>
      <c r="K17" s="30"/>
      <c r="L17" s="9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2" customFormat="1" ht="18" customHeight="1">
      <c r="A18" s="30"/>
      <c r="B18" s="31"/>
      <c r="C18" s="30"/>
      <c r="D18" s="30"/>
      <c r="E18" s="299" t="str">
        <f>'Rekapitulace zakázky'!E14</f>
        <v>Vyplň údaj</v>
      </c>
      <c r="F18" s="280"/>
      <c r="G18" s="280"/>
      <c r="H18" s="280"/>
      <c r="I18" s="91" t="s">
        <v>27</v>
      </c>
      <c r="J18" s="26" t="str">
        <f>'Rekapitulace zakázky'!AN14</f>
        <v>Vyplň údaj</v>
      </c>
      <c r="K18" s="30"/>
      <c r="L18" s="9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2" customFormat="1" ht="6.9" customHeight="1">
      <c r="A19" s="30"/>
      <c r="B19" s="31"/>
      <c r="C19" s="30"/>
      <c r="D19" s="30"/>
      <c r="E19" s="30"/>
      <c r="F19" s="30"/>
      <c r="G19" s="30"/>
      <c r="H19" s="30"/>
      <c r="I19" s="89"/>
      <c r="J19" s="30"/>
      <c r="K19" s="30"/>
      <c r="L19" s="9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s="2" customFormat="1" ht="12" customHeight="1">
      <c r="A20" s="30"/>
      <c r="B20" s="31"/>
      <c r="C20" s="30"/>
      <c r="D20" s="25" t="s">
        <v>30</v>
      </c>
      <c r="E20" s="30"/>
      <c r="F20" s="30"/>
      <c r="G20" s="30"/>
      <c r="H20" s="30"/>
      <c r="I20" s="91" t="s">
        <v>25</v>
      </c>
      <c r="J20" s="23" t="str">
        <f>IF('Rekapitulace zakázky'!AN16="","",'Rekapitulace zakázky'!AN16)</f>
        <v/>
      </c>
      <c r="K20" s="30"/>
      <c r="L20" s="9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s="2" customFormat="1" ht="18" customHeight="1">
      <c r="A21" s="30"/>
      <c r="B21" s="31"/>
      <c r="C21" s="30"/>
      <c r="D21" s="30"/>
      <c r="E21" s="23" t="str">
        <f>IF('Rekapitulace zakázky'!E17="","",'Rekapitulace zakázky'!E17)</f>
        <v xml:space="preserve"> </v>
      </c>
      <c r="F21" s="30"/>
      <c r="G21" s="30"/>
      <c r="H21" s="30"/>
      <c r="I21" s="91" t="s">
        <v>27</v>
      </c>
      <c r="J21" s="23" t="str">
        <f>IF('Rekapitulace zakázky'!AN17="","",'Rekapitulace zakázky'!AN17)</f>
        <v/>
      </c>
      <c r="K21" s="30"/>
      <c r="L21" s="9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</row>
    <row r="22" spans="1:31" s="2" customFormat="1" ht="6.9" customHeight="1">
      <c r="A22" s="30"/>
      <c r="B22" s="31"/>
      <c r="C22" s="30"/>
      <c r="D22" s="30"/>
      <c r="E22" s="30"/>
      <c r="F22" s="30"/>
      <c r="G22" s="30"/>
      <c r="H22" s="30"/>
      <c r="I22" s="89"/>
      <c r="J22" s="30"/>
      <c r="K22" s="30"/>
      <c r="L22" s="9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</row>
    <row r="23" spans="1:31" s="2" customFormat="1" ht="12" customHeight="1">
      <c r="A23" s="30"/>
      <c r="B23" s="31"/>
      <c r="C23" s="30"/>
      <c r="D23" s="25" t="s">
        <v>32</v>
      </c>
      <c r="E23" s="30"/>
      <c r="F23" s="30"/>
      <c r="G23" s="30"/>
      <c r="H23" s="30"/>
      <c r="I23" s="91" t="s">
        <v>25</v>
      </c>
      <c r="J23" s="23" t="str">
        <f>IF('Rekapitulace zakázky'!AN19="","",'Rekapitulace zakázky'!AN19)</f>
        <v/>
      </c>
      <c r="K23" s="30"/>
      <c r="L23" s="9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</row>
    <row r="24" spans="1:31" s="2" customFormat="1" ht="18" customHeight="1">
      <c r="A24" s="30"/>
      <c r="B24" s="31"/>
      <c r="C24" s="30"/>
      <c r="D24" s="30"/>
      <c r="E24" s="23" t="str">
        <f>IF('Rekapitulace zakázky'!E20="","",'Rekapitulace zakázky'!E20)</f>
        <v xml:space="preserve"> </v>
      </c>
      <c r="F24" s="30"/>
      <c r="G24" s="30"/>
      <c r="H24" s="30"/>
      <c r="I24" s="91" t="s">
        <v>27</v>
      </c>
      <c r="J24" s="23" t="str">
        <f>IF('Rekapitulace zakázky'!AN20="","",'Rekapitulace zakázky'!AN20)</f>
        <v/>
      </c>
      <c r="K24" s="30"/>
      <c r="L24" s="9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</row>
    <row r="25" spans="1:31" s="2" customFormat="1" ht="6.9" customHeight="1">
      <c r="A25" s="30"/>
      <c r="B25" s="31"/>
      <c r="C25" s="30"/>
      <c r="D25" s="30"/>
      <c r="E25" s="30"/>
      <c r="F25" s="30"/>
      <c r="G25" s="30"/>
      <c r="H25" s="30"/>
      <c r="I25" s="89"/>
      <c r="J25" s="30"/>
      <c r="K25" s="30"/>
      <c r="L25" s="9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</row>
    <row r="26" spans="1:31" s="2" customFormat="1" ht="12" customHeight="1">
      <c r="A26" s="30"/>
      <c r="B26" s="31"/>
      <c r="C26" s="30"/>
      <c r="D26" s="25" t="s">
        <v>33</v>
      </c>
      <c r="E26" s="30"/>
      <c r="F26" s="30"/>
      <c r="G26" s="30"/>
      <c r="H26" s="30"/>
      <c r="I26" s="89"/>
      <c r="J26" s="30"/>
      <c r="K26" s="30"/>
      <c r="L26" s="9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</row>
    <row r="27" spans="1:31" s="8" customFormat="1" ht="14.4" customHeight="1">
      <c r="A27" s="92"/>
      <c r="B27" s="93"/>
      <c r="C27" s="92"/>
      <c r="D27" s="92"/>
      <c r="E27" s="284" t="s">
        <v>3</v>
      </c>
      <c r="F27" s="284"/>
      <c r="G27" s="284"/>
      <c r="H27" s="284"/>
      <c r="I27" s="94"/>
      <c r="J27" s="92"/>
      <c r="K27" s="92"/>
      <c r="L27" s="95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</row>
    <row r="28" spans="1:31" s="2" customFormat="1" ht="6.9" customHeight="1">
      <c r="A28" s="30"/>
      <c r="B28" s="31"/>
      <c r="C28" s="30"/>
      <c r="D28" s="30"/>
      <c r="E28" s="30"/>
      <c r="F28" s="30"/>
      <c r="G28" s="30"/>
      <c r="H28" s="30"/>
      <c r="I28" s="89"/>
      <c r="J28" s="30"/>
      <c r="K28" s="30"/>
      <c r="L28" s="9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s="2" customFormat="1" ht="6.9" customHeight="1">
      <c r="A29" s="30"/>
      <c r="B29" s="31"/>
      <c r="C29" s="30"/>
      <c r="D29" s="59"/>
      <c r="E29" s="59"/>
      <c r="F29" s="59"/>
      <c r="G29" s="59"/>
      <c r="H29" s="59"/>
      <c r="I29" s="96"/>
      <c r="J29" s="59"/>
      <c r="K29" s="59"/>
      <c r="L29" s="9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</row>
    <row r="30" spans="1:31" s="2" customFormat="1" ht="25.35" customHeight="1">
      <c r="A30" s="30"/>
      <c r="B30" s="31"/>
      <c r="C30" s="30"/>
      <c r="D30" s="97" t="s">
        <v>35</v>
      </c>
      <c r="E30" s="30"/>
      <c r="F30" s="30"/>
      <c r="G30" s="30"/>
      <c r="H30" s="30"/>
      <c r="I30" s="89"/>
      <c r="J30" s="64">
        <f>ROUND(J79, 15)</f>
        <v>0</v>
      </c>
      <c r="K30" s="30"/>
      <c r="L30" s="9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</row>
    <row r="31" spans="1:31" s="2" customFormat="1" ht="6.9" customHeight="1">
      <c r="A31" s="30"/>
      <c r="B31" s="31"/>
      <c r="C31" s="30"/>
      <c r="D31" s="59"/>
      <c r="E31" s="59"/>
      <c r="F31" s="59"/>
      <c r="G31" s="59"/>
      <c r="H31" s="59"/>
      <c r="I31" s="96"/>
      <c r="J31" s="59"/>
      <c r="K31" s="59"/>
      <c r="L31" s="9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s="2" customFormat="1" ht="14.4" customHeight="1">
      <c r="A32" s="30"/>
      <c r="B32" s="31"/>
      <c r="C32" s="30"/>
      <c r="D32" s="30"/>
      <c r="E32" s="30"/>
      <c r="F32" s="34" t="s">
        <v>37</v>
      </c>
      <c r="G32" s="30"/>
      <c r="H32" s="30"/>
      <c r="I32" s="98" t="s">
        <v>36</v>
      </c>
      <c r="J32" s="34" t="s">
        <v>38</v>
      </c>
      <c r="K32" s="30"/>
      <c r="L32" s="9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31" s="2" customFormat="1" ht="14.4" customHeight="1">
      <c r="A33" s="30"/>
      <c r="B33" s="31"/>
      <c r="C33" s="30"/>
      <c r="D33" s="99" t="s">
        <v>39</v>
      </c>
      <c r="E33" s="25" t="s">
        <v>40</v>
      </c>
      <c r="F33" s="100">
        <f>ROUND((SUM(BE79:BE81)),  15)</f>
        <v>0</v>
      </c>
      <c r="G33" s="30"/>
      <c r="H33" s="30"/>
      <c r="I33" s="101">
        <v>0.21</v>
      </c>
      <c r="J33" s="100">
        <f>ROUND(((SUM(BE79:BE81))*I33),  15)</f>
        <v>0</v>
      </c>
      <c r="K33" s="30"/>
      <c r="L33" s="9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s="2" customFormat="1" ht="14.4" customHeight="1">
      <c r="A34" s="30"/>
      <c r="B34" s="31"/>
      <c r="C34" s="30"/>
      <c r="D34" s="30"/>
      <c r="E34" s="25" t="s">
        <v>41</v>
      </c>
      <c r="F34" s="100">
        <f>ROUND((SUM(BF79:BF81)),  15)</f>
        <v>0</v>
      </c>
      <c r="G34" s="30"/>
      <c r="H34" s="30"/>
      <c r="I34" s="101">
        <v>0.15</v>
      </c>
      <c r="J34" s="100">
        <f>ROUND(((SUM(BF79:BF81))*I34),  15)</f>
        <v>0</v>
      </c>
      <c r="K34" s="30"/>
      <c r="L34" s="9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s="2" customFormat="1" ht="14.4" hidden="1" customHeight="1">
      <c r="A35" s="30"/>
      <c r="B35" s="31"/>
      <c r="C35" s="30"/>
      <c r="D35" s="30"/>
      <c r="E35" s="25" t="s">
        <v>42</v>
      </c>
      <c r="F35" s="100">
        <f>ROUND((SUM(BG79:BG81)),  15)</f>
        <v>0</v>
      </c>
      <c r="G35" s="30"/>
      <c r="H35" s="30"/>
      <c r="I35" s="101">
        <v>0.21</v>
      </c>
      <c r="J35" s="100">
        <f>0</f>
        <v>0</v>
      </c>
      <c r="K35" s="30"/>
      <c r="L35" s="9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s="2" customFormat="1" ht="14.4" hidden="1" customHeight="1">
      <c r="A36" s="30"/>
      <c r="B36" s="31"/>
      <c r="C36" s="30"/>
      <c r="D36" s="30"/>
      <c r="E36" s="25" t="s">
        <v>43</v>
      </c>
      <c r="F36" s="100">
        <f>ROUND((SUM(BH79:BH81)),  15)</f>
        <v>0</v>
      </c>
      <c r="G36" s="30"/>
      <c r="H36" s="30"/>
      <c r="I36" s="101">
        <v>0.15</v>
      </c>
      <c r="J36" s="100">
        <f>0</f>
        <v>0</v>
      </c>
      <c r="K36" s="30"/>
      <c r="L36" s="9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s="2" customFormat="1" ht="14.4" hidden="1" customHeight="1">
      <c r="A37" s="30"/>
      <c r="B37" s="31"/>
      <c r="C37" s="30"/>
      <c r="D37" s="30"/>
      <c r="E37" s="25" t="s">
        <v>44</v>
      </c>
      <c r="F37" s="100">
        <f>ROUND((SUM(BI79:BI81)),  15)</f>
        <v>0</v>
      </c>
      <c r="G37" s="30"/>
      <c r="H37" s="30"/>
      <c r="I37" s="101">
        <v>0</v>
      </c>
      <c r="J37" s="100">
        <f>0</f>
        <v>0</v>
      </c>
      <c r="K37" s="30"/>
      <c r="L37" s="9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s="2" customFormat="1" ht="6.9" customHeight="1">
      <c r="A38" s="30"/>
      <c r="B38" s="31"/>
      <c r="C38" s="30"/>
      <c r="D38" s="30"/>
      <c r="E38" s="30"/>
      <c r="F38" s="30"/>
      <c r="G38" s="30"/>
      <c r="H38" s="30"/>
      <c r="I38" s="89"/>
      <c r="J38" s="30"/>
      <c r="K38" s="30"/>
      <c r="L38" s="9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</row>
    <row r="39" spans="1:31" s="2" customFormat="1" ht="25.35" customHeight="1">
      <c r="A39" s="30"/>
      <c r="B39" s="31"/>
      <c r="C39" s="102"/>
      <c r="D39" s="103" t="s">
        <v>45</v>
      </c>
      <c r="E39" s="53"/>
      <c r="F39" s="53"/>
      <c r="G39" s="104" t="s">
        <v>46</v>
      </c>
      <c r="H39" s="105" t="s">
        <v>47</v>
      </c>
      <c r="I39" s="106"/>
      <c r="J39" s="107">
        <f>SUM(J30:J37)</f>
        <v>0</v>
      </c>
      <c r="K39" s="108"/>
      <c r="L39" s="9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</row>
    <row r="40" spans="1:31" s="2" customFormat="1" ht="14.4" customHeight="1">
      <c r="A40" s="30"/>
      <c r="B40" s="40"/>
      <c r="C40" s="41"/>
      <c r="D40" s="41"/>
      <c r="E40" s="41"/>
      <c r="F40" s="41"/>
      <c r="G40" s="41"/>
      <c r="H40" s="41"/>
      <c r="I40" s="109"/>
      <c r="J40" s="41"/>
      <c r="K40" s="41"/>
      <c r="L40" s="9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</row>
    <row r="44" spans="1:31" s="2" customFormat="1" ht="6.9" customHeight="1">
      <c r="A44" s="30"/>
      <c r="B44" s="42"/>
      <c r="C44" s="43"/>
      <c r="D44" s="43"/>
      <c r="E44" s="43"/>
      <c r="F44" s="43"/>
      <c r="G44" s="43"/>
      <c r="H44" s="43"/>
      <c r="I44" s="110"/>
      <c r="J44" s="43"/>
      <c r="K44" s="43"/>
      <c r="L44" s="9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</row>
    <row r="45" spans="1:31" s="2" customFormat="1" ht="24.9" customHeight="1">
      <c r="A45" s="30"/>
      <c r="B45" s="31"/>
      <c r="C45" s="19" t="s">
        <v>85</v>
      </c>
      <c r="D45" s="30"/>
      <c r="E45" s="30"/>
      <c r="F45" s="30"/>
      <c r="G45" s="30"/>
      <c r="H45" s="30"/>
      <c r="I45" s="89"/>
      <c r="J45" s="30"/>
      <c r="K45" s="30"/>
      <c r="L45" s="9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</row>
    <row r="46" spans="1:31" s="2" customFormat="1" ht="6.9" customHeight="1">
      <c r="A46" s="30"/>
      <c r="B46" s="31"/>
      <c r="C46" s="30"/>
      <c r="D46" s="30"/>
      <c r="E46" s="30"/>
      <c r="F46" s="30"/>
      <c r="G46" s="30"/>
      <c r="H46" s="30"/>
      <c r="I46" s="89"/>
      <c r="J46" s="30"/>
      <c r="K46" s="30"/>
      <c r="L46" s="9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</row>
    <row r="47" spans="1:31" s="2" customFormat="1" ht="12" customHeight="1">
      <c r="A47" s="30"/>
      <c r="B47" s="31"/>
      <c r="C47" s="25" t="s">
        <v>16</v>
      </c>
      <c r="D47" s="30"/>
      <c r="E47" s="30"/>
      <c r="F47" s="30"/>
      <c r="G47" s="30"/>
      <c r="H47" s="30"/>
      <c r="I47" s="89"/>
      <c r="J47" s="30"/>
      <c r="K47" s="30"/>
      <c r="L47" s="9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</row>
    <row r="48" spans="1:31" s="2" customFormat="1" ht="24" customHeight="1">
      <c r="A48" s="30"/>
      <c r="B48" s="31"/>
      <c r="C48" s="30"/>
      <c r="D48" s="30"/>
      <c r="E48" s="296" t="str">
        <f>E7</f>
        <v>Mechanické a chemické hubení nežádoucí vegetace u ST 2020</v>
      </c>
      <c r="F48" s="297"/>
      <c r="G48" s="297"/>
      <c r="H48" s="297"/>
      <c r="I48" s="89"/>
      <c r="J48" s="30"/>
      <c r="K48" s="30"/>
      <c r="L48" s="9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</row>
    <row r="49" spans="1:47" s="2" customFormat="1" ht="12" customHeight="1">
      <c r="A49" s="30"/>
      <c r="B49" s="31"/>
      <c r="C49" s="25" t="s">
        <v>83</v>
      </c>
      <c r="D49" s="30"/>
      <c r="E49" s="30"/>
      <c r="F49" s="30"/>
      <c r="G49" s="30"/>
      <c r="H49" s="30"/>
      <c r="I49" s="89"/>
      <c r="J49" s="30"/>
      <c r="K49" s="30"/>
      <c r="L49" s="9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</row>
    <row r="50" spans="1:47" s="2" customFormat="1" ht="26.4" customHeight="1">
      <c r="A50" s="30"/>
      <c r="B50" s="31"/>
      <c r="C50" s="30"/>
      <c r="D50" s="30"/>
      <c r="E50" s="277" t="str">
        <f>E9</f>
        <v xml:space="preserve">PS 02 - POLOŽKY ÚRS Mechanické a chemické hubení nežádoucí vegetace u ST 2020 </v>
      </c>
      <c r="F50" s="298"/>
      <c r="G50" s="298"/>
      <c r="H50" s="298"/>
      <c r="I50" s="89"/>
      <c r="J50" s="30"/>
      <c r="K50" s="30"/>
      <c r="L50" s="9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</row>
    <row r="51" spans="1:47" s="2" customFormat="1" ht="6.9" customHeight="1">
      <c r="A51" s="30"/>
      <c r="B51" s="31"/>
      <c r="C51" s="30"/>
      <c r="D51" s="30"/>
      <c r="E51" s="30"/>
      <c r="F51" s="30"/>
      <c r="G51" s="30"/>
      <c r="H51" s="30"/>
      <c r="I51" s="89"/>
      <c r="J51" s="30"/>
      <c r="K51" s="30"/>
      <c r="L51" s="9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</row>
    <row r="52" spans="1:47" s="2" customFormat="1" ht="12" customHeight="1">
      <c r="A52" s="30"/>
      <c r="B52" s="31"/>
      <c r="C52" s="25" t="s">
        <v>20</v>
      </c>
      <c r="D52" s="30"/>
      <c r="E52" s="30"/>
      <c r="F52" s="23" t="str">
        <f>F12</f>
        <v>Hradec Králové</v>
      </c>
      <c r="G52" s="30"/>
      <c r="H52" s="30"/>
      <c r="I52" s="91" t="s">
        <v>22</v>
      </c>
      <c r="J52" s="48" t="str">
        <f>IF(J12="","",J12)</f>
        <v>4. 2. 2020</v>
      </c>
      <c r="K52" s="30"/>
      <c r="L52" s="9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</row>
    <row r="53" spans="1:47" s="2" customFormat="1" ht="6.9" customHeight="1">
      <c r="A53" s="30"/>
      <c r="B53" s="31"/>
      <c r="C53" s="30"/>
      <c r="D53" s="30"/>
      <c r="E53" s="30"/>
      <c r="F53" s="30"/>
      <c r="G53" s="30"/>
      <c r="H53" s="30"/>
      <c r="I53" s="89"/>
      <c r="J53" s="30"/>
      <c r="K53" s="30"/>
      <c r="L53" s="9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</row>
    <row r="54" spans="1:47" s="2" customFormat="1" ht="15.6" customHeight="1">
      <c r="A54" s="30"/>
      <c r="B54" s="31"/>
      <c r="C54" s="25" t="s">
        <v>24</v>
      </c>
      <c r="D54" s="30"/>
      <c r="E54" s="30"/>
      <c r="F54" s="23" t="str">
        <f>E15</f>
        <v xml:space="preserve"> </v>
      </c>
      <c r="G54" s="30"/>
      <c r="H54" s="30"/>
      <c r="I54" s="91" t="s">
        <v>30</v>
      </c>
      <c r="J54" s="28" t="str">
        <f>E21</f>
        <v xml:space="preserve"> </v>
      </c>
      <c r="K54" s="30"/>
      <c r="L54" s="9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</row>
    <row r="55" spans="1:47" s="2" customFormat="1" ht="15.6" customHeight="1">
      <c r="A55" s="30"/>
      <c r="B55" s="31"/>
      <c r="C55" s="25" t="s">
        <v>28</v>
      </c>
      <c r="D55" s="30"/>
      <c r="E55" s="30"/>
      <c r="F55" s="23" t="str">
        <f>IF(E18="","",E18)</f>
        <v>Vyplň údaj</v>
      </c>
      <c r="G55" s="30"/>
      <c r="H55" s="30"/>
      <c r="I55" s="91" t="s">
        <v>32</v>
      </c>
      <c r="J55" s="28" t="str">
        <f>E24</f>
        <v xml:space="preserve"> </v>
      </c>
      <c r="K55" s="30"/>
      <c r="L55" s="9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</row>
    <row r="56" spans="1:47" s="2" customFormat="1" ht="10.35" customHeight="1">
      <c r="A56" s="30"/>
      <c r="B56" s="31"/>
      <c r="C56" s="30"/>
      <c r="D56" s="30"/>
      <c r="E56" s="30"/>
      <c r="F56" s="30"/>
      <c r="G56" s="30"/>
      <c r="H56" s="30"/>
      <c r="I56" s="89"/>
      <c r="J56" s="30"/>
      <c r="K56" s="30"/>
      <c r="L56" s="9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</row>
    <row r="57" spans="1:47" s="2" customFormat="1" ht="29.25" customHeight="1">
      <c r="A57" s="30"/>
      <c r="B57" s="31"/>
      <c r="C57" s="111" t="s">
        <v>86</v>
      </c>
      <c r="D57" s="102"/>
      <c r="E57" s="102"/>
      <c r="F57" s="102"/>
      <c r="G57" s="102"/>
      <c r="H57" s="102"/>
      <c r="I57" s="112"/>
      <c r="J57" s="113" t="s">
        <v>87</v>
      </c>
      <c r="K57" s="102"/>
      <c r="L57" s="9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</row>
    <row r="58" spans="1:47" s="2" customFormat="1" ht="10.35" customHeight="1">
      <c r="A58" s="30"/>
      <c r="B58" s="31"/>
      <c r="C58" s="30"/>
      <c r="D58" s="30"/>
      <c r="E58" s="30"/>
      <c r="F58" s="30"/>
      <c r="G58" s="30"/>
      <c r="H58" s="30"/>
      <c r="I58" s="89"/>
      <c r="J58" s="30"/>
      <c r="K58" s="30"/>
      <c r="L58" s="9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</row>
    <row r="59" spans="1:47" s="2" customFormat="1" ht="22.8" customHeight="1">
      <c r="A59" s="30"/>
      <c r="B59" s="31"/>
      <c r="C59" s="114" t="s">
        <v>67</v>
      </c>
      <c r="D59" s="30"/>
      <c r="E59" s="30"/>
      <c r="F59" s="30"/>
      <c r="G59" s="30"/>
      <c r="H59" s="30"/>
      <c r="I59" s="89"/>
      <c r="J59" s="64">
        <f>J79</f>
        <v>0</v>
      </c>
      <c r="K59" s="30"/>
      <c r="L59" s="9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U59" s="15" t="s">
        <v>88</v>
      </c>
    </row>
    <row r="60" spans="1:47" s="2" customFormat="1" ht="21.75" customHeight="1">
      <c r="A60" s="30"/>
      <c r="B60" s="31"/>
      <c r="C60" s="30"/>
      <c r="D60" s="30"/>
      <c r="E60" s="30"/>
      <c r="F60" s="30"/>
      <c r="G60" s="30"/>
      <c r="H60" s="30"/>
      <c r="I60" s="89"/>
      <c r="J60" s="30"/>
      <c r="K60" s="30"/>
      <c r="L60" s="9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</row>
    <row r="61" spans="1:47" s="2" customFormat="1" ht="6.9" customHeight="1">
      <c r="A61" s="30"/>
      <c r="B61" s="40"/>
      <c r="C61" s="41"/>
      <c r="D61" s="41"/>
      <c r="E61" s="41"/>
      <c r="F61" s="41"/>
      <c r="G61" s="41"/>
      <c r="H61" s="41"/>
      <c r="I61" s="109"/>
      <c r="J61" s="41"/>
      <c r="K61" s="41"/>
      <c r="L61" s="9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</row>
    <row r="65" spans="1:65" s="2" customFormat="1" ht="6.9" customHeight="1">
      <c r="A65" s="30"/>
      <c r="B65" s="42"/>
      <c r="C65" s="43"/>
      <c r="D65" s="43"/>
      <c r="E65" s="43"/>
      <c r="F65" s="43"/>
      <c r="G65" s="43"/>
      <c r="H65" s="43"/>
      <c r="I65" s="110"/>
      <c r="J65" s="43"/>
      <c r="K65" s="43"/>
      <c r="L65" s="9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65" s="2" customFormat="1" ht="24.9" customHeight="1">
      <c r="A66" s="30"/>
      <c r="B66" s="31"/>
      <c r="C66" s="19" t="s">
        <v>91</v>
      </c>
      <c r="D66" s="30"/>
      <c r="E66" s="30"/>
      <c r="F66" s="30"/>
      <c r="G66" s="30"/>
      <c r="H66" s="30"/>
      <c r="I66" s="89"/>
      <c r="J66" s="30"/>
      <c r="K66" s="30"/>
      <c r="L66" s="9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</row>
    <row r="67" spans="1:65" s="2" customFormat="1" ht="6.9" customHeight="1">
      <c r="A67" s="30"/>
      <c r="B67" s="31"/>
      <c r="C67" s="30"/>
      <c r="D67" s="30"/>
      <c r="E67" s="30"/>
      <c r="F67" s="30"/>
      <c r="G67" s="30"/>
      <c r="H67" s="30"/>
      <c r="I67" s="89"/>
      <c r="J67" s="30"/>
      <c r="K67" s="30"/>
      <c r="L67" s="9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</row>
    <row r="68" spans="1:65" s="2" customFormat="1" ht="12" customHeight="1">
      <c r="A68" s="30"/>
      <c r="B68" s="31"/>
      <c r="C68" s="25" t="s">
        <v>16</v>
      </c>
      <c r="D68" s="30"/>
      <c r="E68" s="30"/>
      <c r="F68" s="30"/>
      <c r="G68" s="30"/>
      <c r="H68" s="30"/>
      <c r="I68" s="89"/>
      <c r="J68" s="30"/>
      <c r="K68" s="30"/>
      <c r="L68" s="9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</row>
    <row r="69" spans="1:65" s="2" customFormat="1" ht="24" customHeight="1">
      <c r="A69" s="30"/>
      <c r="B69" s="31"/>
      <c r="C69" s="30"/>
      <c r="D69" s="30"/>
      <c r="E69" s="296" t="str">
        <f>E7</f>
        <v>Mechanické a chemické hubení nežádoucí vegetace u ST 2020</v>
      </c>
      <c r="F69" s="297"/>
      <c r="G69" s="297"/>
      <c r="H69" s="297"/>
      <c r="I69" s="89"/>
      <c r="J69" s="30"/>
      <c r="K69" s="30"/>
      <c r="L69" s="9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</row>
    <row r="70" spans="1:65" s="2" customFormat="1" ht="12" customHeight="1">
      <c r="A70" s="30"/>
      <c r="B70" s="31"/>
      <c r="C70" s="25" t="s">
        <v>83</v>
      </c>
      <c r="D70" s="30"/>
      <c r="E70" s="30"/>
      <c r="F70" s="30"/>
      <c r="G70" s="30"/>
      <c r="H70" s="30"/>
      <c r="I70" s="89"/>
      <c r="J70" s="30"/>
      <c r="K70" s="30"/>
      <c r="L70" s="9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</row>
    <row r="71" spans="1:65" s="2" customFormat="1" ht="26.4" customHeight="1">
      <c r="A71" s="30"/>
      <c r="B71" s="31"/>
      <c r="C71" s="30"/>
      <c r="D71" s="30"/>
      <c r="E71" s="277" t="str">
        <f>E9</f>
        <v xml:space="preserve">PS 02 - POLOŽKY ÚRS Mechanické a chemické hubení nežádoucí vegetace u ST 2020 </v>
      </c>
      <c r="F71" s="298"/>
      <c r="G71" s="298"/>
      <c r="H71" s="298"/>
      <c r="I71" s="89"/>
      <c r="J71" s="30"/>
      <c r="K71" s="30"/>
      <c r="L71" s="9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</row>
    <row r="72" spans="1:65" s="2" customFormat="1" ht="6.9" customHeight="1">
      <c r="A72" s="30"/>
      <c r="B72" s="31"/>
      <c r="C72" s="30"/>
      <c r="D72" s="30"/>
      <c r="E72" s="30"/>
      <c r="F72" s="30"/>
      <c r="G72" s="30"/>
      <c r="H72" s="30"/>
      <c r="I72" s="89"/>
      <c r="J72" s="30"/>
      <c r="K72" s="30"/>
      <c r="L72" s="9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</row>
    <row r="73" spans="1:65" s="2" customFormat="1" ht="12" customHeight="1">
      <c r="A73" s="30"/>
      <c r="B73" s="31"/>
      <c r="C73" s="25" t="s">
        <v>20</v>
      </c>
      <c r="D73" s="30"/>
      <c r="E73" s="30"/>
      <c r="F73" s="23" t="str">
        <f>F12</f>
        <v>Hradec Králové</v>
      </c>
      <c r="G73" s="30"/>
      <c r="H73" s="30"/>
      <c r="I73" s="91" t="s">
        <v>22</v>
      </c>
      <c r="J73" s="48" t="str">
        <f>IF(J12="","",J12)</f>
        <v>4. 2. 2020</v>
      </c>
      <c r="K73" s="30"/>
      <c r="L73" s="9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</row>
    <row r="74" spans="1:65" s="2" customFormat="1" ht="6.9" customHeight="1">
      <c r="A74" s="30"/>
      <c r="B74" s="31"/>
      <c r="C74" s="30"/>
      <c r="D74" s="30"/>
      <c r="E74" s="30"/>
      <c r="F74" s="30"/>
      <c r="G74" s="30"/>
      <c r="H74" s="30"/>
      <c r="I74" s="89"/>
      <c r="J74" s="30"/>
      <c r="K74" s="30"/>
      <c r="L74" s="9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</row>
    <row r="75" spans="1:65" s="2" customFormat="1" ht="15.6" customHeight="1">
      <c r="A75" s="30"/>
      <c r="B75" s="31"/>
      <c r="C75" s="25" t="s">
        <v>24</v>
      </c>
      <c r="D75" s="30"/>
      <c r="E75" s="30"/>
      <c r="F75" s="23" t="str">
        <f>E15</f>
        <v xml:space="preserve"> </v>
      </c>
      <c r="G75" s="30"/>
      <c r="H75" s="30"/>
      <c r="I75" s="91" t="s">
        <v>30</v>
      </c>
      <c r="J75" s="28" t="str">
        <f>E21</f>
        <v xml:space="preserve"> </v>
      </c>
      <c r="K75" s="30"/>
      <c r="L75" s="9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</row>
    <row r="76" spans="1:65" s="2" customFormat="1" ht="15.6" customHeight="1">
      <c r="A76" s="30"/>
      <c r="B76" s="31"/>
      <c r="C76" s="25" t="s">
        <v>28</v>
      </c>
      <c r="D76" s="30"/>
      <c r="E76" s="30"/>
      <c r="F76" s="23" t="str">
        <f>IF(E18="","",E18)</f>
        <v>Vyplň údaj</v>
      </c>
      <c r="G76" s="30"/>
      <c r="H76" s="30"/>
      <c r="I76" s="91" t="s">
        <v>32</v>
      </c>
      <c r="J76" s="28" t="str">
        <f>E24</f>
        <v xml:space="preserve"> </v>
      </c>
      <c r="K76" s="30"/>
      <c r="L76" s="9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65" s="2" customFormat="1" ht="10.35" customHeight="1">
      <c r="A77" s="30"/>
      <c r="B77" s="31"/>
      <c r="C77" s="30"/>
      <c r="D77" s="30"/>
      <c r="E77" s="30"/>
      <c r="F77" s="30"/>
      <c r="G77" s="30"/>
      <c r="H77" s="30"/>
      <c r="I77" s="89"/>
      <c r="J77" s="30"/>
      <c r="K77" s="30"/>
      <c r="L77" s="9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78" spans="1:65" s="11" customFormat="1" ht="29.25" customHeight="1">
      <c r="A78" s="125"/>
      <c r="B78" s="126"/>
      <c r="C78" s="127" t="s">
        <v>92</v>
      </c>
      <c r="D78" s="128" t="s">
        <v>54</v>
      </c>
      <c r="E78" s="128" t="s">
        <v>50</v>
      </c>
      <c r="F78" s="128" t="s">
        <v>51</v>
      </c>
      <c r="G78" s="128" t="s">
        <v>93</v>
      </c>
      <c r="H78" s="128" t="s">
        <v>94</v>
      </c>
      <c r="I78" s="129" t="s">
        <v>95</v>
      </c>
      <c r="J78" s="128" t="s">
        <v>87</v>
      </c>
      <c r="K78" s="130" t="s">
        <v>96</v>
      </c>
      <c r="L78" s="131"/>
      <c r="M78" s="55" t="s">
        <v>3</v>
      </c>
      <c r="N78" s="56" t="s">
        <v>39</v>
      </c>
      <c r="O78" s="56" t="s">
        <v>97</v>
      </c>
      <c r="P78" s="56" t="s">
        <v>98</v>
      </c>
      <c r="Q78" s="56" t="s">
        <v>99</v>
      </c>
      <c r="R78" s="56" t="s">
        <v>100</v>
      </c>
      <c r="S78" s="56" t="s">
        <v>101</v>
      </c>
      <c r="T78" s="57" t="s">
        <v>102</v>
      </c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</row>
    <row r="79" spans="1:65" s="2" customFormat="1" ht="22.8" customHeight="1">
      <c r="A79" s="30"/>
      <c r="B79" s="31"/>
      <c r="C79" s="62" t="s">
        <v>103</v>
      </c>
      <c r="D79" s="30"/>
      <c r="E79" s="30"/>
      <c r="F79" s="30"/>
      <c r="G79" s="30"/>
      <c r="H79" s="30"/>
      <c r="I79" s="89"/>
      <c r="J79" s="132">
        <f>BK79</f>
        <v>0</v>
      </c>
      <c r="K79" s="30"/>
      <c r="L79" s="31"/>
      <c r="M79" s="58"/>
      <c r="N79" s="49"/>
      <c r="O79" s="59"/>
      <c r="P79" s="133">
        <f>SUM(P80:P81)</f>
        <v>0</v>
      </c>
      <c r="Q79" s="59"/>
      <c r="R79" s="133">
        <f>SUM(R80:R81)</f>
        <v>256</v>
      </c>
      <c r="S79" s="59"/>
      <c r="T79" s="134">
        <f>SUM(T80:T81)</f>
        <v>0</v>
      </c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T79" s="15" t="s">
        <v>68</v>
      </c>
      <c r="AU79" s="15" t="s">
        <v>88</v>
      </c>
      <c r="BK79" s="135">
        <f>SUM(BK80:BK81)</f>
        <v>0</v>
      </c>
    </row>
    <row r="80" spans="1:65" s="2" customFormat="1" ht="21.6" customHeight="1">
      <c r="A80" s="30"/>
      <c r="B80" s="149"/>
      <c r="C80" s="171" t="s">
        <v>75</v>
      </c>
      <c r="D80" s="171" t="s">
        <v>187</v>
      </c>
      <c r="E80" s="172" t="s">
        <v>188</v>
      </c>
      <c r="F80" s="173" t="s">
        <v>189</v>
      </c>
      <c r="G80" s="174" t="s">
        <v>190</v>
      </c>
      <c r="H80" s="175">
        <v>256</v>
      </c>
      <c r="I80" s="176"/>
      <c r="J80" s="175">
        <f>ROUND(I80*H80,15)</f>
        <v>0</v>
      </c>
      <c r="K80" s="173" t="s">
        <v>191</v>
      </c>
      <c r="L80" s="177"/>
      <c r="M80" s="178" t="s">
        <v>3</v>
      </c>
      <c r="N80" s="179" t="s">
        <v>40</v>
      </c>
      <c r="O80" s="51"/>
      <c r="P80" s="158">
        <f>O80*H80</f>
        <v>0</v>
      </c>
      <c r="Q80" s="158">
        <v>1</v>
      </c>
      <c r="R80" s="158">
        <f>Q80*H80</f>
        <v>256</v>
      </c>
      <c r="S80" s="158">
        <v>0</v>
      </c>
      <c r="T80" s="159">
        <f>S80*H80</f>
        <v>0</v>
      </c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R80" s="160" t="s">
        <v>146</v>
      </c>
      <c r="AT80" s="160" t="s">
        <v>187</v>
      </c>
      <c r="AU80" s="160" t="s">
        <v>7</v>
      </c>
      <c r="AY80" s="15" t="s">
        <v>106</v>
      </c>
      <c r="BE80" s="161">
        <f>IF(N80="základní",J80,0)</f>
        <v>0</v>
      </c>
      <c r="BF80" s="161">
        <f>IF(N80="snížená",J80,0)</f>
        <v>0</v>
      </c>
      <c r="BG80" s="161">
        <f>IF(N80="zákl. přenesená",J80,0)</f>
        <v>0</v>
      </c>
      <c r="BH80" s="161">
        <f>IF(N80="sníž. přenesená",J80,0)</f>
        <v>0</v>
      </c>
      <c r="BI80" s="161">
        <f>IF(N80="nulová",J80,0)</f>
        <v>0</v>
      </c>
      <c r="BJ80" s="15" t="s">
        <v>75</v>
      </c>
      <c r="BK80" s="162">
        <f>ROUND(I80*H80,15)</f>
        <v>0</v>
      </c>
      <c r="BL80" s="15" t="s">
        <v>126</v>
      </c>
      <c r="BM80" s="160" t="s">
        <v>192</v>
      </c>
    </row>
    <row r="81" spans="1:47" s="2" customFormat="1" ht="10.199999999999999">
      <c r="A81" s="30"/>
      <c r="B81" s="31"/>
      <c r="C81" s="30"/>
      <c r="D81" s="163" t="s">
        <v>115</v>
      </c>
      <c r="E81" s="30"/>
      <c r="F81" s="164" t="s">
        <v>189</v>
      </c>
      <c r="G81" s="30"/>
      <c r="H81" s="30"/>
      <c r="I81" s="89"/>
      <c r="J81" s="30"/>
      <c r="K81" s="30"/>
      <c r="L81" s="31"/>
      <c r="M81" s="167"/>
      <c r="N81" s="168"/>
      <c r="O81" s="169"/>
      <c r="P81" s="169"/>
      <c r="Q81" s="169"/>
      <c r="R81" s="169"/>
      <c r="S81" s="169"/>
      <c r="T81" s="17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T81" s="15" t="s">
        <v>115</v>
      </c>
      <c r="AU81" s="15" t="s">
        <v>7</v>
      </c>
    </row>
    <row r="82" spans="1:47" s="2" customFormat="1" ht="6.9" customHeight="1">
      <c r="A82" s="30"/>
      <c r="B82" s="40"/>
      <c r="C82" s="41"/>
      <c r="D82" s="41"/>
      <c r="E82" s="41"/>
      <c r="F82" s="41"/>
      <c r="G82" s="41"/>
      <c r="H82" s="41"/>
      <c r="I82" s="109"/>
      <c r="J82" s="41"/>
      <c r="K82" s="41"/>
      <c r="L82" s="31"/>
      <c r="M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</sheetData>
  <autoFilter ref="C78:K81"/>
  <mergeCells count="9">
    <mergeCell ref="E50:H50"/>
    <mergeCell ref="E69:H69"/>
    <mergeCell ref="E71:H71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3"/>
  <sheetViews>
    <sheetView showGridLines="0" workbookViewId="0"/>
  </sheetViews>
  <sheetFormatPr defaultRowHeight="10.199999999999999"/>
  <cols>
    <col min="1" max="1" width="8.28515625" style="180" customWidth="1"/>
    <col min="2" max="2" width="1.7109375" style="180" customWidth="1"/>
    <col min="3" max="4" width="5" style="180" customWidth="1"/>
    <col min="5" max="5" width="11.7109375" style="180" customWidth="1"/>
    <col min="6" max="6" width="9.140625" style="180" customWidth="1"/>
    <col min="7" max="7" width="5" style="180" customWidth="1"/>
    <col min="8" max="8" width="77.85546875" style="180" customWidth="1"/>
    <col min="9" max="10" width="20" style="180" customWidth="1"/>
    <col min="11" max="11" width="1.7109375" style="180" customWidth="1"/>
  </cols>
  <sheetData>
    <row r="1" spans="2:11" s="1" customFormat="1" ht="37.5" customHeight="1"/>
    <row r="2" spans="2:11" s="1" customFormat="1" ht="7.5" customHeight="1">
      <c r="B2" s="181"/>
      <c r="C2" s="182"/>
      <c r="D2" s="182"/>
      <c r="E2" s="182"/>
      <c r="F2" s="182"/>
      <c r="G2" s="182"/>
      <c r="H2" s="182"/>
      <c r="I2" s="182"/>
      <c r="J2" s="182"/>
      <c r="K2" s="183"/>
    </row>
    <row r="3" spans="2:11" s="13" customFormat="1" ht="45" customHeight="1">
      <c r="B3" s="184"/>
      <c r="C3" s="303" t="s">
        <v>193</v>
      </c>
      <c r="D3" s="303"/>
      <c r="E3" s="303"/>
      <c r="F3" s="303"/>
      <c r="G3" s="303"/>
      <c r="H3" s="303"/>
      <c r="I3" s="303"/>
      <c r="J3" s="303"/>
      <c r="K3" s="185"/>
    </row>
    <row r="4" spans="2:11" s="1" customFormat="1" ht="25.5" customHeight="1">
      <c r="B4" s="186"/>
      <c r="C4" s="307" t="s">
        <v>194</v>
      </c>
      <c r="D4" s="307"/>
      <c r="E4" s="307"/>
      <c r="F4" s="307"/>
      <c r="G4" s="307"/>
      <c r="H4" s="307"/>
      <c r="I4" s="307"/>
      <c r="J4" s="307"/>
      <c r="K4" s="187"/>
    </row>
    <row r="5" spans="2:11" s="1" customFormat="1" ht="5.25" customHeight="1">
      <c r="B5" s="186"/>
      <c r="C5" s="188"/>
      <c r="D5" s="188"/>
      <c r="E5" s="188"/>
      <c r="F5" s="188"/>
      <c r="G5" s="188"/>
      <c r="H5" s="188"/>
      <c r="I5" s="188"/>
      <c r="J5" s="188"/>
      <c r="K5" s="187"/>
    </row>
    <row r="6" spans="2:11" s="1" customFormat="1" ht="15" customHeight="1">
      <c r="B6" s="186"/>
      <c r="C6" s="305" t="s">
        <v>195</v>
      </c>
      <c r="D6" s="305"/>
      <c r="E6" s="305"/>
      <c r="F6" s="305"/>
      <c r="G6" s="305"/>
      <c r="H6" s="305"/>
      <c r="I6" s="305"/>
      <c r="J6" s="305"/>
      <c r="K6" s="187"/>
    </row>
    <row r="7" spans="2:11" s="1" customFormat="1" ht="15" customHeight="1">
      <c r="B7" s="190"/>
      <c r="C7" s="305" t="s">
        <v>196</v>
      </c>
      <c r="D7" s="305"/>
      <c r="E7" s="305"/>
      <c r="F7" s="305"/>
      <c r="G7" s="305"/>
      <c r="H7" s="305"/>
      <c r="I7" s="305"/>
      <c r="J7" s="305"/>
      <c r="K7" s="187"/>
    </row>
    <row r="8" spans="2:11" s="1" customFormat="1" ht="12.75" customHeight="1">
      <c r="B8" s="190"/>
      <c r="C8" s="189"/>
      <c r="D8" s="189"/>
      <c r="E8" s="189"/>
      <c r="F8" s="189"/>
      <c r="G8" s="189"/>
      <c r="H8" s="189"/>
      <c r="I8" s="189"/>
      <c r="J8" s="189"/>
      <c r="K8" s="187"/>
    </row>
    <row r="9" spans="2:11" s="1" customFormat="1" ht="15" customHeight="1">
      <c r="B9" s="190"/>
      <c r="C9" s="305" t="s">
        <v>197</v>
      </c>
      <c r="D9" s="305"/>
      <c r="E9" s="305"/>
      <c r="F9" s="305"/>
      <c r="G9" s="305"/>
      <c r="H9" s="305"/>
      <c r="I9" s="305"/>
      <c r="J9" s="305"/>
      <c r="K9" s="187"/>
    </row>
    <row r="10" spans="2:11" s="1" customFormat="1" ht="15" customHeight="1">
      <c r="B10" s="190"/>
      <c r="C10" s="189"/>
      <c r="D10" s="305" t="s">
        <v>198</v>
      </c>
      <c r="E10" s="305"/>
      <c r="F10" s="305"/>
      <c r="G10" s="305"/>
      <c r="H10" s="305"/>
      <c r="I10" s="305"/>
      <c r="J10" s="305"/>
      <c r="K10" s="187"/>
    </row>
    <row r="11" spans="2:11" s="1" customFormat="1" ht="15" customHeight="1">
      <c r="B11" s="190"/>
      <c r="C11" s="191"/>
      <c r="D11" s="305" t="s">
        <v>199</v>
      </c>
      <c r="E11" s="305"/>
      <c r="F11" s="305"/>
      <c r="G11" s="305"/>
      <c r="H11" s="305"/>
      <c r="I11" s="305"/>
      <c r="J11" s="305"/>
      <c r="K11" s="187"/>
    </row>
    <row r="12" spans="2:11" s="1" customFormat="1" ht="15" customHeight="1">
      <c r="B12" s="190"/>
      <c r="C12" s="191"/>
      <c r="D12" s="189"/>
      <c r="E12" s="189"/>
      <c r="F12" s="189"/>
      <c r="G12" s="189"/>
      <c r="H12" s="189"/>
      <c r="I12" s="189"/>
      <c r="J12" s="189"/>
      <c r="K12" s="187"/>
    </row>
    <row r="13" spans="2:11" s="1" customFormat="1" ht="15" customHeight="1">
      <c r="B13" s="190"/>
      <c r="C13" s="191"/>
      <c r="D13" s="192" t="s">
        <v>200</v>
      </c>
      <c r="E13" s="189"/>
      <c r="F13" s="189"/>
      <c r="G13" s="189"/>
      <c r="H13" s="189"/>
      <c r="I13" s="189"/>
      <c r="J13" s="189"/>
      <c r="K13" s="187"/>
    </row>
    <row r="14" spans="2:11" s="1" customFormat="1" ht="12.75" customHeight="1">
      <c r="B14" s="190"/>
      <c r="C14" s="191"/>
      <c r="D14" s="191"/>
      <c r="E14" s="191"/>
      <c r="F14" s="191"/>
      <c r="G14" s="191"/>
      <c r="H14" s="191"/>
      <c r="I14" s="191"/>
      <c r="J14" s="191"/>
      <c r="K14" s="187"/>
    </row>
    <row r="15" spans="2:11" s="1" customFormat="1" ht="15" customHeight="1">
      <c r="B15" s="190"/>
      <c r="C15" s="191"/>
      <c r="D15" s="305" t="s">
        <v>201</v>
      </c>
      <c r="E15" s="305"/>
      <c r="F15" s="305"/>
      <c r="G15" s="305"/>
      <c r="H15" s="305"/>
      <c r="I15" s="305"/>
      <c r="J15" s="305"/>
      <c r="K15" s="187"/>
    </row>
    <row r="16" spans="2:11" s="1" customFormat="1" ht="15" customHeight="1">
      <c r="B16" s="190"/>
      <c r="C16" s="191"/>
      <c r="D16" s="305" t="s">
        <v>202</v>
      </c>
      <c r="E16" s="305"/>
      <c r="F16" s="305"/>
      <c r="G16" s="305"/>
      <c r="H16" s="305"/>
      <c r="I16" s="305"/>
      <c r="J16" s="305"/>
      <c r="K16" s="187"/>
    </row>
    <row r="17" spans="2:11" s="1" customFormat="1" ht="15" customHeight="1">
      <c r="B17" s="190"/>
      <c r="C17" s="191"/>
      <c r="D17" s="305" t="s">
        <v>203</v>
      </c>
      <c r="E17" s="305"/>
      <c r="F17" s="305"/>
      <c r="G17" s="305"/>
      <c r="H17" s="305"/>
      <c r="I17" s="305"/>
      <c r="J17" s="305"/>
      <c r="K17" s="187"/>
    </row>
    <row r="18" spans="2:11" s="1" customFormat="1" ht="15" customHeight="1">
      <c r="B18" s="190"/>
      <c r="C18" s="191"/>
      <c r="D18" s="191"/>
      <c r="E18" s="193" t="s">
        <v>80</v>
      </c>
      <c r="F18" s="305" t="s">
        <v>204</v>
      </c>
      <c r="G18" s="305"/>
      <c r="H18" s="305"/>
      <c r="I18" s="305"/>
      <c r="J18" s="305"/>
      <c r="K18" s="187"/>
    </row>
    <row r="19" spans="2:11" s="1" customFormat="1" ht="15" customHeight="1">
      <c r="B19" s="190"/>
      <c r="C19" s="191"/>
      <c r="D19" s="191"/>
      <c r="E19" s="193" t="s">
        <v>205</v>
      </c>
      <c r="F19" s="305" t="s">
        <v>206</v>
      </c>
      <c r="G19" s="305"/>
      <c r="H19" s="305"/>
      <c r="I19" s="305"/>
      <c r="J19" s="305"/>
      <c r="K19" s="187"/>
    </row>
    <row r="20" spans="2:11" s="1" customFormat="1" ht="15" customHeight="1">
      <c r="B20" s="190"/>
      <c r="C20" s="191"/>
      <c r="D20" s="191"/>
      <c r="E20" s="193" t="s">
        <v>74</v>
      </c>
      <c r="F20" s="305" t="s">
        <v>207</v>
      </c>
      <c r="G20" s="305"/>
      <c r="H20" s="305"/>
      <c r="I20" s="305"/>
      <c r="J20" s="305"/>
      <c r="K20" s="187"/>
    </row>
    <row r="21" spans="2:11" s="1" customFormat="1" ht="15" customHeight="1">
      <c r="B21" s="190"/>
      <c r="C21" s="191"/>
      <c r="D21" s="191"/>
      <c r="E21" s="193" t="s">
        <v>208</v>
      </c>
      <c r="F21" s="305" t="s">
        <v>209</v>
      </c>
      <c r="G21" s="305"/>
      <c r="H21" s="305"/>
      <c r="I21" s="305"/>
      <c r="J21" s="305"/>
      <c r="K21" s="187"/>
    </row>
    <row r="22" spans="2:11" s="1" customFormat="1" ht="15" customHeight="1">
      <c r="B22" s="190"/>
      <c r="C22" s="191"/>
      <c r="D22" s="191"/>
      <c r="E22" s="193" t="s">
        <v>210</v>
      </c>
      <c r="F22" s="305" t="s">
        <v>211</v>
      </c>
      <c r="G22" s="305"/>
      <c r="H22" s="305"/>
      <c r="I22" s="305"/>
      <c r="J22" s="305"/>
      <c r="K22" s="187"/>
    </row>
    <row r="23" spans="2:11" s="1" customFormat="1" ht="15" customHeight="1">
      <c r="B23" s="190"/>
      <c r="C23" s="191"/>
      <c r="D23" s="191"/>
      <c r="E23" s="193" t="s">
        <v>212</v>
      </c>
      <c r="F23" s="305" t="s">
        <v>213</v>
      </c>
      <c r="G23" s="305"/>
      <c r="H23" s="305"/>
      <c r="I23" s="305"/>
      <c r="J23" s="305"/>
      <c r="K23" s="187"/>
    </row>
    <row r="24" spans="2:11" s="1" customFormat="1" ht="12.75" customHeight="1">
      <c r="B24" s="190"/>
      <c r="C24" s="191"/>
      <c r="D24" s="191"/>
      <c r="E24" s="191"/>
      <c r="F24" s="191"/>
      <c r="G24" s="191"/>
      <c r="H24" s="191"/>
      <c r="I24" s="191"/>
      <c r="J24" s="191"/>
      <c r="K24" s="187"/>
    </row>
    <row r="25" spans="2:11" s="1" customFormat="1" ht="15" customHeight="1">
      <c r="B25" s="190"/>
      <c r="C25" s="305" t="s">
        <v>214</v>
      </c>
      <c r="D25" s="305"/>
      <c r="E25" s="305"/>
      <c r="F25" s="305"/>
      <c r="G25" s="305"/>
      <c r="H25" s="305"/>
      <c r="I25" s="305"/>
      <c r="J25" s="305"/>
      <c r="K25" s="187"/>
    </row>
    <row r="26" spans="2:11" s="1" customFormat="1" ht="15" customHeight="1">
      <c r="B26" s="190"/>
      <c r="C26" s="305" t="s">
        <v>215</v>
      </c>
      <c r="D26" s="305"/>
      <c r="E26" s="305"/>
      <c r="F26" s="305"/>
      <c r="G26" s="305"/>
      <c r="H26" s="305"/>
      <c r="I26" s="305"/>
      <c r="J26" s="305"/>
      <c r="K26" s="187"/>
    </row>
    <row r="27" spans="2:11" s="1" customFormat="1" ht="15" customHeight="1">
      <c r="B27" s="190"/>
      <c r="C27" s="189"/>
      <c r="D27" s="305" t="s">
        <v>216</v>
      </c>
      <c r="E27" s="305"/>
      <c r="F27" s="305"/>
      <c r="G27" s="305"/>
      <c r="H27" s="305"/>
      <c r="I27" s="305"/>
      <c r="J27" s="305"/>
      <c r="K27" s="187"/>
    </row>
    <row r="28" spans="2:11" s="1" customFormat="1" ht="15" customHeight="1">
      <c r="B28" s="190"/>
      <c r="C28" s="191"/>
      <c r="D28" s="305" t="s">
        <v>217</v>
      </c>
      <c r="E28" s="305"/>
      <c r="F28" s="305"/>
      <c r="G28" s="305"/>
      <c r="H28" s="305"/>
      <c r="I28" s="305"/>
      <c r="J28" s="305"/>
      <c r="K28" s="187"/>
    </row>
    <row r="29" spans="2:11" s="1" customFormat="1" ht="12.75" customHeight="1">
      <c r="B29" s="190"/>
      <c r="C29" s="191"/>
      <c r="D29" s="191"/>
      <c r="E29" s="191"/>
      <c r="F29" s="191"/>
      <c r="G29" s="191"/>
      <c r="H29" s="191"/>
      <c r="I29" s="191"/>
      <c r="J29" s="191"/>
      <c r="K29" s="187"/>
    </row>
    <row r="30" spans="2:11" s="1" customFormat="1" ht="15" customHeight="1">
      <c r="B30" s="190"/>
      <c r="C30" s="191"/>
      <c r="D30" s="305" t="s">
        <v>218</v>
      </c>
      <c r="E30" s="305"/>
      <c r="F30" s="305"/>
      <c r="G30" s="305"/>
      <c r="H30" s="305"/>
      <c r="I30" s="305"/>
      <c r="J30" s="305"/>
      <c r="K30" s="187"/>
    </row>
    <row r="31" spans="2:11" s="1" customFormat="1" ht="15" customHeight="1">
      <c r="B31" s="190"/>
      <c r="C31" s="191"/>
      <c r="D31" s="305" t="s">
        <v>219</v>
      </c>
      <c r="E31" s="305"/>
      <c r="F31" s="305"/>
      <c r="G31" s="305"/>
      <c r="H31" s="305"/>
      <c r="I31" s="305"/>
      <c r="J31" s="305"/>
      <c r="K31" s="187"/>
    </row>
    <row r="32" spans="2:11" s="1" customFormat="1" ht="12.75" customHeight="1">
      <c r="B32" s="190"/>
      <c r="C32" s="191"/>
      <c r="D32" s="191"/>
      <c r="E32" s="191"/>
      <c r="F32" s="191"/>
      <c r="G32" s="191"/>
      <c r="H32" s="191"/>
      <c r="I32" s="191"/>
      <c r="J32" s="191"/>
      <c r="K32" s="187"/>
    </row>
    <row r="33" spans="2:11" s="1" customFormat="1" ht="15" customHeight="1">
      <c r="B33" s="190"/>
      <c r="C33" s="191"/>
      <c r="D33" s="305" t="s">
        <v>220</v>
      </c>
      <c r="E33" s="305"/>
      <c r="F33" s="305"/>
      <c r="G33" s="305"/>
      <c r="H33" s="305"/>
      <c r="I33" s="305"/>
      <c r="J33" s="305"/>
      <c r="K33" s="187"/>
    </row>
    <row r="34" spans="2:11" s="1" customFormat="1" ht="15" customHeight="1">
      <c r="B34" s="190"/>
      <c r="C34" s="191"/>
      <c r="D34" s="305" t="s">
        <v>221</v>
      </c>
      <c r="E34" s="305"/>
      <c r="F34" s="305"/>
      <c r="G34" s="305"/>
      <c r="H34" s="305"/>
      <c r="I34" s="305"/>
      <c r="J34" s="305"/>
      <c r="K34" s="187"/>
    </row>
    <row r="35" spans="2:11" s="1" customFormat="1" ht="15" customHeight="1">
      <c r="B35" s="190"/>
      <c r="C35" s="191"/>
      <c r="D35" s="305" t="s">
        <v>222</v>
      </c>
      <c r="E35" s="305"/>
      <c r="F35" s="305"/>
      <c r="G35" s="305"/>
      <c r="H35" s="305"/>
      <c r="I35" s="305"/>
      <c r="J35" s="305"/>
      <c r="K35" s="187"/>
    </row>
    <row r="36" spans="2:11" s="1" customFormat="1" ht="15" customHeight="1">
      <c r="B36" s="190"/>
      <c r="C36" s="191"/>
      <c r="D36" s="189"/>
      <c r="E36" s="192" t="s">
        <v>92</v>
      </c>
      <c r="F36" s="189"/>
      <c r="G36" s="305" t="s">
        <v>223</v>
      </c>
      <c r="H36" s="305"/>
      <c r="I36" s="305"/>
      <c r="J36" s="305"/>
      <c r="K36" s="187"/>
    </row>
    <row r="37" spans="2:11" s="1" customFormat="1" ht="30.75" customHeight="1">
      <c r="B37" s="190"/>
      <c r="C37" s="191"/>
      <c r="D37" s="189"/>
      <c r="E37" s="192" t="s">
        <v>224</v>
      </c>
      <c r="F37" s="189"/>
      <c r="G37" s="305" t="s">
        <v>225</v>
      </c>
      <c r="H37" s="305"/>
      <c r="I37" s="305"/>
      <c r="J37" s="305"/>
      <c r="K37" s="187"/>
    </row>
    <row r="38" spans="2:11" s="1" customFormat="1" ht="15" customHeight="1">
      <c r="B38" s="190"/>
      <c r="C38" s="191"/>
      <c r="D38" s="189"/>
      <c r="E38" s="192" t="s">
        <v>50</v>
      </c>
      <c r="F38" s="189"/>
      <c r="G38" s="305" t="s">
        <v>226</v>
      </c>
      <c r="H38" s="305"/>
      <c r="I38" s="305"/>
      <c r="J38" s="305"/>
      <c r="K38" s="187"/>
    </row>
    <row r="39" spans="2:11" s="1" customFormat="1" ht="15" customHeight="1">
      <c r="B39" s="190"/>
      <c r="C39" s="191"/>
      <c r="D39" s="189"/>
      <c r="E39" s="192" t="s">
        <v>51</v>
      </c>
      <c r="F39" s="189"/>
      <c r="G39" s="305" t="s">
        <v>227</v>
      </c>
      <c r="H39" s="305"/>
      <c r="I39" s="305"/>
      <c r="J39" s="305"/>
      <c r="K39" s="187"/>
    </row>
    <row r="40" spans="2:11" s="1" customFormat="1" ht="15" customHeight="1">
      <c r="B40" s="190"/>
      <c r="C40" s="191"/>
      <c r="D40" s="189"/>
      <c r="E40" s="192" t="s">
        <v>93</v>
      </c>
      <c r="F40" s="189"/>
      <c r="G40" s="305" t="s">
        <v>228</v>
      </c>
      <c r="H40" s="305"/>
      <c r="I40" s="305"/>
      <c r="J40" s="305"/>
      <c r="K40" s="187"/>
    </row>
    <row r="41" spans="2:11" s="1" customFormat="1" ht="15" customHeight="1">
      <c r="B41" s="190"/>
      <c r="C41" s="191"/>
      <c r="D41" s="189"/>
      <c r="E41" s="192" t="s">
        <v>94</v>
      </c>
      <c r="F41" s="189"/>
      <c r="G41" s="305" t="s">
        <v>229</v>
      </c>
      <c r="H41" s="305"/>
      <c r="I41" s="305"/>
      <c r="J41" s="305"/>
      <c r="K41" s="187"/>
    </row>
    <row r="42" spans="2:11" s="1" customFormat="1" ht="15" customHeight="1">
      <c r="B42" s="190"/>
      <c r="C42" s="191"/>
      <c r="D42" s="189"/>
      <c r="E42" s="192" t="s">
        <v>230</v>
      </c>
      <c r="F42" s="189"/>
      <c r="G42" s="305" t="s">
        <v>231</v>
      </c>
      <c r="H42" s="305"/>
      <c r="I42" s="305"/>
      <c r="J42" s="305"/>
      <c r="K42" s="187"/>
    </row>
    <row r="43" spans="2:11" s="1" customFormat="1" ht="15" customHeight="1">
      <c r="B43" s="190"/>
      <c r="C43" s="191"/>
      <c r="D43" s="189"/>
      <c r="E43" s="192"/>
      <c r="F43" s="189"/>
      <c r="G43" s="305" t="s">
        <v>232</v>
      </c>
      <c r="H43" s="305"/>
      <c r="I43" s="305"/>
      <c r="J43" s="305"/>
      <c r="K43" s="187"/>
    </row>
    <row r="44" spans="2:11" s="1" customFormat="1" ht="15" customHeight="1">
      <c r="B44" s="190"/>
      <c r="C44" s="191"/>
      <c r="D44" s="189"/>
      <c r="E44" s="192" t="s">
        <v>233</v>
      </c>
      <c r="F44" s="189"/>
      <c r="G44" s="305" t="s">
        <v>234</v>
      </c>
      <c r="H44" s="305"/>
      <c r="I44" s="305"/>
      <c r="J44" s="305"/>
      <c r="K44" s="187"/>
    </row>
    <row r="45" spans="2:11" s="1" customFormat="1" ht="15" customHeight="1">
      <c r="B45" s="190"/>
      <c r="C45" s="191"/>
      <c r="D45" s="189"/>
      <c r="E45" s="192" t="s">
        <v>96</v>
      </c>
      <c r="F45" s="189"/>
      <c r="G45" s="305" t="s">
        <v>235</v>
      </c>
      <c r="H45" s="305"/>
      <c r="I45" s="305"/>
      <c r="J45" s="305"/>
      <c r="K45" s="187"/>
    </row>
    <row r="46" spans="2:11" s="1" customFormat="1" ht="12.75" customHeight="1">
      <c r="B46" s="190"/>
      <c r="C46" s="191"/>
      <c r="D46" s="189"/>
      <c r="E46" s="189"/>
      <c r="F46" s="189"/>
      <c r="G46" s="189"/>
      <c r="H46" s="189"/>
      <c r="I46" s="189"/>
      <c r="J46" s="189"/>
      <c r="K46" s="187"/>
    </row>
    <row r="47" spans="2:11" s="1" customFormat="1" ht="15" customHeight="1">
      <c r="B47" s="190"/>
      <c r="C47" s="191"/>
      <c r="D47" s="305" t="s">
        <v>236</v>
      </c>
      <c r="E47" s="305"/>
      <c r="F47" s="305"/>
      <c r="G47" s="305"/>
      <c r="H47" s="305"/>
      <c r="I47" s="305"/>
      <c r="J47" s="305"/>
      <c r="K47" s="187"/>
    </row>
    <row r="48" spans="2:11" s="1" customFormat="1" ht="15" customHeight="1">
      <c r="B48" s="190"/>
      <c r="C48" s="191"/>
      <c r="D48" s="191"/>
      <c r="E48" s="305" t="s">
        <v>237</v>
      </c>
      <c r="F48" s="305"/>
      <c r="G48" s="305"/>
      <c r="H48" s="305"/>
      <c r="I48" s="305"/>
      <c r="J48" s="305"/>
      <c r="K48" s="187"/>
    </row>
    <row r="49" spans="2:11" s="1" customFormat="1" ht="15" customHeight="1">
      <c r="B49" s="190"/>
      <c r="C49" s="191"/>
      <c r="D49" s="191"/>
      <c r="E49" s="305" t="s">
        <v>238</v>
      </c>
      <c r="F49" s="305"/>
      <c r="G49" s="305"/>
      <c r="H49" s="305"/>
      <c r="I49" s="305"/>
      <c r="J49" s="305"/>
      <c r="K49" s="187"/>
    </row>
    <row r="50" spans="2:11" s="1" customFormat="1" ht="15" customHeight="1">
      <c r="B50" s="190"/>
      <c r="C50" s="191"/>
      <c r="D50" s="191"/>
      <c r="E50" s="305" t="s">
        <v>239</v>
      </c>
      <c r="F50" s="305"/>
      <c r="G50" s="305"/>
      <c r="H50" s="305"/>
      <c r="I50" s="305"/>
      <c r="J50" s="305"/>
      <c r="K50" s="187"/>
    </row>
    <row r="51" spans="2:11" s="1" customFormat="1" ht="15" customHeight="1">
      <c r="B51" s="190"/>
      <c r="C51" s="191"/>
      <c r="D51" s="305" t="s">
        <v>240</v>
      </c>
      <c r="E51" s="305"/>
      <c r="F51" s="305"/>
      <c r="G51" s="305"/>
      <c r="H51" s="305"/>
      <c r="I51" s="305"/>
      <c r="J51" s="305"/>
      <c r="K51" s="187"/>
    </row>
    <row r="52" spans="2:11" s="1" customFormat="1" ht="25.5" customHeight="1">
      <c r="B52" s="186"/>
      <c r="C52" s="307" t="s">
        <v>241</v>
      </c>
      <c r="D52" s="307"/>
      <c r="E52" s="307"/>
      <c r="F52" s="307"/>
      <c r="G52" s="307"/>
      <c r="H52" s="307"/>
      <c r="I52" s="307"/>
      <c r="J52" s="307"/>
      <c r="K52" s="187"/>
    </row>
    <row r="53" spans="2:11" s="1" customFormat="1" ht="5.25" customHeight="1">
      <c r="B53" s="186"/>
      <c r="C53" s="188"/>
      <c r="D53" s="188"/>
      <c r="E53" s="188"/>
      <c r="F53" s="188"/>
      <c r="G53" s="188"/>
      <c r="H53" s="188"/>
      <c r="I53" s="188"/>
      <c r="J53" s="188"/>
      <c r="K53" s="187"/>
    </row>
    <row r="54" spans="2:11" s="1" customFormat="1" ht="15" customHeight="1">
      <c r="B54" s="186"/>
      <c r="C54" s="305" t="s">
        <v>242</v>
      </c>
      <c r="D54" s="305"/>
      <c r="E54" s="305"/>
      <c r="F54" s="305"/>
      <c r="G54" s="305"/>
      <c r="H54" s="305"/>
      <c r="I54" s="305"/>
      <c r="J54" s="305"/>
      <c r="K54" s="187"/>
    </row>
    <row r="55" spans="2:11" s="1" customFormat="1" ht="15" customHeight="1">
      <c r="B55" s="186"/>
      <c r="C55" s="305" t="s">
        <v>243</v>
      </c>
      <c r="D55" s="305"/>
      <c r="E55" s="305"/>
      <c r="F55" s="305"/>
      <c r="G55" s="305"/>
      <c r="H55" s="305"/>
      <c r="I55" s="305"/>
      <c r="J55" s="305"/>
      <c r="K55" s="187"/>
    </row>
    <row r="56" spans="2:11" s="1" customFormat="1" ht="12.75" customHeight="1">
      <c r="B56" s="186"/>
      <c r="C56" s="189"/>
      <c r="D56" s="189"/>
      <c r="E56" s="189"/>
      <c r="F56" s="189"/>
      <c r="G56" s="189"/>
      <c r="H56" s="189"/>
      <c r="I56" s="189"/>
      <c r="J56" s="189"/>
      <c r="K56" s="187"/>
    </row>
    <row r="57" spans="2:11" s="1" customFormat="1" ht="15" customHeight="1">
      <c r="B57" s="186"/>
      <c r="C57" s="305" t="s">
        <v>244</v>
      </c>
      <c r="D57" s="305"/>
      <c r="E57" s="305"/>
      <c r="F57" s="305"/>
      <c r="G57" s="305"/>
      <c r="H57" s="305"/>
      <c r="I57" s="305"/>
      <c r="J57" s="305"/>
      <c r="K57" s="187"/>
    </row>
    <row r="58" spans="2:11" s="1" customFormat="1" ht="15" customHeight="1">
      <c r="B58" s="186"/>
      <c r="C58" s="191"/>
      <c r="D58" s="305" t="s">
        <v>245</v>
      </c>
      <c r="E58" s="305"/>
      <c r="F58" s="305"/>
      <c r="G58" s="305"/>
      <c r="H58" s="305"/>
      <c r="I58" s="305"/>
      <c r="J58" s="305"/>
      <c r="K58" s="187"/>
    </row>
    <row r="59" spans="2:11" s="1" customFormat="1" ht="15" customHeight="1">
      <c r="B59" s="186"/>
      <c r="C59" s="191"/>
      <c r="D59" s="305" t="s">
        <v>246</v>
      </c>
      <c r="E59" s="305"/>
      <c r="F59" s="305"/>
      <c r="G59" s="305"/>
      <c r="H59" s="305"/>
      <c r="I59" s="305"/>
      <c r="J59" s="305"/>
      <c r="K59" s="187"/>
    </row>
    <row r="60" spans="2:11" s="1" customFormat="1" ht="15" customHeight="1">
      <c r="B60" s="186"/>
      <c r="C60" s="191"/>
      <c r="D60" s="305" t="s">
        <v>247</v>
      </c>
      <c r="E60" s="305"/>
      <c r="F60" s="305"/>
      <c r="G60" s="305"/>
      <c r="H60" s="305"/>
      <c r="I60" s="305"/>
      <c r="J60" s="305"/>
      <c r="K60" s="187"/>
    </row>
    <row r="61" spans="2:11" s="1" customFormat="1" ht="15" customHeight="1">
      <c r="B61" s="186"/>
      <c r="C61" s="191"/>
      <c r="D61" s="305" t="s">
        <v>248</v>
      </c>
      <c r="E61" s="305"/>
      <c r="F61" s="305"/>
      <c r="G61" s="305"/>
      <c r="H61" s="305"/>
      <c r="I61" s="305"/>
      <c r="J61" s="305"/>
      <c r="K61" s="187"/>
    </row>
    <row r="62" spans="2:11" s="1" customFormat="1" ht="15" customHeight="1">
      <c r="B62" s="186"/>
      <c r="C62" s="191"/>
      <c r="D62" s="306" t="s">
        <v>249</v>
      </c>
      <c r="E62" s="306"/>
      <c r="F62" s="306"/>
      <c r="G62" s="306"/>
      <c r="H62" s="306"/>
      <c r="I62" s="306"/>
      <c r="J62" s="306"/>
      <c r="K62" s="187"/>
    </row>
    <row r="63" spans="2:11" s="1" customFormat="1" ht="15" customHeight="1">
      <c r="B63" s="186"/>
      <c r="C63" s="191"/>
      <c r="D63" s="305" t="s">
        <v>250</v>
      </c>
      <c r="E63" s="305"/>
      <c r="F63" s="305"/>
      <c r="G63" s="305"/>
      <c r="H63" s="305"/>
      <c r="I63" s="305"/>
      <c r="J63" s="305"/>
      <c r="K63" s="187"/>
    </row>
    <row r="64" spans="2:11" s="1" customFormat="1" ht="12.75" customHeight="1">
      <c r="B64" s="186"/>
      <c r="C64" s="191"/>
      <c r="D64" s="191"/>
      <c r="E64" s="194"/>
      <c r="F64" s="191"/>
      <c r="G64" s="191"/>
      <c r="H64" s="191"/>
      <c r="I64" s="191"/>
      <c r="J64" s="191"/>
      <c r="K64" s="187"/>
    </row>
    <row r="65" spans="2:11" s="1" customFormat="1" ht="15" customHeight="1">
      <c r="B65" s="186"/>
      <c r="C65" s="191"/>
      <c r="D65" s="305" t="s">
        <v>251</v>
      </c>
      <c r="E65" s="305"/>
      <c r="F65" s="305"/>
      <c r="G65" s="305"/>
      <c r="H65" s="305"/>
      <c r="I65" s="305"/>
      <c r="J65" s="305"/>
      <c r="K65" s="187"/>
    </row>
    <row r="66" spans="2:11" s="1" customFormat="1" ht="15" customHeight="1">
      <c r="B66" s="186"/>
      <c r="C66" s="191"/>
      <c r="D66" s="306" t="s">
        <v>252</v>
      </c>
      <c r="E66" s="306"/>
      <c r="F66" s="306"/>
      <c r="G66" s="306"/>
      <c r="H66" s="306"/>
      <c r="I66" s="306"/>
      <c r="J66" s="306"/>
      <c r="K66" s="187"/>
    </row>
    <row r="67" spans="2:11" s="1" customFormat="1" ht="15" customHeight="1">
      <c r="B67" s="186"/>
      <c r="C67" s="191"/>
      <c r="D67" s="305" t="s">
        <v>253</v>
      </c>
      <c r="E67" s="305"/>
      <c r="F67" s="305"/>
      <c r="G67" s="305"/>
      <c r="H67" s="305"/>
      <c r="I67" s="305"/>
      <c r="J67" s="305"/>
      <c r="K67" s="187"/>
    </row>
    <row r="68" spans="2:11" s="1" customFormat="1" ht="15" customHeight="1">
      <c r="B68" s="186"/>
      <c r="C68" s="191"/>
      <c r="D68" s="305" t="s">
        <v>254</v>
      </c>
      <c r="E68" s="305"/>
      <c r="F68" s="305"/>
      <c r="G68" s="305"/>
      <c r="H68" s="305"/>
      <c r="I68" s="305"/>
      <c r="J68" s="305"/>
      <c r="K68" s="187"/>
    </row>
    <row r="69" spans="2:11" s="1" customFormat="1" ht="15" customHeight="1">
      <c r="B69" s="186"/>
      <c r="C69" s="191"/>
      <c r="D69" s="305" t="s">
        <v>255</v>
      </c>
      <c r="E69" s="305"/>
      <c r="F69" s="305"/>
      <c r="G69" s="305"/>
      <c r="H69" s="305"/>
      <c r="I69" s="305"/>
      <c r="J69" s="305"/>
      <c r="K69" s="187"/>
    </row>
    <row r="70" spans="2:11" s="1" customFormat="1" ht="15" customHeight="1">
      <c r="B70" s="186"/>
      <c r="C70" s="191"/>
      <c r="D70" s="305" t="s">
        <v>256</v>
      </c>
      <c r="E70" s="305"/>
      <c r="F70" s="305"/>
      <c r="G70" s="305"/>
      <c r="H70" s="305"/>
      <c r="I70" s="305"/>
      <c r="J70" s="305"/>
      <c r="K70" s="187"/>
    </row>
    <row r="71" spans="2:11" s="1" customFormat="1" ht="12.75" customHeight="1">
      <c r="B71" s="195"/>
      <c r="C71" s="196"/>
      <c r="D71" s="196"/>
      <c r="E71" s="196"/>
      <c r="F71" s="196"/>
      <c r="G71" s="196"/>
      <c r="H71" s="196"/>
      <c r="I71" s="196"/>
      <c r="J71" s="196"/>
      <c r="K71" s="197"/>
    </row>
    <row r="72" spans="2:11" s="1" customFormat="1" ht="18.75" customHeight="1">
      <c r="B72" s="198"/>
      <c r="C72" s="198"/>
      <c r="D72" s="198"/>
      <c r="E72" s="198"/>
      <c r="F72" s="198"/>
      <c r="G72" s="198"/>
      <c r="H72" s="198"/>
      <c r="I72" s="198"/>
      <c r="J72" s="198"/>
      <c r="K72" s="199"/>
    </row>
    <row r="73" spans="2:11" s="1" customFormat="1" ht="18.75" customHeight="1">
      <c r="B73" s="199"/>
      <c r="C73" s="199"/>
      <c r="D73" s="199"/>
      <c r="E73" s="199"/>
      <c r="F73" s="199"/>
      <c r="G73" s="199"/>
      <c r="H73" s="199"/>
      <c r="I73" s="199"/>
      <c r="J73" s="199"/>
      <c r="K73" s="199"/>
    </row>
    <row r="74" spans="2:11" s="1" customFormat="1" ht="7.5" customHeight="1">
      <c r="B74" s="200"/>
      <c r="C74" s="201"/>
      <c r="D74" s="201"/>
      <c r="E74" s="201"/>
      <c r="F74" s="201"/>
      <c r="G74" s="201"/>
      <c r="H74" s="201"/>
      <c r="I74" s="201"/>
      <c r="J74" s="201"/>
      <c r="K74" s="202"/>
    </row>
    <row r="75" spans="2:11" s="1" customFormat="1" ht="45" customHeight="1">
      <c r="B75" s="203"/>
      <c r="C75" s="304" t="s">
        <v>257</v>
      </c>
      <c r="D75" s="304"/>
      <c r="E75" s="304"/>
      <c r="F75" s="304"/>
      <c r="G75" s="304"/>
      <c r="H75" s="304"/>
      <c r="I75" s="304"/>
      <c r="J75" s="304"/>
      <c r="K75" s="204"/>
    </row>
    <row r="76" spans="2:11" s="1" customFormat="1" ht="17.25" customHeight="1">
      <c r="B76" s="203"/>
      <c r="C76" s="205" t="s">
        <v>258</v>
      </c>
      <c r="D76" s="205"/>
      <c r="E76" s="205"/>
      <c r="F76" s="205" t="s">
        <v>259</v>
      </c>
      <c r="G76" s="206"/>
      <c r="H76" s="205" t="s">
        <v>51</v>
      </c>
      <c r="I76" s="205" t="s">
        <v>54</v>
      </c>
      <c r="J76" s="205" t="s">
        <v>260</v>
      </c>
      <c r="K76" s="204"/>
    </row>
    <row r="77" spans="2:11" s="1" customFormat="1" ht="17.25" customHeight="1">
      <c r="B77" s="203"/>
      <c r="C77" s="207" t="s">
        <v>261</v>
      </c>
      <c r="D77" s="207"/>
      <c r="E77" s="207"/>
      <c r="F77" s="208" t="s">
        <v>262</v>
      </c>
      <c r="G77" s="209"/>
      <c r="H77" s="207"/>
      <c r="I77" s="207"/>
      <c r="J77" s="207" t="s">
        <v>263</v>
      </c>
      <c r="K77" s="204"/>
    </row>
    <row r="78" spans="2:11" s="1" customFormat="1" ht="5.25" customHeight="1">
      <c r="B78" s="203"/>
      <c r="C78" s="210"/>
      <c r="D78" s="210"/>
      <c r="E78" s="210"/>
      <c r="F78" s="210"/>
      <c r="G78" s="211"/>
      <c r="H78" s="210"/>
      <c r="I78" s="210"/>
      <c r="J78" s="210"/>
      <c r="K78" s="204"/>
    </row>
    <row r="79" spans="2:11" s="1" customFormat="1" ht="15" customHeight="1">
      <c r="B79" s="203"/>
      <c r="C79" s="192" t="s">
        <v>50</v>
      </c>
      <c r="D79" s="210"/>
      <c r="E79" s="210"/>
      <c r="F79" s="212" t="s">
        <v>264</v>
      </c>
      <c r="G79" s="211"/>
      <c r="H79" s="192" t="s">
        <v>265</v>
      </c>
      <c r="I79" s="192" t="s">
        <v>266</v>
      </c>
      <c r="J79" s="192">
        <v>20</v>
      </c>
      <c r="K79" s="204"/>
    </row>
    <row r="80" spans="2:11" s="1" customFormat="1" ht="15" customHeight="1">
      <c r="B80" s="203"/>
      <c r="C80" s="192" t="s">
        <v>267</v>
      </c>
      <c r="D80" s="192"/>
      <c r="E80" s="192"/>
      <c r="F80" s="212" t="s">
        <v>264</v>
      </c>
      <c r="G80" s="211"/>
      <c r="H80" s="192" t="s">
        <v>268</v>
      </c>
      <c r="I80" s="192" t="s">
        <v>266</v>
      </c>
      <c r="J80" s="192">
        <v>120</v>
      </c>
      <c r="K80" s="204"/>
    </row>
    <row r="81" spans="2:11" s="1" customFormat="1" ht="15" customHeight="1">
      <c r="B81" s="213"/>
      <c r="C81" s="192" t="s">
        <v>269</v>
      </c>
      <c r="D81" s="192"/>
      <c r="E81" s="192"/>
      <c r="F81" s="212" t="s">
        <v>270</v>
      </c>
      <c r="G81" s="211"/>
      <c r="H81" s="192" t="s">
        <v>271</v>
      </c>
      <c r="I81" s="192" t="s">
        <v>266</v>
      </c>
      <c r="J81" s="192">
        <v>50</v>
      </c>
      <c r="K81" s="204"/>
    </row>
    <row r="82" spans="2:11" s="1" customFormat="1" ht="15" customHeight="1">
      <c r="B82" s="213"/>
      <c r="C82" s="192" t="s">
        <v>272</v>
      </c>
      <c r="D82" s="192"/>
      <c r="E82" s="192"/>
      <c r="F82" s="212" t="s">
        <v>264</v>
      </c>
      <c r="G82" s="211"/>
      <c r="H82" s="192" t="s">
        <v>273</v>
      </c>
      <c r="I82" s="192" t="s">
        <v>274</v>
      </c>
      <c r="J82" s="192"/>
      <c r="K82" s="204"/>
    </row>
    <row r="83" spans="2:11" s="1" customFormat="1" ht="15" customHeight="1">
      <c r="B83" s="213"/>
      <c r="C83" s="214" t="s">
        <v>275</v>
      </c>
      <c r="D83" s="214"/>
      <c r="E83" s="214"/>
      <c r="F83" s="215" t="s">
        <v>270</v>
      </c>
      <c r="G83" s="214"/>
      <c r="H83" s="214" t="s">
        <v>276</v>
      </c>
      <c r="I83" s="214" t="s">
        <v>266</v>
      </c>
      <c r="J83" s="214">
        <v>15</v>
      </c>
      <c r="K83" s="204"/>
    </row>
    <row r="84" spans="2:11" s="1" customFormat="1" ht="15" customHeight="1">
      <c r="B84" s="213"/>
      <c r="C84" s="214" t="s">
        <v>277</v>
      </c>
      <c r="D84" s="214"/>
      <c r="E84" s="214"/>
      <c r="F84" s="215" t="s">
        <v>270</v>
      </c>
      <c r="G84" s="214"/>
      <c r="H84" s="214" t="s">
        <v>278</v>
      </c>
      <c r="I84" s="214" t="s">
        <v>266</v>
      </c>
      <c r="J84" s="214">
        <v>15</v>
      </c>
      <c r="K84" s="204"/>
    </row>
    <row r="85" spans="2:11" s="1" customFormat="1" ht="15" customHeight="1">
      <c r="B85" s="213"/>
      <c r="C85" s="214" t="s">
        <v>279</v>
      </c>
      <c r="D85" s="214"/>
      <c r="E85" s="214"/>
      <c r="F85" s="215" t="s">
        <v>270</v>
      </c>
      <c r="G85" s="214"/>
      <c r="H85" s="214" t="s">
        <v>280</v>
      </c>
      <c r="I85" s="214" t="s">
        <v>266</v>
      </c>
      <c r="J85" s="214">
        <v>20</v>
      </c>
      <c r="K85" s="204"/>
    </row>
    <row r="86" spans="2:11" s="1" customFormat="1" ht="15" customHeight="1">
      <c r="B86" s="213"/>
      <c r="C86" s="214" t="s">
        <v>281</v>
      </c>
      <c r="D86" s="214"/>
      <c r="E86" s="214"/>
      <c r="F86" s="215" t="s">
        <v>270</v>
      </c>
      <c r="G86" s="214"/>
      <c r="H86" s="214" t="s">
        <v>282</v>
      </c>
      <c r="I86" s="214" t="s">
        <v>266</v>
      </c>
      <c r="J86" s="214">
        <v>20</v>
      </c>
      <c r="K86" s="204"/>
    </row>
    <row r="87" spans="2:11" s="1" customFormat="1" ht="15" customHeight="1">
      <c r="B87" s="213"/>
      <c r="C87" s="192" t="s">
        <v>283</v>
      </c>
      <c r="D87" s="192"/>
      <c r="E87" s="192"/>
      <c r="F87" s="212" t="s">
        <v>270</v>
      </c>
      <c r="G87" s="211"/>
      <c r="H87" s="192" t="s">
        <v>284</v>
      </c>
      <c r="I87" s="192" t="s">
        <v>266</v>
      </c>
      <c r="J87" s="192">
        <v>50</v>
      </c>
      <c r="K87" s="204"/>
    </row>
    <row r="88" spans="2:11" s="1" customFormat="1" ht="15" customHeight="1">
      <c r="B88" s="213"/>
      <c r="C88" s="192" t="s">
        <v>285</v>
      </c>
      <c r="D88" s="192"/>
      <c r="E88" s="192"/>
      <c r="F88" s="212" t="s">
        <v>270</v>
      </c>
      <c r="G88" s="211"/>
      <c r="H88" s="192" t="s">
        <v>286</v>
      </c>
      <c r="I88" s="192" t="s">
        <v>266</v>
      </c>
      <c r="J88" s="192">
        <v>20</v>
      </c>
      <c r="K88" s="204"/>
    </row>
    <row r="89" spans="2:11" s="1" customFormat="1" ht="15" customHeight="1">
      <c r="B89" s="213"/>
      <c r="C89" s="192" t="s">
        <v>287</v>
      </c>
      <c r="D89" s="192"/>
      <c r="E89" s="192"/>
      <c r="F89" s="212" t="s">
        <v>270</v>
      </c>
      <c r="G89" s="211"/>
      <c r="H89" s="192" t="s">
        <v>288</v>
      </c>
      <c r="I89" s="192" t="s">
        <v>266</v>
      </c>
      <c r="J89" s="192">
        <v>20</v>
      </c>
      <c r="K89" s="204"/>
    </row>
    <row r="90" spans="2:11" s="1" customFormat="1" ht="15" customHeight="1">
      <c r="B90" s="213"/>
      <c r="C90" s="192" t="s">
        <v>289</v>
      </c>
      <c r="D90" s="192"/>
      <c r="E90" s="192"/>
      <c r="F90" s="212" t="s">
        <v>270</v>
      </c>
      <c r="G90" s="211"/>
      <c r="H90" s="192" t="s">
        <v>290</v>
      </c>
      <c r="I90" s="192" t="s">
        <v>266</v>
      </c>
      <c r="J90" s="192">
        <v>50</v>
      </c>
      <c r="K90" s="204"/>
    </row>
    <row r="91" spans="2:11" s="1" customFormat="1" ht="15" customHeight="1">
      <c r="B91" s="213"/>
      <c r="C91" s="192" t="s">
        <v>291</v>
      </c>
      <c r="D91" s="192"/>
      <c r="E91" s="192"/>
      <c r="F91" s="212" t="s">
        <v>270</v>
      </c>
      <c r="G91" s="211"/>
      <c r="H91" s="192" t="s">
        <v>291</v>
      </c>
      <c r="I91" s="192" t="s">
        <v>266</v>
      </c>
      <c r="J91" s="192">
        <v>50</v>
      </c>
      <c r="K91" s="204"/>
    </row>
    <row r="92" spans="2:11" s="1" customFormat="1" ht="15" customHeight="1">
      <c r="B92" s="213"/>
      <c r="C92" s="192" t="s">
        <v>292</v>
      </c>
      <c r="D92" s="192"/>
      <c r="E92" s="192"/>
      <c r="F92" s="212" t="s">
        <v>270</v>
      </c>
      <c r="G92" s="211"/>
      <c r="H92" s="192" t="s">
        <v>293</v>
      </c>
      <c r="I92" s="192" t="s">
        <v>266</v>
      </c>
      <c r="J92" s="192">
        <v>255</v>
      </c>
      <c r="K92" s="204"/>
    </row>
    <row r="93" spans="2:11" s="1" customFormat="1" ht="15" customHeight="1">
      <c r="B93" s="213"/>
      <c r="C93" s="192" t="s">
        <v>294</v>
      </c>
      <c r="D93" s="192"/>
      <c r="E93" s="192"/>
      <c r="F93" s="212" t="s">
        <v>264</v>
      </c>
      <c r="G93" s="211"/>
      <c r="H93" s="192" t="s">
        <v>295</v>
      </c>
      <c r="I93" s="192" t="s">
        <v>296</v>
      </c>
      <c r="J93" s="192"/>
      <c r="K93" s="204"/>
    </row>
    <row r="94" spans="2:11" s="1" customFormat="1" ht="15" customHeight="1">
      <c r="B94" s="213"/>
      <c r="C94" s="192" t="s">
        <v>297</v>
      </c>
      <c r="D94" s="192"/>
      <c r="E94" s="192"/>
      <c r="F94" s="212" t="s">
        <v>264</v>
      </c>
      <c r="G94" s="211"/>
      <c r="H94" s="192" t="s">
        <v>298</v>
      </c>
      <c r="I94" s="192" t="s">
        <v>299</v>
      </c>
      <c r="J94" s="192"/>
      <c r="K94" s="204"/>
    </row>
    <row r="95" spans="2:11" s="1" customFormat="1" ht="15" customHeight="1">
      <c r="B95" s="213"/>
      <c r="C95" s="192" t="s">
        <v>300</v>
      </c>
      <c r="D95" s="192"/>
      <c r="E95" s="192"/>
      <c r="F95" s="212" t="s">
        <v>264</v>
      </c>
      <c r="G95" s="211"/>
      <c r="H95" s="192" t="s">
        <v>300</v>
      </c>
      <c r="I95" s="192" t="s">
        <v>299</v>
      </c>
      <c r="J95" s="192"/>
      <c r="K95" s="204"/>
    </row>
    <row r="96" spans="2:11" s="1" customFormat="1" ht="15" customHeight="1">
      <c r="B96" s="213"/>
      <c r="C96" s="192" t="s">
        <v>35</v>
      </c>
      <c r="D96" s="192"/>
      <c r="E96" s="192"/>
      <c r="F96" s="212" t="s">
        <v>264</v>
      </c>
      <c r="G96" s="211"/>
      <c r="H96" s="192" t="s">
        <v>301</v>
      </c>
      <c r="I96" s="192" t="s">
        <v>299</v>
      </c>
      <c r="J96" s="192"/>
      <c r="K96" s="204"/>
    </row>
    <row r="97" spans="2:11" s="1" customFormat="1" ht="15" customHeight="1">
      <c r="B97" s="213"/>
      <c r="C97" s="192" t="s">
        <v>45</v>
      </c>
      <c r="D97" s="192"/>
      <c r="E97" s="192"/>
      <c r="F97" s="212" t="s">
        <v>264</v>
      </c>
      <c r="G97" s="211"/>
      <c r="H97" s="192" t="s">
        <v>302</v>
      </c>
      <c r="I97" s="192" t="s">
        <v>299</v>
      </c>
      <c r="J97" s="192"/>
      <c r="K97" s="204"/>
    </row>
    <row r="98" spans="2:11" s="1" customFormat="1" ht="15" customHeight="1">
      <c r="B98" s="216"/>
      <c r="C98" s="217"/>
      <c r="D98" s="217"/>
      <c r="E98" s="217"/>
      <c r="F98" s="217"/>
      <c r="G98" s="217"/>
      <c r="H98" s="217"/>
      <c r="I98" s="217"/>
      <c r="J98" s="217"/>
      <c r="K98" s="218"/>
    </row>
    <row r="99" spans="2:11" s="1" customFormat="1" ht="18.75" customHeight="1">
      <c r="B99" s="219"/>
      <c r="C99" s="220"/>
      <c r="D99" s="220"/>
      <c r="E99" s="220"/>
      <c r="F99" s="220"/>
      <c r="G99" s="220"/>
      <c r="H99" s="220"/>
      <c r="I99" s="220"/>
      <c r="J99" s="220"/>
      <c r="K99" s="219"/>
    </row>
    <row r="100" spans="2:11" s="1" customFormat="1" ht="18.75" customHeight="1">
      <c r="B100" s="199"/>
      <c r="C100" s="199"/>
      <c r="D100" s="199"/>
      <c r="E100" s="199"/>
      <c r="F100" s="199"/>
      <c r="G100" s="199"/>
      <c r="H100" s="199"/>
      <c r="I100" s="199"/>
      <c r="J100" s="199"/>
      <c r="K100" s="199"/>
    </row>
    <row r="101" spans="2:11" s="1" customFormat="1" ht="7.5" customHeight="1">
      <c r="B101" s="200"/>
      <c r="C101" s="201"/>
      <c r="D101" s="201"/>
      <c r="E101" s="201"/>
      <c r="F101" s="201"/>
      <c r="G101" s="201"/>
      <c r="H101" s="201"/>
      <c r="I101" s="201"/>
      <c r="J101" s="201"/>
      <c r="K101" s="202"/>
    </row>
    <row r="102" spans="2:11" s="1" customFormat="1" ht="45" customHeight="1">
      <c r="B102" s="203"/>
      <c r="C102" s="304" t="s">
        <v>303</v>
      </c>
      <c r="D102" s="304"/>
      <c r="E102" s="304"/>
      <c r="F102" s="304"/>
      <c r="G102" s="304"/>
      <c r="H102" s="304"/>
      <c r="I102" s="304"/>
      <c r="J102" s="304"/>
      <c r="K102" s="204"/>
    </row>
    <row r="103" spans="2:11" s="1" customFormat="1" ht="17.25" customHeight="1">
      <c r="B103" s="203"/>
      <c r="C103" s="205" t="s">
        <v>258</v>
      </c>
      <c r="D103" s="205"/>
      <c r="E103" s="205"/>
      <c r="F103" s="205" t="s">
        <v>259</v>
      </c>
      <c r="G103" s="206"/>
      <c r="H103" s="205" t="s">
        <v>51</v>
      </c>
      <c r="I103" s="205" t="s">
        <v>54</v>
      </c>
      <c r="J103" s="205" t="s">
        <v>260</v>
      </c>
      <c r="K103" s="204"/>
    </row>
    <row r="104" spans="2:11" s="1" customFormat="1" ht="17.25" customHeight="1">
      <c r="B104" s="203"/>
      <c r="C104" s="207" t="s">
        <v>261</v>
      </c>
      <c r="D104" s="207"/>
      <c r="E104" s="207"/>
      <c r="F104" s="208" t="s">
        <v>262</v>
      </c>
      <c r="G104" s="209"/>
      <c r="H104" s="207"/>
      <c r="I104" s="207"/>
      <c r="J104" s="207" t="s">
        <v>263</v>
      </c>
      <c r="K104" s="204"/>
    </row>
    <row r="105" spans="2:11" s="1" customFormat="1" ht="5.25" customHeight="1">
      <c r="B105" s="203"/>
      <c r="C105" s="205"/>
      <c r="D105" s="205"/>
      <c r="E105" s="205"/>
      <c r="F105" s="205"/>
      <c r="G105" s="221"/>
      <c r="H105" s="205"/>
      <c r="I105" s="205"/>
      <c r="J105" s="205"/>
      <c r="K105" s="204"/>
    </row>
    <row r="106" spans="2:11" s="1" customFormat="1" ht="15" customHeight="1">
      <c r="B106" s="203"/>
      <c r="C106" s="192" t="s">
        <v>50</v>
      </c>
      <c r="D106" s="210"/>
      <c r="E106" s="210"/>
      <c r="F106" s="212" t="s">
        <v>264</v>
      </c>
      <c r="G106" s="221"/>
      <c r="H106" s="192" t="s">
        <v>304</v>
      </c>
      <c r="I106" s="192" t="s">
        <v>266</v>
      </c>
      <c r="J106" s="192">
        <v>20</v>
      </c>
      <c r="K106" s="204"/>
    </row>
    <row r="107" spans="2:11" s="1" customFormat="1" ht="15" customHeight="1">
      <c r="B107" s="203"/>
      <c r="C107" s="192" t="s">
        <v>267</v>
      </c>
      <c r="D107" s="192"/>
      <c r="E107" s="192"/>
      <c r="F107" s="212" t="s">
        <v>264</v>
      </c>
      <c r="G107" s="192"/>
      <c r="H107" s="192" t="s">
        <v>304</v>
      </c>
      <c r="I107" s="192" t="s">
        <v>266</v>
      </c>
      <c r="J107" s="192">
        <v>120</v>
      </c>
      <c r="K107" s="204"/>
    </row>
    <row r="108" spans="2:11" s="1" customFormat="1" ht="15" customHeight="1">
      <c r="B108" s="213"/>
      <c r="C108" s="192" t="s">
        <v>269</v>
      </c>
      <c r="D108" s="192"/>
      <c r="E108" s="192"/>
      <c r="F108" s="212" t="s">
        <v>270</v>
      </c>
      <c r="G108" s="192"/>
      <c r="H108" s="192" t="s">
        <v>304</v>
      </c>
      <c r="I108" s="192" t="s">
        <v>266</v>
      </c>
      <c r="J108" s="192">
        <v>50</v>
      </c>
      <c r="K108" s="204"/>
    </row>
    <row r="109" spans="2:11" s="1" customFormat="1" ht="15" customHeight="1">
      <c r="B109" s="213"/>
      <c r="C109" s="192" t="s">
        <v>272</v>
      </c>
      <c r="D109" s="192"/>
      <c r="E109" s="192"/>
      <c r="F109" s="212" t="s">
        <v>264</v>
      </c>
      <c r="G109" s="192"/>
      <c r="H109" s="192" t="s">
        <v>304</v>
      </c>
      <c r="I109" s="192" t="s">
        <v>274</v>
      </c>
      <c r="J109" s="192"/>
      <c r="K109" s="204"/>
    </row>
    <row r="110" spans="2:11" s="1" customFormat="1" ht="15" customHeight="1">
      <c r="B110" s="213"/>
      <c r="C110" s="192" t="s">
        <v>283</v>
      </c>
      <c r="D110" s="192"/>
      <c r="E110" s="192"/>
      <c r="F110" s="212" t="s">
        <v>270</v>
      </c>
      <c r="G110" s="192"/>
      <c r="H110" s="192" t="s">
        <v>304</v>
      </c>
      <c r="I110" s="192" t="s">
        <v>266</v>
      </c>
      <c r="J110" s="192">
        <v>50</v>
      </c>
      <c r="K110" s="204"/>
    </row>
    <row r="111" spans="2:11" s="1" customFormat="1" ht="15" customHeight="1">
      <c r="B111" s="213"/>
      <c r="C111" s="192" t="s">
        <v>291</v>
      </c>
      <c r="D111" s="192"/>
      <c r="E111" s="192"/>
      <c r="F111" s="212" t="s">
        <v>270</v>
      </c>
      <c r="G111" s="192"/>
      <c r="H111" s="192" t="s">
        <v>304</v>
      </c>
      <c r="I111" s="192" t="s">
        <v>266</v>
      </c>
      <c r="J111" s="192">
        <v>50</v>
      </c>
      <c r="K111" s="204"/>
    </row>
    <row r="112" spans="2:11" s="1" customFormat="1" ht="15" customHeight="1">
      <c r="B112" s="213"/>
      <c r="C112" s="192" t="s">
        <v>289</v>
      </c>
      <c r="D112" s="192"/>
      <c r="E112" s="192"/>
      <c r="F112" s="212" t="s">
        <v>270</v>
      </c>
      <c r="G112" s="192"/>
      <c r="H112" s="192" t="s">
        <v>304</v>
      </c>
      <c r="I112" s="192" t="s">
        <v>266</v>
      </c>
      <c r="J112" s="192">
        <v>50</v>
      </c>
      <c r="K112" s="204"/>
    </row>
    <row r="113" spans="2:11" s="1" customFormat="1" ht="15" customHeight="1">
      <c r="B113" s="213"/>
      <c r="C113" s="192" t="s">
        <v>50</v>
      </c>
      <c r="D113" s="192"/>
      <c r="E113" s="192"/>
      <c r="F113" s="212" t="s">
        <v>264</v>
      </c>
      <c r="G113" s="192"/>
      <c r="H113" s="192" t="s">
        <v>305</v>
      </c>
      <c r="I113" s="192" t="s">
        <v>266</v>
      </c>
      <c r="J113" s="192">
        <v>20</v>
      </c>
      <c r="K113" s="204"/>
    </row>
    <row r="114" spans="2:11" s="1" customFormat="1" ht="15" customHeight="1">
      <c r="B114" s="213"/>
      <c r="C114" s="192" t="s">
        <v>306</v>
      </c>
      <c r="D114" s="192"/>
      <c r="E114" s="192"/>
      <c r="F114" s="212" t="s">
        <v>264</v>
      </c>
      <c r="G114" s="192"/>
      <c r="H114" s="192" t="s">
        <v>307</v>
      </c>
      <c r="I114" s="192" t="s">
        <v>266</v>
      </c>
      <c r="J114" s="192">
        <v>120</v>
      </c>
      <c r="K114" s="204"/>
    </row>
    <row r="115" spans="2:11" s="1" customFormat="1" ht="15" customHeight="1">
      <c r="B115" s="213"/>
      <c r="C115" s="192" t="s">
        <v>35</v>
      </c>
      <c r="D115" s="192"/>
      <c r="E115" s="192"/>
      <c r="F115" s="212" t="s">
        <v>264</v>
      </c>
      <c r="G115" s="192"/>
      <c r="H115" s="192" t="s">
        <v>308</v>
      </c>
      <c r="I115" s="192" t="s">
        <v>299</v>
      </c>
      <c r="J115" s="192"/>
      <c r="K115" s="204"/>
    </row>
    <row r="116" spans="2:11" s="1" customFormat="1" ht="15" customHeight="1">
      <c r="B116" s="213"/>
      <c r="C116" s="192" t="s">
        <v>45</v>
      </c>
      <c r="D116" s="192"/>
      <c r="E116" s="192"/>
      <c r="F116" s="212" t="s">
        <v>264</v>
      </c>
      <c r="G116" s="192"/>
      <c r="H116" s="192" t="s">
        <v>309</v>
      </c>
      <c r="I116" s="192" t="s">
        <v>299</v>
      </c>
      <c r="J116" s="192"/>
      <c r="K116" s="204"/>
    </row>
    <row r="117" spans="2:11" s="1" customFormat="1" ht="15" customHeight="1">
      <c r="B117" s="213"/>
      <c r="C117" s="192" t="s">
        <v>54</v>
      </c>
      <c r="D117" s="192"/>
      <c r="E117" s="192"/>
      <c r="F117" s="212" t="s">
        <v>264</v>
      </c>
      <c r="G117" s="192"/>
      <c r="H117" s="192" t="s">
        <v>310</v>
      </c>
      <c r="I117" s="192" t="s">
        <v>311</v>
      </c>
      <c r="J117" s="192"/>
      <c r="K117" s="204"/>
    </row>
    <row r="118" spans="2:11" s="1" customFormat="1" ht="15" customHeight="1">
      <c r="B118" s="216"/>
      <c r="C118" s="222"/>
      <c r="D118" s="222"/>
      <c r="E118" s="222"/>
      <c r="F118" s="222"/>
      <c r="G118" s="222"/>
      <c r="H118" s="222"/>
      <c r="I118" s="222"/>
      <c r="J118" s="222"/>
      <c r="K118" s="218"/>
    </row>
    <row r="119" spans="2:11" s="1" customFormat="1" ht="18.75" customHeight="1">
      <c r="B119" s="223"/>
      <c r="C119" s="189"/>
      <c r="D119" s="189"/>
      <c r="E119" s="189"/>
      <c r="F119" s="224"/>
      <c r="G119" s="189"/>
      <c r="H119" s="189"/>
      <c r="I119" s="189"/>
      <c r="J119" s="189"/>
      <c r="K119" s="223"/>
    </row>
    <row r="120" spans="2:11" s="1" customFormat="1" ht="18.75" customHeight="1">
      <c r="B120" s="199"/>
      <c r="C120" s="199"/>
      <c r="D120" s="199"/>
      <c r="E120" s="199"/>
      <c r="F120" s="199"/>
      <c r="G120" s="199"/>
      <c r="H120" s="199"/>
      <c r="I120" s="199"/>
      <c r="J120" s="199"/>
      <c r="K120" s="199"/>
    </row>
    <row r="121" spans="2:11" s="1" customFormat="1" ht="7.5" customHeight="1">
      <c r="B121" s="225"/>
      <c r="C121" s="226"/>
      <c r="D121" s="226"/>
      <c r="E121" s="226"/>
      <c r="F121" s="226"/>
      <c r="G121" s="226"/>
      <c r="H121" s="226"/>
      <c r="I121" s="226"/>
      <c r="J121" s="226"/>
      <c r="K121" s="227"/>
    </row>
    <row r="122" spans="2:11" s="1" customFormat="1" ht="45" customHeight="1">
      <c r="B122" s="228"/>
      <c r="C122" s="303" t="s">
        <v>312</v>
      </c>
      <c r="D122" s="303"/>
      <c r="E122" s="303"/>
      <c r="F122" s="303"/>
      <c r="G122" s="303"/>
      <c r="H122" s="303"/>
      <c r="I122" s="303"/>
      <c r="J122" s="303"/>
      <c r="K122" s="229"/>
    </row>
    <row r="123" spans="2:11" s="1" customFormat="1" ht="17.25" customHeight="1">
      <c r="B123" s="230"/>
      <c r="C123" s="205" t="s">
        <v>258</v>
      </c>
      <c r="D123" s="205"/>
      <c r="E123" s="205"/>
      <c r="F123" s="205" t="s">
        <v>259</v>
      </c>
      <c r="G123" s="206"/>
      <c r="H123" s="205" t="s">
        <v>51</v>
      </c>
      <c r="I123" s="205" t="s">
        <v>54</v>
      </c>
      <c r="J123" s="205" t="s">
        <v>260</v>
      </c>
      <c r="K123" s="231"/>
    </row>
    <row r="124" spans="2:11" s="1" customFormat="1" ht="17.25" customHeight="1">
      <c r="B124" s="230"/>
      <c r="C124" s="207" t="s">
        <v>261</v>
      </c>
      <c r="D124" s="207"/>
      <c r="E124" s="207"/>
      <c r="F124" s="208" t="s">
        <v>262</v>
      </c>
      <c r="G124" s="209"/>
      <c r="H124" s="207"/>
      <c r="I124" s="207"/>
      <c r="J124" s="207" t="s">
        <v>263</v>
      </c>
      <c r="K124" s="231"/>
    </row>
    <row r="125" spans="2:11" s="1" customFormat="1" ht="5.25" customHeight="1">
      <c r="B125" s="232"/>
      <c r="C125" s="210"/>
      <c r="D125" s="210"/>
      <c r="E125" s="210"/>
      <c r="F125" s="210"/>
      <c r="G125" s="192"/>
      <c r="H125" s="210"/>
      <c r="I125" s="210"/>
      <c r="J125" s="210"/>
      <c r="K125" s="233"/>
    </row>
    <row r="126" spans="2:11" s="1" customFormat="1" ht="15" customHeight="1">
      <c r="B126" s="232"/>
      <c r="C126" s="192" t="s">
        <v>267</v>
      </c>
      <c r="D126" s="210"/>
      <c r="E126" s="210"/>
      <c r="F126" s="212" t="s">
        <v>264</v>
      </c>
      <c r="G126" s="192"/>
      <c r="H126" s="192" t="s">
        <v>304</v>
      </c>
      <c r="I126" s="192" t="s">
        <v>266</v>
      </c>
      <c r="J126" s="192">
        <v>120</v>
      </c>
      <c r="K126" s="234"/>
    </row>
    <row r="127" spans="2:11" s="1" customFormat="1" ht="15" customHeight="1">
      <c r="B127" s="232"/>
      <c r="C127" s="192" t="s">
        <v>313</v>
      </c>
      <c r="D127" s="192"/>
      <c r="E127" s="192"/>
      <c r="F127" s="212" t="s">
        <v>264</v>
      </c>
      <c r="G127" s="192"/>
      <c r="H127" s="192" t="s">
        <v>314</v>
      </c>
      <c r="I127" s="192" t="s">
        <v>266</v>
      </c>
      <c r="J127" s="192" t="s">
        <v>315</v>
      </c>
      <c r="K127" s="234"/>
    </row>
    <row r="128" spans="2:11" s="1" customFormat="1" ht="15" customHeight="1">
      <c r="B128" s="232"/>
      <c r="C128" s="192" t="s">
        <v>212</v>
      </c>
      <c r="D128" s="192"/>
      <c r="E128" s="192"/>
      <c r="F128" s="212" t="s">
        <v>264</v>
      </c>
      <c r="G128" s="192"/>
      <c r="H128" s="192" t="s">
        <v>316</v>
      </c>
      <c r="I128" s="192" t="s">
        <v>266</v>
      </c>
      <c r="J128" s="192" t="s">
        <v>315</v>
      </c>
      <c r="K128" s="234"/>
    </row>
    <row r="129" spans="2:11" s="1" customFormat="1" ht="15" customHeight="1">
      <c r="B129" s="232"/>
      <c r="C129" s="192" t="s">
        <v>275</v>
      </c>
      <c r="D129" s="192"/>
      <c r="E129" s="192"/>
      <c r="F129" s="212" t="s">
        <v>270</v>
      </c>
      <c r="G129" s="192"/>
      <c r="H129" s="192" t="s">
        <v>276</v>
      </c>
      <c r="I129" s="192" t="s">
        <v>266</v>
      </c>
      <c r="J129" s="192">
        <v>15</v>
      </c>
      <c r="K129" s="234"/>
    </row>
    <row r="130" spans="2:11" s="1" customFormat="1" ht="15" customHeight="1">
      <c r="B130" s="232"/>
      <c r="C130" s="214" t="s">
        <v>277</v>
      </c>
      <c r="D130" s="214"/>
      <c r="E130" s="214"/>
      <c r="F130" s="215" t="s">
        <v>270</v>
      </c>
      <c r="G130" s="214"/>
      <c r="H130" s="214" t="s">
        <v>278</v>
      </c>
      <c r="I130" s="214" t="s">
        <v>266</v>
      </c>
      <c r="J130" s="214">
        <v>15</v>
      </c>
      <c r="K130" s="234"/>
    </row>
    <row r="131" spans="2:11" s="1" customFormat="1" ht="15" customHeight="1">
      <c r="B131" s="232"/>
      <c r="C131" s="214" t="s">
        <v>279</v>
      </c>
      <c r="D131" s="214"/>
      <c r="E131" s="214"/>
      <c r="F131" s="215" t="s">
        <v>270</v>
      </c>
      <c r="G131" s="214"/>
      <c r="H131" s="214" t="s">
        <v>280</v>
      </c>
      <c r="I131" s="214" t="s">
        <v>266</v>
      </c>
      <c r="J131" s="214">
        <v>20</v>
      </c>
      <c r="K131" s="234"/>
    </row>
    <row r="132" spans="2:11" s="1" customFormat="1" ht="15" customHeight="1">
      <c r="B132" s="232"/>
      <c r="C132" s="214" t="s">
        <v>281</v>
      </c>
      <c r="D132" s="214"/>
      <c r="E132" s="214"/>
      <c r="F132" s="215" t="s">
        <v>270</v>
      </c>
      <c r="G132" s="214"/>
      <c r="H132" s="214" t="s">
        <v>282</v>
      </c>
      <c r="I132" s="214" t="s">
        <v>266</v>
      </c>
      <c r="J132" s="214">
        <v>20</v>
      </c>
      <c r="K132" s="234"/>
    </row>
    <row r="133" spans="2:11" s="1" customFormat="1" ht="15" customHeight="1">
      <c r="B133" s="232"/>
      <c r="C133" s="192" t="s">
        <v>269</v>
      </c>
      <c r="D133" s="192"/>
      <c r="E133" s="192"/>
      <c r="F133" s="212" t="s">
        <v>270</v>
      </c>
      <c r="G133" s="192"/>
      <c r="H133" s="192" t="s">
        <v>304</v>
      </c>
      <c r="I133" s="192" t="s">
        <v>266</v>
      </c>
      <c r="J133" s="192">
        <v>50</v>
      </c>
      <c r="K133" s="234"/>
    </row>
    <row r="134" spans="2:11" s="1" customFormat="1" ht="15" customHeight="1">
      <c r="B134" s="232"/>
      <c r="C134" s="192" t="s">
        <v>283</v>
      </c>
      <c r="D134" s="192"/>
      <c r="E134" s="192"/>
      <c r="F134" s="212" t="s">
        <v>270</v>
      </c>
      <c r="G134" s="192"/>
      <c r="H134" s="192" t="s">
        <v>304</v>
      </c>
      <c r="I134" s="192" t="s">
        <v>266</v>
      </c>
      <c r="J134" s="192">
        <v>50</v>
      </c>
      <c r="K134" s="234"/>
    </row>
    <row r="135" spans="2:11" s="1" customFormat="1" ht="15" customHeight="1">
      <c r="B135" s="232"/>
      <c r="C135" s="192" t="s">
        <v>289</v>
      </c>
      <c r="D135" s="192"/>
      <c r="E135" s="192"/>
      <c r="F135" s="212" t="s">
        <v>270</v>
      </c>
      <c r="G135" s="192"/>
      <c r="H135" s="192" t="s">
        <v>304</v>
      </c>
      <c r="I135" s="192" t="s">
        <v>266</v>
      </c>
      <c r="J135" s="192">
        <v>50</v>
      </c>
      <c r="K135" s="234"/>
    </row>
    <row r="136" spans="2:11" s="1" customFormat="1" ht="15" customHeight="1">
      <c r="B136" s="232"/>
      <c r="C136" s="192" t="s">
        <v>291</v>
      </c>
      <c r="D136" s="192"/>
      <c r="E136" s="192"/>
      <c r="F136" s="212" t="s">
        <v>270</v>
      </c>
      <c r="G136" s="192"/>
      <c r="H136" s="192" t="s">
        <v>304</v>
      </c>
      <c r="I136" s="192" t="s">
        <v>266</v>
      </c>
      <c r="J136" s="192">
        <v>50</v>
      </c>
      <c r="K136" s="234"/>
    </row>
    <row r="137" spans="2:11" s="1" customFormat="1" ht="15" customHeight="1">
      <c r="B137" s="232"/>
      <c r="C137" s="192" t="s">
        <v>292</v>
      </c>
      <c r="D137" s="192"/>
      <c r="E137" s="192"/>
      <c r="F137" s="212" t="s">
        <v>270</v>
      </c>
      <c r="G137" s="192"/>
      <c r="H137" s="192" t="s">
        <v>317</v>
      </c>
      <c r="I137" s="192" t="s">
        <v>266</v>
      </c>
      <c r="J137" s="192">
        <v>255</v>
      </c>
      <c r="K137" s="234"/>
    </row>
    <row r="138" spans="2:11" s="1" customFormat="1" ht="15" customHeight="1">
      <c r="B138" s="232"/>
      <c r="C138" s="192" t="s">
        <v>294</v>
      </c>
      <c r="D138" s="192"/>
      <c r="E138" s="192"/>
      <c r="F138" s="212" t="s">
        <v>264</v>
      </c>
      <c r="G138" s="192"/>
      <c r="H138" s="192" t="s">
        <v>318</v>
      </c>
      <c r="I138" s="192" t="s">
        <v>296</v>
      </c>
      <c r="J138" s="192"/>
      <c r="K138" s="234"/>
    </row>
    <row r="139" spans="2:11" s="1" customFormat="1" ht="15" customHeight="1">
      <c r="B139" s="232"/>
      <c r="C139" s="192" t="s">
        <v>297</v>
      </c>
      <c r="D139" s="192"/>
      <c r="E139" s="192"/>
      <c r="F139" s="212" t="s">
        <v>264</v>
      </c>
      <c r="G139" s="192"/>
      <c r="H139" s="192" t="s">
        <v>319</v>
      </c>
      <c r="I139" s="192" t="s">
        <v>299</v>
      </c>
      <c r="J139" s="192"/>
      <c r="K139" s="234"/>
    </row>
    <row r="140" spans="2:11" s="1" customFormat="1" ht="15" customHeight="1">
      <c r="B140" s="232"/>
      <c r="C140" s="192" t="s">
        <v>300</v>
      </c>
      <c r="D140" s="192"/>
      <c r="E140" s="192"/>
      <c r="F140" s="212" t="s">
        <v>264</v>
      </c>
      <c r="G140" s="192"/>
      <c r="H140" s="192" t="s">
        <v>300</v>
      </c>
      <c r="I140" s="192" t="s">
        <v>299</v>
      </c>
      <c r="J140" s="192"/>
      <c r="K140" s="234"/>
    </row>
    <row r="141" spans="2:11" s="1" customFormat="1" ht="15" customHeight="1">
      <c r="B141" s="232"/>
      <c r="C141" s="192" t="s">
        <v>35</v>
      </c>
      <c r="D141" s="192"/>
      <c r="E141" s="192"/>
      <c r="F141" s="212" t="s">
        <v>264</v>
      </c>
      <c r="G141" s="192"/>
      <c r="H141" s="192" t="s">
        <v>320</v>
      </c>
      <c r="I141" s="192" t="s">
        <v>299</v>
      </c>
      <c r="J141" s="192"/>
      <c r="K141" s="234"/>
    </row>
    <row r="142" spans="2:11" s="1" customFormat="1" ht="15" customHeight="1">
      <c r="B142" s="232"/>
      <c r="C142" s="192" t="s">
        <v>321</v>
      </c>
      <c r="D142" s="192"/>
      <c r="E142" s="192"/>
      <c r="F142" s="212" t="s">
        <v>264</v>
      </c>
      <c r="G142" s="192"/>
      <c r="H142" s="192" t="s">
        <v>322</v>
      </c>
      <c r="I142" s="192" t="s">
        <v>299</v>
      </c>
      <c r="J142" s="192"/>
      <c r="K142" s="234"/>
    </row>
    <row r="143" spans="2:11" s="1" customFormat="1" ht="15" customHeight="1">
      <c r="B143" s="235"/>
      <c r="C143" s="236"/>
      <c r="D143" s="236"/>
      <c r="E143" s="236"/>
      <c r="F143" s="236"/>
      <c r="G143" s="236"/>
      <c r="H143" s="236"/>
      <c r="I143" s="236"/>
      <c r="J143" s="236"/>
      <c r="K143" s="237"/>
    </row>
    <row r="144" spans="2:11" s="1" customFormat="1" ht="18.75" customHeight="1">
      <c r="B144" s="189"/>
      <c r="C144" s="189"/>
      <c r="D144" s="189"/>
      <c r="E144" s="189"/>
      <c r="F144" s="224"/>
      <c r="G144" s="189"/>
      <c r="H144" s="189"/>
      <c r="I144" s="189"/>
      <c r="J144" s="189"/>
      <c r="K144" s="189"/>
    </row>
    <row r="145" spans="2:11" s="1" customFormat="1" ht="18.75" customHeight="1">
      <c r="B145" s="199"/>
      <c r="C145" s="199"/>
      <c r="D145" s="199"/>
      <c r="E145" s="199"/>
      <c r="F145" s="199"/>
      <c r="G145" s="199"/>
      <c r="H145" s="199"/>
      <c r="I145" s="199"/>
      <c r="J145" s="199"/>
      <c r="K145" s="199"/>
    </row>
    <row r="146" spans="2:11" s="1" customFormat="1" ht="7.5" customHeight="1">
      <c r="B146" s="200"/>
      <c r="C146" s="201"/>
      <c r="D146" s="201"/>
      <c r="E146" s="201"/>
      <c r="F146" s="201"/>
      <c r="G146" s="201"/>
      <c r="H146" s="201"/>
      <c r="I146" s="201"/>
      <c r="J146" s="201"/>
      <c r="K146" s="202"/>
    </row>
    <row r="147" spans="2:11" s="1" customFormat="1" ht="45" customHeight="1">
      <c r="B147" s="203"/>
      <c r="C147" s="304" t="s">
        <v>323</v>
      </c>
      <c r="D147" s="304"/>
      <c r="E147" s="304"/>
      <c r="F147" s="304"/>
      <c r="G147" s="304"/>
      <c r="H147" s="304"/>
      <c r="I147" s="304"/>
      <c r="J147" s="304"/>
      <c r="K147" s="204"/>
    </row>
    <row r="148" spans="2:11" s="1" customFormat="1" ht="17.25" customHeight="1">
      <c r="B148" s="203"/>
      <c r="C148" s="205" t="s">
        <v>258</v>
      </c>
      <c r="D148" s="205"/>
      <c r="E148" s="205"/>
      <c r="F148" s="205" t="s">
        <v>259</v>
      </c>
      <c r="G148" s="206"/>
      <c r="H148" s="205" t="s">
        <v>51</v>
      </c>
      <c r="I148" s="205" t="s">
        <v>54</v>
      </c>
      <c r="J148" s="205" t="s">
        <v>260</v>
      </c>
      <c r="K148" s="204"/>
    </row>
    <row r="149" spans="2:11" s="1" customFormat="1" ht="17.25" customHeight="1">
      <c r="B149" s="203"/>
      <c r="C149" s="207" t="s">
        <v>261</v>
      </c>
      <c r="D149" s="207"/>
      <c r="E149" s="207"/>
      <c r="F149" s="208" t="s">
        <v>262</v>
      </c>
      <c r="G149" s="209"/>
      <c r="H149" s="207"/>
      <c r="I149" s="207"/>
      <c r="J149" s="207" t="s">
        <v>263</v>
      </c>
      <c r="K149" s="204"/>
    </row>
    <row r="150" spans="2:11" s="1" customFormat="1" ht="5.25" customHeight="1">
      <c r="B150" s="213"/>
      <c r="C150" s="210"/>
      <c r="D150" s="210"/>
      <c r="E150" s="210"/>
      <c r="F150" s="210"/>
      <c r="G150" s="211"/>
      <c r="H150" s="210"/>
      <c r="I150" s="210"/>
      <c r="J150" s="210"/>
      <c r="K150" s="234"/>
    </row>
    <row r="151" spans="2:11" s="1" customFormat="1" ht="15" customHeight="1">
      <c r="B151" s="213"/>
      <c r="C151" s="238" t="s">
        <v>267</v>
      </c>
      <c r="D151" s="192"/>
      <c r="E151" s="192"/>
      <c r="F151" s="239" t="s">
        <v>264</v>
      </c>
      <c r="G151" s="192"/>
      <c r="H151" s="238" t="s">
        <v>304</v>
      </c>
      <c r="I151" s="238" t="s">
        <v>266</v>
      </c>
      <c r="J151" s="238">
        <v>120</v>
      </c>
      <c r="K151" s="234"/>
    </row>
    <row r="152" spans="2:11" s="1" customFormat="1" ht="15" customHeight="1">
      <c r="B152" s="213"/>
      <c r="C152" s="238" t="s">
        <v>313</v>
      </c>
      <c r="D152" s="192"/>
      <c r="E152" s="192"/>
      <c r="F152" s="239" t="s">
        <v>264</v>
      </c>
      <c r="G152" s="192"/>
      <c r="H152" s="238" t="s">
        <v>324</v>
      </c>
      <c r="I152" s="238" t="s">
        <v>266</v>
      </c>
      <c r="J152" s="238" t="s">
        <v>315</v>
      </c>
      <c r="K152" s="234"/>
    </row>
    <row r="153" spans="2:11" s="1" customFormat="1" ht="15" customHeight="1">
      <c r="B153" s="213"/>
      <c r="C153" s="238" t="s">
        <v>212</v>
      </c>
      <c r="D153" s="192"/>
      <c r="E153" s="192"/>
      <c r="F153" s="239" t="s">
        <v>264</v>
      </c>
      <c r="G153" s="192"/>
      <c r="H153" s="238" t="s">
        <v>325</v>
      </c>
      <c r="I153" s="238" t="s">
        <v>266</v>
      </c>
      <c r="J153" s="238" t="s">
        <v>315</v>
      </c>
      <c r="K153" s="234"/>
    </row>
    <row r="154" spans="2:11" s="1" customFormat="1" ht="15" customHeight="1">
      <c r="B154" s="213"/>
      <c r="C154" s="238" t="s">
        <v>269</v>
      </c>
      <c r="D154" s="192"/>
      <c r="E154" s="192"/>
      <c r="F154" s="239" t="s">
        <v>270</v>
      </c>
      <c r="G154" s="192"/>
      <c r="H154" s="238" t="s">
        <v>304</v>
      </c>
      <c r="I154" s="238" t="s">
        <v>266</v>
      </c>
      <c r="J154" s="238">
        <v>50</v>
      </c>
      <c r="K154" s="234"/>
    </row>
    <row r="155" spans="2:11" s="1" customFormat="1" ht="15" customHeight="1">
      <c r="B155" s="213"/>
      <c r="C155" s="238" t="s">
        <v>272</v>
      </c>
      <c r="D155" s="192"/>
      <c r="E155" s="192"/>
      <c r="F155" s="239" t="s">
        <v>264</v>
      </c>
      <c r="G155" s="192"/>
      <c r="H155" s="238" t="s">
        <v>304</v>
      </c>
      <c r="I155" s="238" t="s">
        <v>274</v>
      </c>
      <c r="J155" s="238"/>
      <c r="K155" s="234"/>
    </row>
    <row r="156" spans="2:11" s="1" customFormat="1" ht="15" customHeight="1">
      <c r="B156" s="213"/>
      <c r="C156" s="238" t="s">
        <v>283</v>
      </c>
      <c r="D156" s="192"/>
      <c r="E156" s="192"/>
      <c r="F156" s="239" t="s">
        <v>270</v>
      </c>
      <c r="G156" s="192"/>
      <c r="H156" s="238" t="s">
        <v>304</v>
      </c>
      <c r="I156" s="238" t="s">
        <v>266</v>
      </c>
      <c r="J156" s="238">
        <v>50</v>
      </c>
      <c r="K156" s="234"/>
    </row>
    <row r="157" spans="2:11" s="1" customFormat="1" ht="15" customHeight="1">
      <c r="B157" s="213"/>
      <c r="C157" s="238" t="s">
        <v>291</v>
      </c>
      <c r="D157" s="192"/>
      <c r="E157" s="192"/>
      <c r="F157" s="239" t="s">
        <v>270</v>
      </c>
      <c r="G157" s="192"/>
      <c r="H157" s="238" t="s">
        <v>304</v>
      </c>
      <c r="I157" s="238" t="s">
        <v>266</v>
      </c>
      <c r="J157" s="238">
        <v>50</v>
      </c>
      <c r="K157" s="234"/>
    </row>
    <row r="158" spans="2:11" s="1" customFormat="1" ht="15" customHeight="1">
      <c r="B158" s="213"/>
      <c r="C158" s="238" t="s">
        <v>289</v>
      </c>
      <c r="D158" s="192"/>
      <c r="E158" s="192"/>
      <c r="F158" s="239" t="s">
        <v>270</v>
      </c>
      <c r="G158" s="192"/>
      <c r="H158" s="238" t="s">
        <v>304</v>
      </c>
      <c r="I158" s="238" t="s">
        <v>266</v>
      </c>
      <c r="J158" s="238">
        <v>50</v>
      </c>
      <c r="K158" s="234"/>
    </row>
    <row r="159" spans="2:11" s="1" customFormat="1" ht="15" customHeight="1">
      <c r="B159" s="213"/>
      <c r="C159" s="238" t="s">
        <v>86</v>
      </c>
      <c r="D159" s="192"/>
      <c r="E159" s="192"/>
      <c r="F159" s="239" t="s">
        <v>264</v>
      </c>
      <c r="G159" s="192"/>
      <c r="H159" s="238" t="s">
        <v>326</v>
      </c>
      <c r="I159" s="238" t="s">
        <v>266</v>
      </c>
      <c r="J159" s="238" t="s">
        <v>327</v>
      </c>
      <c r="K159" s="234"/>
    </row>
    <row r="160" spans="2:11" s="1" customFormat="1" ht="15" customHeight="1">
      <c r="B160" s="213"/>
      <c r="C160" s="238" t="s">
        <v>328</v>
      </c>
      <c r="D160" s="192"/>
      <c r="E160" s="192"/>
      <c r="F160" s="239" t="s">
        <v>264</v>
      </c>
      <c r="G160" s="192"/>
      <c r="H160" s="238" t="s">
        <v>329</v>
      </c>
      <c r="I160" s="238" t="s">
        <v>299</v>
      </c>
      <c r="J160" s="238"/>
      <c r="K160" s="234"/>
    </row>
    <row r="161" spans="2:11" s="1" customFormat="1" ht="15" customHeight="1">
      <c r="B161" s="240"/>
      <c r="C161" s="222"/>
      <c r="D161" s="222"/>
      <c r="E161" s="222"/>
      <c r="F161" s="222"/>
      <c r="G161" s="222"/>
      <c r="H161" s="222"/>
      <c r="I161" s="222"/>
      <c r="J161" s="222"/>
      <c r="K161" s="241"/>
    </row>
    <row r="162" spans="2:11" s="1" customFormat="1" ht="18.75" customHeight="1">
      <c r="B162" s="189"/>
      <c r="C162" s="192"/>
      <c r="D162" s="192"/>
      <c r="E162" s="192"/>
      <c r="F162" s="212"/>
      <c r="G162" s="192"/>
      <c r="H162" s="192"/>
      <c r="I162" s="192"/>
      <c r="J162" s="192"/>
      <c r="K162" s="189"/>
    </row>
    <row r="163" spans="2:11" s="1" customFormat="1" ht="18.75" customHeight="1">
      <c r="B163" s="189"/>
      <c r="C163" s="192"/>
      <c r="D163" s="192"/>
      <c r="E163" s="192"/>
      <c r="F163" s="212"/>
      <c r="G163" s="192"/>
      <c r="H163" s="192"/>
      <c r="I163" s="192"/>
      <c r="J163" s="192"/>
      <c r="K163" s="189"/>
    </row>
    <row r="164" spans="2:11" s="1" customFormat="1" ht="18.75" customHeight="1">
      <c r="B164" s="189"/>
      <c r="C164" s="192"/>
      <c r="D164" s="192"/>
      <c r="E164" s="192"/>
      <c r="F164" s="212"/>
      <c r="G164" s="192"/>
      <c r="H164" s="192"/>
      <c r="I164" s="192"/>
      <c r="J164" s="192"/>
      <c r="K164" s="189"/>
    </row>
    <row r="165" spans="2:11" s="1" customFormat="1" ht="18.75" customHeight="1">
      <c r="B165" s="189"/>
      <c r="C165" s="192"/>
      <c r="D165" s="192"/>
      <c r="E165" s="192"/>
      <c r="F165" s="212"/>
      <c r="G165" s="192"/>
      <c r="H165" s="192"/>
      <c r="I165" s="192"/>
      <c r="J165" s="192"/>
      <c r="K165" s="189"/>
    </row>
    <row r="166" spans="2:11" s="1" customFormat="1" ht="18.75" customHeight="1">
      <c r="B166" s="189"/>
      <c r="C166" s="192"/>
      <c r="D166" s="192"/>
      <c r="E166" s="192"/>
      <c r="F166" s="212"/>
      <c r="G166" s="192"/>
      <c r="H166" s="192"/>
      <c r="I166" s="192"/>
      <c r="J166" s="192"/>
      <c r="K166" s="189"/>
    </row>
    <row r="167" spans="2:11" s="1" customFormat="1" ht="18.75" customHeight="1">
      <c r="B167" s="189"/>
      <c r="C167" s="192"/>
      <c r="D167" s="192"/>
      <c r="E167" s="192"/>
      <c r="F167" s="212"/>
      <c r="G167" s="192"/>
      <c r="H167" s="192"/>
      <c r="I167" s="192"/>
      <c r="J167" s="192"/>
      <c r="K167" s="189"/>
    </row>
    <row r="168" spans="2:11" s="1" customFormat="1" ht="18.75" customHeight="1">
      <c r="B168" s="189"/>
      <c r="C168" s="192"/>
      <c r="D168" s="192"/>
      <c r="E168" s="192"/>
      <c r="F168" s="212"/>
      <c r="G168" s="192"/>
      <c r="H168" s="192"/>
      <c r="I168" s="192"/>
      <c r="J168" s="192"/>
      <c r="K168" s="189"/>
    </row>
    <row r="169" spans="2:11" s="1" customFormat="1" ht="18.75" customHeight="1">
      <c r="B169" s="199"/>
      <c r="C169" s="199"/>
      <c r="D169" s="199"/>
      <c r="E169" s="199"/>
      <c r="F169" s="199"/>
      <c r="G169" s="199"/>
      <c r="H169" s="199"/>
      <c r="I169" s="199"/>
      <c r="J169" s="199"/>
      <c r="K169" s="199"/>
    </row>
    <row r="170" spans="2:11" s="1" customFormat="1" ht="7.5" customHeight="1">
      <c r="B170" s="181"/>
      <c r="C170" s="182"/>
      <c r="D170" s="182"/>
      <c r="E170" s="182"/>
      <c r="F170" s="182"/>
      <c r="G170" s="182"/>
      <c r="H170" s="182"/>
      <c r="I170" s="182"/>
      <c r="J170" s="182"/>
      <c r="K170" s="183"/>
    </row>
    <row r="171" spans="2:11" s="1" customFormat="1" ht="45" customHeight="1">
      <c r="B171" s="184"/>
      <c r="C171" s="303" t="s">
        <v>330</v>
      </c>
      <c r="D171" s="303"/>
      <c r="E171" s="303"/>
      <c r="F171" s="303"/>
      <c r="G171" s="303"/>
      <c r="H171" s="303"/>
      <c r="I171" s="303"/>
      <c r="J171" s="303"/>
      <c r="K171" s="185"/>
    </row>
    <row r="172" spans="2:11" s="1" customFormat="1" ht="17.25" customHeight="1">
      <c r="B172" s="184"/>
      <c r="C172" s="205" t="s">
        <v>258</v>
      </c>
      <c r="D172" s="205"/>
      <c r="E172" s="205"/>
      <c r="F172" s="205" t="s">
        <v>259</v>
      </c>
      <c r="G172" s="242"/>
      <c r="H172" s="243" t="s">
        <v>51</v>
      </c>
      <c r="I172" s="243" t="s">
        <v>54</v>
      </c>
      <c r="J172" s="205" t="s">
        <v>260</v>
      </c>
      <c r="K172" s="185"/>
    </row>
    <row r="173" spans="2:11" s="1" customFormat="1" ht="17.25" customHeight="1">
      <c r="B173" s="186"/>
      <c r="C173" s="207" t="s">
        <v>261</v>
      </c>
      <c r="D173" s="207"/>
      <c r="E173" s="207"/>
      <c r="F173" s="208" t="s">
        <v>262</v>
      </c>
      <c r="G173" s="244"/>
      <c r="H173" s="245"/>
      <c r="I173" s="245"/>
      <c r="J173" s="207" t="s">
        <v>263</v>
      </c>
      <c r="K173" s="187"/>
    </row>
    <row r="174" spans="2:11" s="1" customFormat="1" ht="5.25" customHeight="1">
      <c r="B174" s="213"/>
      <c r="C174" s="210"/>
      <c r="D174" s="210"/>
      <c r="E174" s="210"/>
      <c r="F174" s="210"/>
      <c r="G174" s="211"/>
      <c r="H174" s="210"/>
      <c r="I174" s="210"/>
      <c r="J174" s="210"/>
      <c r="K174" s="234"/>
    </row>
    <row r="175" spans="2:11" s="1" customFormat="1" ht="15" customHeight="1">
      <c r="B175" s="213"/>
      <c r="C175" s="192" t="s">
        <v>267</v>
      </c>
      <c r="D175" s="192"/>
      <c r="E175" s="192"/>
      <c r="F175" s="212" t="s">
        <v>264</v>
      </c>
      <c r="G175" s="192"/>
      <c r="H175" s="192" t="s">
        <v>304</v>
      </c>
      <c r="I175" s="192" t="s">
        <v>266</v>
      </c>
      <c r="J175" s="192">
        <v>120</v>
      </c>
      <c r="K175" s="234"/>
    </row>
    <row r="176" spans="2:11" s="1" customFormat="1" ht="15" customHeight="1">
      <c r="B176" s="213"/>
      <c r="C176" s="192" t="s">
        <v>313</v>
      </c>
      <c r="D176" s="192"/>
      <c r="E176" s="192"/>
      <c r="F176" s="212" t="s">
        <v>264</v>
      </c>
      <c r="G176" s="192"/>
      <c r="H176" s="192" t="s">
        <v>314</v>
      </c>
      <c r="I176" s="192" t="s">
        <v>266</v>
      </c>
      <c r="J176" s="192" t="s">
        <v>315</v>
      </c>
      <c r="K176" s="234"/>
    </row>
    <row r="177" spans="2:11" s="1" customFormat="1" ht="15" customHeight="1">
      <c r="B177" s="213"/>
      <c r="C177" s="192" t="s">
        <v>212</v>
      </c>
      <c r="D177" s="192"/>
      <c r="E177" s="192"/>
      <c r="F177" s="212" t="s">
        <v>264</v>
      </c>
      <c r="G177" s="192"/>
      <c r="H177" s="192" t="s">
        <v>331</v>
      </c>
      <c r="I177" s="192" t="s">
        <v>266</v>
      </c>
      <c r="J177" s="192" t="s">
        <v>315</v>
      </c>
      <c r="K177" s="234"/>
    </row>
    <row r="178" spans="2:11" s="1" customFormat="1" ht="15" customHeight="1">
      <c r="B178" s="213"/>
      <c r="C178" s="192" t="s">
        <v>269</v>
      </c>
      <c r="D178" s="192"/>
      <c r="E178" s="192"/>
      <c r="F178" s="212" t="s">
        <v>270</v>
      </c>
      <c r="G178" s="192"/>
      <c r="H178" s="192" t="s">
        <v>331</v>
      </c>
      <c r="I178" s="192" t="s">
        <v>266</v>
      </c>
      <c r="J178" s="192">
        <v>50</v>
      </c>
      <c r="K178" s="234"/>
    </row>
    <row r="179" spans="2:11" s="1" customFormat="1" ht="15" customHeight="1">
      <c r="B179" s="213"/>
      <c r="C179" s="192" t="s">
        <v>272</v>
      </c>
      <c r="D179" s="192"/>
      <c r="E179" s="192"/>
      <c r="F179" s="212" t="s">
        <v>264</v>
      </c>
      <c r="G179" s="192"/>
      <c r="H179" s="192" t="s">
        <v>331</v>
      </c>
      <c r="I179" s="192" t="s">
        <v>274</v>
      </c>
      <c r="J179" s="192"/>
      <c r="K179" s="234"/>
    </row>
    <row r="180" spans="2:11" s="1" customFormat="1" ht="15" customHeight="1">
      <c r="B180" s="213"/>
      <c r="C180" s="192" t="s">
        <v>283</v>
      </c>
      <c r="D180" s="192"/>
      <c r="E180" s="192"/>
      <c r="F180" s="212" t="s">
        <v>270</v>
      </c>
      <c r="G180" s="192"/>
      <c r="H180" s="192" t="s">
        <v>331</v>
      </c>
      <c r="I180" s="192" t="s">
        <v>266</v>
      </c>
      <c r="J180" s="192">
        <v>50</v>
      </c>
      <c r="K180" s="234"/>
    </row>
    <row r="181" spans="2:11" s="1" customFormat="1" ht="15" customHeight="1">
      <c r="B181" s="213"/>
      <c r="C181" s="192" t="s">
        <v>291</v>
      </c>
      <c r="D181" s="192"/>
      <c r="E181" s="192"/>
      <c r="F181" s="212" t="s">
        <v>270</v>
      </c>
      <c r="G181" s="192"/>
      <c r="H181" s="192" t="s">
        <v>331</v>
      </c>
      <c r="I181" s="192" t="s">
        <v>266</v>
      </c>
      <c r="J181" s="192">
        <v>50</v>
      </c>
      <c r="K181" s="234"/>
    </row>
    <row r="182" spans="2:11" s="1" customFormat="1" ht="15" customHeight="1">
      <c r="B182" s="213"/>
      <c r="C182" s="192" t="s">
        <v>289</v>
      </c>
      <c r="D182" s="192"/>
      <c r="E182" s="192"/>
      <c r="F182" s="212" t="s">
        <v>270</v>
      </c>
      <c r="G182" s="192"/>
      <c r="H182" s="192" t="s">
        <v>331</v>
      </c>
      <c r="I182" s="192" t="s">
        <v>266</v>
      </c>
      <c r="J182" s="192">
        <v>50</v>
      </c>
      <c r="K182" s="234"/>
    </row>
    <row r="183" spans="2:11" s="1" customFormat="1" ht="15" customHeight="1">
      <c r="B183" s="213"/>
      <c r="C183" s="192" t="s">
        <v>92</v>
      </c>
      <c r="D183" s="192"/>
      <c r="E183" s="192"/>
      <c r="F183" s="212" t="s">
        <v>264</v>
      </c>
      <c r="G183" s="192"/>
      <c r="H183" s="192" t="s">
        <v>332</v>
      </c>
      <c r="I183" s="192" t="s">
        <v>333</v>
      </c>
      <c r="J183" s="192"/>
      <c r="K183" s="234"/>
    </row>
    <row r="184" spans="2:11" s="1" customFormat="1" ht="15" customHeight="1">
      <c r="B184" s="213"/>
      <c r="C184" s="192" t="s">
        <v>54</v>
      </c>
      <c r="D184" s="192"/>
      <c r="E184" s="192"/>
      <c r="F184" s="212" t="s">
        <v>264</v>
      </c>
      <c r="G184" s="192"/>
      <c r="H184" s="192" t="s">
        <v>334</v>
      </c>
      <c r="I184" s="192" t="s">
        <v>335</v>
      </c>
      <c r="J184" s="192">
        <v>1</v>
      </c>
      <c r="K184" s="234"/>
    </row>
    <row r="185" spans="2:11" s="1" customFormat="1" ht="15" customHeight="1">
      <c r="B185" s="213"/>
      <c r="C185" s="192" t="s">
        <v>50</v>
      </c>
      <c r="D185" s="192"/>
      <c r="E185" s="192"/>
      <c r="F185" s="212" t="s">
        <v>264</v>
      </c>
      <c r="G185" s="192"/>
      <c r="H185" s="192" t="s">
        <v>336</v>
      </c>
      <c r="I185" s="192" t="s">
        <v>266</v>
      </c>
      <c r="J185" s="192">
        <v>20</v>
      </c>
      <c r="K185" s="234"/>
    </row>
    <row r="186" spans="2:11" s="1" customFormat="1" ht="15" customHeight="1">
      <c r="B186" s="213"/>
      <c r="C186" s="192" t="s">
        <v>51</v>
      </c>
      <c r="D186" s="192"/>
      <c r="E186" s="192"/>
      <c r="F186" s="212" t="s">
        <v>264</v>
      </c>
      <c r="G186" s="192"/>
      <c r="H186" s="192" t="s">
        <v>337</v>
      </c>
      <c r="I186" s="192" t="s">
        <v>266</v>
      </c>
      <c r="J186" s="192">
        <v>255</v>
      </c>
      <c r="K186" s="234"/>
    </row>
    <row r="187" spans="2:11" s="1" customFormat="1" ht="15" customHeight="1">
      <c r="B187" s="213"/>
      <c r="C187" s="192" t="s">
        <v>93</v>
      </c>
      <c r="D187" s="192"/>
      <c r="E187" s="192"/>
      <c r="F187" s="212" t="s">
        <v>264</v>
      </c>
      <c r="G187" s="192"/>
      <c r="H187" s="192" t="s">
        <v>228</v>
      </c>
      <c r="I187" s="192" t="s">
        <v>266</v>
      </c>
      <c r="J187" s="192">
        <v>10</v>
      </c>
      <c r="K187" s="234"/>
    </row>
    <row r="188" spans="2:11" s="1" customFormat="1" ht="15" customHeight="1">
      <c r="B188" s="213"/>
      <c r="C188" s="192" t="s">
        <v>94</v>
      </c>
      <c r="D188" s="192"/>
      <c r="E188" s="192"/>
      <c r="F188" s="212" t="s">
        <v>264</v>
      </c>
      <c r="G188" s="192"/>
      <c r="H188" s="192" t="s">
        <v>338</v>
      </c>
      <c r="I188" s="192" t="s">
        <v>299</v>
      </c>
      <c r="J188" s="192"/>
      <c r="K188" s="234"/>
    </row>
    <row r="189" spans="2:11" s="1" customFormat="1" ht="15" customHeight="1">
      <c r="B189" s="213"/>
      <c r="C189" s="192" t="s">
        <v>339</v>
      </c>
      <c r="D189" s="192"/>
      <c r="E189" s="192"/>
      <c r="F189" s="212" t="s">
        <v>264</v>
      </c>
      <c r="G189" s="192"/>
      <c r="H189" s="192" t="s">
        <v>340</v>
      </c>
      <c r="I189" s="192" t="s">
        <v>299</v>
      </c>
      <c r="J189" s="192"/>
      <c r="K189" s="234"/>
    </row>
    <row r="190" spans="2:11" s="1" customFormat="1" ht="15" customHeight="1">
      <c r="B190" s="213"/>
      <c r="C190" s="192" t="s">
        <v>328</v>
      </c>
      <c r="D190" s="192"/>
      <c r="E190" s="192"/>
      <c r="F190" s="212" t="s">
        <v>264</v>
      </c>
      <c r="G190" s="192"/>
      <c r="H190" s="192" t="s">
        <v>341</v>
      </c>
      <c r="I190" s="192" t="s">
        <v>299</v>
      </c>
      <c r="J190" s="192"/>
      <c r="K190" s="234"/>
    </row>
    <row r="191" spans="2:11" s="1" customFormat="1" ht="15" customHeight="1">
      <c r="B191" s="213"/>
      <c r="C191" s="192" t="s">
        <v>96</v>
      </c>
      <c r="D191" s="192"/>
      <c r="E191" s="192"/>
      <c r="F191" s="212" t="s">
        <v>270</v>
      </c>
      <c r="G191" s="192"/>
      <c r="H191" s="192" t="s">
        <v>342</v>
      </c>
      <c r="I191" s="192" t="s">
        <v>266</v>
      </c>
      <c r="J191" s="192">
        <v>50</v>
      </c>
      <c r="K191" s="234"/>
    </row>
    <row r="192" spans="2:11" s="1" customFormat="1" ht="15" customHeight="1">
      <c r="B192" s="213"/>
      <c r="C192" s="192" t="s">
        <v>343</v>
      </c>
      <c r="D192" s="192"/>
      <c r="E192" s="192"/>
      <c r="F192" s="212" t="s">
        <v>270</v>
      </c>
      <c r="G192" s="192"/>
      <c r="H192" s="192" t="s">
        <v>344</v>
      </c>
      <c r="I192" s="192" t="s">
        <v>345</v>
      </c>
      <c r="J192" s="192"/>
      <c r="K192" s="234"/>
    </row>
    <row r="193" spans="2:11" s="1" customFormat="1" ht="15" customHeight="1">
      <c r="B193" s="213"/>
      <c r="C193" s="192" t="s">
        <v>346</v>
      </c>
      <c r="D193" s="192"/>
      <c r="E193" s="192"/>
      <c r="F193" s="212" t="s">
        <v>270</v>
      </c>
      <c r="G193" s="192"/>
      <c r="H193" s="192" t="s">
        <v>347</v>
      </c>
      <c r="I193" s="192" t="s">
        <v>345</v>
      </c>
      <c r="J193" s="192"/>
      <c r="K193" s="234"/>
    </row>
    <row r="194" spans="2:11" s="1" customFormat="1" ht="15" customHeight="1">
      <c r="B194" s="213"/>
      <c r="C194" s="192" t="s">
        <v>348</v>
      </c>
      <c r="D194" s="192"/>
      <c r="E194" s="192"/>
      <c r="F194" s="212" t="s">
        <v>270</v>
      </c>
      <c r="G194" s="192"/>
      <c r="H194" s="192" t="s">
        <v>349</v>
      </c>
      <c r="I194" s="192" t="s">
        <v>345</v>
      </c>
      <c r="J194" s="192"/>
      <c r="K194" s="234"/>
    </row>
    <row r="195" spans="2:11" s="1" customFormat="1" ht="15" customHeight="1">
      <c r="B195" s="213"/>
      <c r="C195" s="246" t="s">
        <v>350</v>
      </c>
      <c r="D195" s="192"/>
      <c r="E195" s="192"/>
      <c r="F195" s="212" t="s">
        <v>270</v>
      </c>
      <c r="G195" s="192"/>
      <c r="H195" s="192" t="s">
        <v>351</v>
      </c>
      <c r="I195" s="192" t="s">
        <v>352</v>
      </c>
      <c r="J195" s="247" t="s">
        <v>353</v>
      </c>
      <c r="K195" s="234"/>
    </row>
    <row r="196" spans="2:11" s="1" customFormat="1" ht="15" customHeight="1">
      <c r="B196" s="213"/>
      <c r="C196" s="198" t="s">
        <v>39</v>
      </c>
      <c r="D196" s="192"/>
      <c r="E196" s="192"/>
      <c r="F196" s="212" t="s">
        <v>264</v>
      </c>
      <c r="G196" s="192"/>
      <c r="H196" s="189" t="s">
        <v>354</v>
      </c>
      <c r="I196" s="192" t="s">
        <v>355</v>
      </c>
      <c r="J196" s="192"/>
      <c r="K196" s="234"/>
    </row>
    <row r="197" spans="2:11" s="1" customFormat="1" ht="15" customHeight="1">
      <c r="B197" s="213"/>
      <c r="C197" s="198" t="s">
        <v>356</v>
      </c>
      <c r="D197" s="192"/>
      <c r="E197" s="192"/>
      <c r="F197" s="212" t="s">
        <v>264</v>
      </c>
      <c r="G197" s="192"/>
      <c r="H197" s="192" t="s">
        <v>357</v>
      </c>
      <c r="I197" s="192" t="s">
        <v>299</v>
      </c>
      <c r="J197" s="192"/>
      <c r="K197" s="234"/>
    </row>
    <row r="198" spans="2:11" s="1" customFormat="1" ht="15" customHeight="1">
      <c r="B198" s="213"/>
      <c r="C198" s="198" t="s">
        <v>358</v>
      </c>
      <c r="D198" s="192"/>
      <c r="E198" s="192"/>
      <c r="F198" s="212" t="s">
        <v>264</v>
      </c>
      <c r="G198" s="192"/>
      <c r="H198" s="192" t="s">
        <v>359</v>
      </c>
      <c r="I198" s="192" t="s">
        <v>299</v>
      </c>
      <c r="J198" s="192"/>
      <c r="K198" s="234"/>
    </row>
    <row r="199" spans="2:11" s="1" customFormat="1" ht="15" customHeight="1">
      <c r="B199" s="213"/>
      <c r="C199" s="198" t="s">
        <v>360</v>
      </c>
      <c r="D199" s="192"/>
      <c r="E199" s="192"/>
      <c r="F199" s="212" t="s">
        <v>270</v>
      </c>
      <c r="G199" s="192"/>
      <c r="H199" s="192" t="s">
        <v>361</v>
      </c>
      <c r="I199" s="192" t="s">
        <v>299</v>
      </c>
      <c r="J199" s="192"/>
      <c r="K199" s="234"/>
    </row>
    <row r="200" spans="2:11" s="1" customFormat="1" ht="15" customHeight="1">
      <c r="B200" s="240"/>
      <c r="C200" s="248"/>
      <c r="D200" s="222"/>
      <c r="E200" s="222"/>
      <c r="F200" s="222"/>
      <c r="G200" s="222"/>
      <c r="H200" s="222"/>
      <c r="I200" s="222"/>
      <c r="J200" s="222"/>
      <c r="K200" s="241"/>
    </row>
    <row r="201" spans="2:11" s="1" customFormat="1" ht="18.75" customHeight="1">
      <c r="B201" s="189"/>
      <c r="C201" s="192"/>
      <c r="D201" s="192"/>
      <c r="E201" s="192"/>
      <c r="F201" s="212"/>
      <c r="G201" s="192"/>
      <c r="H201" s="192"/>
      <c r="I201" s="192"/>
      <c r="J201" s="192"/>
      <c r="K201" s="189"/>
    </row>
    <row r="202" spans="2:11" s="1" customFormat="1" ht="18.75" customHeight="1">
      <c r="B202" s="199"/>
      <c r="C202" s="199"/>
      <c r="D202" s="199"/>
      <c r="E202" s="199"/>
      <c r="F202" s="199"/>
      <c r="G202" s="199"/>
      <c r="H202" s="199"/>
      <c r="I202" s="199"/>
      <c r="J202" s="199"/>
      <c r="K202" s="199"/>
    </row>
    <row r="203" spans="2:11" s="1" customFormat="1" ht="12">
      <c r="B203" s="181"/>
      <c r="C203" s="182"/>
      <c r="D203" s="182"/>
      <c r="E203" s="182"/>
      <c r="F203" s="182"/>
      <c r="G203" s="182"/>
      <c r="H203" s="182"/>
      <c r="I203" s="182"/>
      <c r="J203" s="182"/>
      <c r="K203" s="183"/>
    </row>
    <row r="204" spans="2:11" s="1" customFormat="1" ht="21" customHeight="1">
      <c r="B204" s="184"/>
      <c r="C204" s="303" t="s">
        <v>362</v>
      </c>
      <c r="D204" s="303"/>
      <c r="E204" s="303"/>
      <c r="F204" s="303"/>
      <c r="G204" s="303"/>
      <c r="H204" s="303"/>
      <c r="I204" s="303"/>
      <c r="J204" s="303"/>
      <c r="K204" s="185"/>
    </row>
    <row r="205" spans="2:11" s="1" customFormat="1" ht="25.5" customHeight="1">
      <c r="B205" s="184"/>
      <c r="C205" s="249" t="s">
        <v>363</v>
      </c>
      <c r="D205" s="249"/>
      <c r="E205" s="249"/>
      <c r="F205" s="249" t="s">
        <v>364</v>
      </c>
      <c r="G205" s="250"/>
      <c r="H205" s="301" t="s">
        <v>365</v>
      </c>
      <c r="I205" s="301"/>
      <c r="J205" s="301"/>
      <c r="K205" s="185"/>
    </row>
    <row r="206" spans="2:11" s="1" customFormat="1" ht="5.25" customHeight="1">
      <c r="B206" s="213"/>
      <c r="C206" s="210"/>
      <c r="D206" s="210"/>
      <c r="E206" s="210"/>
      <c r="F206" s="210"/>
      <c r="G206" s="192"/>
      <c r="H206" s="210"/>
      <c r="I206" s="210"/>
      <c r="J206" s="210"/>
      <c r="K206" s="234"/>
    </row>
    <row r="207" spans="2:11" s="1" customFormat="1" ht="15" customHeight="1">
      <c r="B207" s="213"/>
      <c r="C207" s="192" t="s">
        <v>355</v>
      </c>
      <c r="D207" s="192"/>
      <c r="E207" s="192"/>
      <c r="F207" s="212" t="s">
        <v>40</v>
      </c>
      <c r="G207" s="192"/>
      <c r="H207" s="302" t="s">
        <v>366</v>
      </c>
      <c r="I207" s="302"/>
      <c r="J207" s="302"/>
      <c r="K207" s="234"/>
    </row>
    <row r="208" spans="2:11" s="1" customFormat="1" ht="15" customHeight="1">
      <c r="B208" s="213"/>
      <c r="C208" s="219"/>
      <c r="D208" s="192"/>
      <c r="E208" s="192"/>
      <c r="F208" s="212" t="s">
        <v>41</v>
      </c>
      <c r="G208" s="192"/>
      <c r="H208" s="302" t="s">
        <v>367</v>
      </c>
      <c r="I208" s="302"/>
      <c r="J208" s="302"/>
      <c r="K208" s="234"/>
    </row>
    <row r="209" spans="2:11" s="1" customFormat="1" ht="15" customHeight="1">
      <c r="B209" s="213"/>
      <c r="C209" s="219"/>
      <c r="D209" s="192"/>
      <c r="E209" s="192"/>
      <c r="F209" s="212" t="s">
        <v>44</v>
      </c>
      <c r="G209" s="192"/>
      <c r="H209" s="302" t="s">
        <v>368</v>
      </c>
      <c r="I209" s="302"/>
      <c r="J209" s="302"/>
      <c r="K209" s="234"/>
    </row>
    <row r="210" spans="2:11" s="1" customFormat="1" ht="15" customHeight="1">
      <c r="B210" s="213"/>
      <c r="C210" s="192"/>
      <c r="D210" s="192"/>
      <c r="E210" s="192"/>
      <c r="F210" s="212" t="s">
        <v>42</v>
      </c>
      <c r="G210" s="192"/>
      <c r="H210" s="302" t="s">
        <v>369</v>
      </c>
      <c r="I210" s="302"/>
      <c r="J210" s="302"/>
      <c r="K210" s="234"/>
    </row>
    <row r="211" spans="2:11" s="1" customFormat="1" ht="15" customHeight="1">
      <c r="B211" s="213"/>
      <c r="C211" s="192"/>
      <c r="D211" s="192"/>
      <c r="E211" s="192"/>
      <c r="F211" s="212" t="s">
        <v>43</v>
      </c>
      <c r="G211" s="192"/>
      <c r="H211" s="302" t="s">
        <v>370</v>
      </c>
      <c r="I211" s="302"/>
      <c r="J211" s="302"/>
      <c r="K211" s="234"/>
    </row>
    <row r="212" spans="2:11" s="1" customFormat="1" ht="15" customHeight="1">
      <c r="B212" s="213"/>
      <c r="C212" s="192"/>
      <c r="D212" s="192"/>
      <c r="E212" s="192"/>
      <c r="F212" s="212"/>
      <c r="G212" s="192"/>
      <c r="H212" s="192"/>
      <c r="I212" s="192"/>
      <c r="J212" s="192"/>
      <c r="K212" s="234"/>
    </row>
    <row r="213" spans="2:11" s="1" customFormat="1" ht="15" customHeight="1">
      <c r="B213" s="213"/>
      <c r="C213" s="192" t="s">
        <v>311</v>
      </c>
      <c r="D213" s="192"/>
      <c r="E213" s="192"/>
      <c r="F213" s="212" t="s">
        <v>80</v>
      </c>
      <c r="G213" s="192"/>
      <c r="H213" s="302" t="s">
        <v>371</v>
      </c>
      <c r="I213" s="302"/>
      <c r="J213" s="302"/>
      <c r="K213" s="234"/>
    </row>
    <row r="214" spans="2:11" s="1" customFormat="1" ht="15" customHeight="1">
      <c r="B214" s="213"/>
      <c r="C214" s="219"/>
      <c r="D214" s="192"/>
      <c r="E214" s="192"/>
      <c r="F214" s="212" t="s">
        <v>74</v>
      </c>
      <c r="G214" s="192"/>
      <c r="H214" s="302" t="s">
        <v>207</v>
      </c>
      <c r="I214" s="302"/>
      <c r="J214" s="302"/>
      <c r="K214" s="234"/>
    </row>
    <row r="215" spans="2:11" s="1" customFormat="1" ht="15" customHeight="1">
      <c r="B215" s="213"/>
      <c r="C215" s="192"/>
      <c r="D215" s="192"/>
      <c r="E215" s="192"/>
      <c r="F215" s="212" t="s">
        <v>205</v>
      </c>
      <c r="G215" s="192"/>
      <c r="H215" s="302" t="s">
        <v>372</v>
      </c>
      <c r="I215" s="302"/>
      <c r="J215" s="302"/>
      <c r="K215" s="234"/>
    </row>
    <row r="216" spans="2:11" s="1" customFormat="1" ht="15" customHeight="1">
      <c r="B216" s="251"/>
      <c r="C216" s="219"/>
      <c r="D216" s="219"/>
      <c r="E216" s="219"/>
      <c r="F216" s="212" t="s">
        <v>208</v>
      </c>
      <c r="G216" s="198"/>
      <c r="H216" s="300" t="s">
        <v>209</v>
      </c>
      <c r="I216" s="300"/>
      <c r="J216" s="300"/>
      <c r="K216" s="252"/>
    </row>
    <row r="217" spans="2:11" s="1" customFormat="1" ht="15" customHeight="1">
      <c r="B217" s="251"/>
      <c r="C217" s="219"/>
      <c r="D217" s="219"/>
      <c r="E217" s="219"/>
      <c r="F217" s="212" t="s">
        <v>210</v>
      </c>
      <c r="G217" s="198"/>
      <c r="H217" s="300" t="s">
        <v>373</v>
      </c>
      <c r="I217" s="300"/>
      <c r="J217" s="300"/>
      <c r="K217" s="252"/>
    </row>
    <row r="218" spans="2:11" s="1" customFormat="1" ht="15" customHeight="1">
      <c r="B218" s="251"/>
      <c r="C218" s="219"/>
      <c r="D218" s="219"/>
      <c r="E218" s="219"/>
      <c r="F218" s="253"/>
      <c r="G218" s="198"/>
      <c r="H218" s="254"/>
      <c r="I218" s="254"/>
      <c r="J218" s="254"/>
      <c r="K218" s="252"/>
    </row>
    <row r="219" spans="2:11" s="1" customFormat="1" ht="15" customHeight="1">
      <c r="B219" s="251"/>
      <c r="C219" s="192" t="s">
        <v>335</v>
      </c>
      <c r="D219" s="219"/>
      <c r="E219" s="219"/>
      <c r="F219" s="212">
        <v>1</v>
      </c>
      <c r="G219" s="198"/>
      <c r="H219" s="300" t="s">
        <v>374</v>
      </c>
      <c r="I219" s="300"/>
      <c r="J219" s="300"/>
      <c r="K219" s="252"/>
    </row>
    <row r="220" spans="2:11" s="1" customFormat="1" ht="15" customHeight="1">
      <c r="B220" s="251"/>
      <c r="C220" s="219"/>
      <c r="D220" s="219"/>
      <c r="E220" s="219"/>
      <c r="F220" s="212">
        <v>2</v>
      </c>
      <c r="G220" s="198"/>
      <c r="H220" s="300" t="s">
        <v>375</v>
      </c>
      <c r="I220" s="300"/>
      <c r="J220" s="300"/>
      <c r="K220" s="252"/>
    </row>
    <row r="221" spans="2:11" s="1" customFormat="1" ht="15" customHeight="1">
      <c r="B221" s="251"/>
      <c r="C221" s="219"/>
      <c r="D221" s="219"/>
      <c r="E221" s="219"/>
      <c r="F221" s="212">
        <v>3</v>
      </c>
      <c r="G221" s="198"/>
      <c r="H221" s="300" t="s">
        <v>376</v>
      </c>
      <c r="I221" s="300"/>
      <c r="J221" s="300"/>
      <c r="K221" s="252"/>
    </row>
    <row r="222" spans="2:11" s="1" customFormat="1" ht="15" customHeight="1">
      <c r="B222" s="251"/>
      <c r="C222" s="219"/>
      <c r="D222" s="219"/>
      <c r="E222" s="219"/>
      <c r="F222" s="212">
        <v>4</v>
      </c>
      <c r="G222" s="198"/>
      <c r="H222" s="300" t="s">
        <v>377</v>
      </c>
      <c r="I222" s="300"/>
      <c r="J222" s="300"/>
      <c r="K222" s="252"/>
    </row>
    <row r="223" spans="2:11" s="1" customFormat="1" ht="12.75" customHeight="1">
      <c r="B223" s="255"/>
      <c r="C223" s="256"/>
      <c r="D223" s="256"/>
      <c r="E223" s="256"/>
      <c r="F223" s="256"/>
      <c r="G223" s="256"/>
      <c r="H223" s="256"/>
      <c r="I223" s="256"/>
      <c r="J223" s="256"/>
      <c r="K223" s="257"/>
    </row>
  </sheetData>
  <sheetProtection formatCells="0" formatColumns="0" formatRows="0" insertColumns="0" insertRows="0" insertHyperlinks="0" deleteColumns="0" deleteRows="0" sort="0" autoFilter="0" pivotTables="0"/>
  <mergeCells count="77">
    <mergeCell ref="D15:J15"/>
    <mergeCell ref="C3:J3"/>
    <mergeCell ref="C9:J9"/>
    <mergeCell ref="D10:J10"/>
    <mergeCell ref="C4:J4"/>
    <mergeCell ref="C6:J6"/>
    <mergeCell ref="C7:J7"/>
    <mergeCell ref="D11:J11"/>
    <mergeCell ref="D27:J27"/>
    <mergeCell ref="C26:J26"/>
    <mergeCell ref="D16:J16"/>
    <mergeCell ref="F22:J22"/>
    <mergeCell ref="F23:J23"/>
    <mergeCell ref="C25:J25"/>
    <mergeCell ref="D17:J17"/>
    <mergeCell ref="F18:J18"/>
    <mergeCell ref="F19:J19"/>
    <mergeCell ref="F20:J20"/>
    <mergeCell ref="F21:J21"/>
    <mergeCell ref="G41:J41"/>
    <mergeCell ref="G42:J42"/>
    <mergeCell ref="G40:J40"/>
    <mergeCell ref="D30:J30"/>
    <mergeCell ref="D28:J28"/>
    <mergeCell ref="D31:J31"/>
    <mergeCell ref="D33:J33"/>
    <mergeCell ref="G39:J39"/>
    <mergeCell ref="D34:J34"/>
    <mergeCell ref="D35:J35"/>
    <mergeCell ref="G36:J36"/>
    <mergeCell ref="G37:J37"/>
    <mergeCell ref="G38:J38"/>
    <mergeCell ref="G45:J45"/>
    <mergeCell ref="D47:J47"/>
    <mergeCell ref="E48:J48"/>
    <mergeCell ref="G44:J44"/>
    <mergeCell ref="G43:J43"/>
    <mergeCell ref="C54:J54"/>
    <mergeCell ref="C52:J52"/>
    <mergeCell ref="D51:J51"/>
    <mergeCell ref="E50:J50"/>
    <mergeCell ref="E49:J49"/>
    <mergeCell ref="D61:J61"/>
    <mergeCell ref="D60:J60"/>
    <mergeCell ref="D59:J59"/>
    <mergeCell ref="D58:J58"/>
    <mergeCell ref="C55:J55"/>
    <mergeCell ref="C57:J57"/>
    <mergeCell ref="C75:J75"/>
    <mergeCell ref="D69:J69"/>
    <mergeCell ref="D70:J70"/>
    <mergeCell ref="D62:J62"/>
    <mergeCell ref="D63:J63"/>
    <mergeCell ref="D65:J65"/>
    <mergeCell ref="D66:J66"/>
    <mergeCell ref="D67:J67"/>
    <mergeCell ref="D68:J68"/>
    <mergeCell ref="C204:J204"/>
    <mergeCell ref="C171:J171"/>
    <mergeCell ref="C147:J147"/>
    <mergeCell ref="C122:J122"/>
    <mergeCell ref="C102:J102"/>
    <mergeCell ref="H222:J222"/>
    <mergeCell ref="H219:J219"/>
    <mergeCell ref="H220:J220"/>
    <mergeCell ref="H221:J221"/>
    <mergeCell ref="H205:J205"/>
    <mergeCell ref="H207:J207"/>
    <mergeCell ref="H210:J210"/>
    <mergeCell ref="H211:J211"/>
    <mergeCell ref="H213:J213"/>
    <mergeCell ref="H214:J214"/>
    <mergeCell ref="H215:J215"/>
    <mergeCell ref="H216:J216"/>
    <mergeCell ref="H217:J217"/>
    <mergeCell ref="H208:J208"/>
    <mergeCell ref="H209:J209"/>
  </mergeCells>
  <pageMargins left="0.7" right="0.7" top="0.78740157499999996" bottom="0.78740157499999996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6</vt:i4>
      </vt:variant>
    </vt:vector>
  </HeadingPairs>
  <TitlesOfParts>
    <vt:vector size="10" baseType="lpstr">
      <vt:lpstr>Rekapitulace zakázky</vt:lpstr>
      <vt:lpstr>PS 01 - Mechanické a chem...</vt:lpstr>
      <vt:lpstr>PS 02 - POLOŽKY ÚRS Mecha...</vt:lpstr>
      <vt:lpstr>Pokyny pro vyplnění</vt:lpstr>
      <vt:lpstr>'PS 01 - Mechanické a chem...'!Názvy_tisku</vt:lpstr>
      <vt:lpstr>'PS 02 - POLOŽKY ÚRS Mecha...'!Názvy_tisku</vt:lpstr>
      <vt:lpstr>'Rekapitulace zakázky'!Názvy_tisku</vt:lpstr>
      <vt:lpstr>'PS 01 - Mechanické a chem...'!Oblast_tisku</vt:lpstr>
      <vt:lpstr>'PS 02 - POLOŽKY ÚRS Mecha...'!Oblast_tisku</vt:lpstr>
      <vt:lpstr>'Rekapitulace zakázky'!Oblast_tisku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Zaplatílek Radek, Ing.</dc:creator>
  <cp:lastModifiedBy>Zaplatílek Radek, Ing.</cp:lastModifiedBy>
  <dcterms:created xsi:type="dcterms:W3CDTF">2020-03-16T09:14:47Z</dcterms:created>
  <dcterms:modified xsi:type="dcterms:W3CDTF">2020-03-16T09:18:59Z</dcterms:modified>
</cp:coreProperties>
</file>