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ung.UADFD01\Desktop\Rozpočty\Rozpočty 2020\"/>
    </mc:Choice>
  </mc:AlternateContent>
  <bookViews>
    <workbookView xWindow="0" yWindow="0" windowWidth="0" windowHeight="0"/>
  </bookViews>
  <sheets>
    <sheet name="Rekapitulace stavby" sheetId="1" r:id="rId1"/>
    <sheet name="SO 1.1 - Železniční svršek" sheetId="2" r:id="rId2"/>
    <sheet name="SO 1.2 - Materiál objedna..." sheetId="3" r:id="rId3"/>
    <sheet name="SO 2.1 - Železniční svršek" sheetId="4" r:id="rId4"/>
    <sheet name="SO 2.2 - Materiál objedna..." sheetId="5" r:id="rId5"/>
    <sheet name="SO 3.1 - VRN" sheetId="6" r:id="rId6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'SO 1.1 - Železniční svršek'!$C$119:$K$318</definedName>
    <definedName name="_xlnm.Print_Area" localSheetId="1">'SO 1.1 - Železniční svršek'!$C$4:$J$41,'SO 1.1 - Železniční svršek'!$C$50:$J$76,'SO 1.1 - Železniční svršek'!$C$82:$J$99,'SO 1.1 - Železniční svršek'!$C$105:$K$318</definedName>
    <definedName name="_xlnm.Print_Titles" localSheetId="1">'SO 1.1 - Železniční svršek'!$119:$119</definedName>
    <definedName name="_xlnm._FilterDatabase" localSheetId="2" hidden="1">'SO 1.2 - Materiál objedna...'!$C$119:$K$136</definedName>
    <definedName name="_xlnm.Print_Area" localSheetId="2">'SO 1.2 - Materiál objedna...'!$C$4:$J$41,'SO 1.2 - Materiál objedna...'!$C$50:$J$76,'SO 1.2 - Materiál objedna...'!$C$82:$J$99,'SO 1.2 - Materiál objedna...'!$C$105:$K$136</definedName>
    <definedName name="_xlnm.Print_Titles" localSheetId="2">'SO 1.2 - Materiál objedna...'!$119:$119</definedName>
    <definedName name="_xlnm._FilterDatabase" localSheetId="3" hidden="1">'SO 2.1 - Železniční svršek'!$C$119:$K$262</definedName>
    <definedName name="_xlnm.Print_Area" localSheetId="3">'SO 2.1 - Železniční svršek'!$C$4:$J$41,'SO 2.1 - Železniční svršek'!$C$50:$J$76,'SO 2.1 - Železniční svršek'!$C$82:$J$99,'SO 2.1 - Železniční svršek'!$C$105:$K$262</definedName>
    <definedName name="_xlnm.Print_Titles" localSheetId="3">'SO 2.1 - Železniční svršek'!$119:$119</definedName>
    <definedName name="_xlnm._FilterDatabase" localSheetId="4" hidden="1">'SO 2.2 - Materiál objedna...'!$C$119:$K$126</definedName>
    <definedName name="_xlnm.Print_Area" localSheetId="4">'SO 2.2 - Materiál objedna...'!$C$4:$J$41,'SO 2.2 - Materiál objedna...'!$C$50:$J$76,'SO 2.2 - Materiál objedna...'!$C$82:$J$99,'SO 2.2 - Materiál objedna...'!$C$105:$K$126</definedName>
    <definedName name="_xlnm.Print_Titles" localSheetId="4">'SO 2.2 - Materiál objedna...'!$119:$119</definedName>
    <definedName name="_xlnm._FilterDatabase" localSheetId="5" hidden="1">'SO 3.1 - VRN'!$C$119:$K$133</definedName>
    <definedName name="_xlnm.Print_Area" localSheetId="5">'SO 3.1 - VRN'!$C$4:$J$41,'SO 3.1 - VRN'!$C$50:$J$76,'SO 3.1 - VRN'!$C$82:$J$99,'SO 3.1 - VRN'!$C$105:$K$133</definedName>
    <definedName name="_xlnm.Print_Titles" localSheetId="5">'SO 3.1 - VRN'!$119:$119</definedName>
  </definedNames>
  <calcPr/>
</workbook>
</file>

<file path=xl/calcChain.xml><?xml version="1.0" encoding="utf-8"?>
<calcChain xmlns="http://schemas.openxmlformats.org/spreadsheetml/2006/main">
  <c i="6" l="1" r="J39"/>
  <c r="J38"/>
  <c i="1" r="AY102"/>
  <c i="6" r="J37"/>
  <c i="1" r="AX102"/>
  <c i="6"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114"/>
  <c r="E7"/>
  <c r="E108"/>
  <c i="5" r="J39"/>
  <c r="J38"/>
  <c i="1" r="AY100"/>
  <c i="5" r="J37"/>
  <c i="1" r="AX100"/>
  <c i="5"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94"/>
  <c r="J19"/>
  <c r="J14"/>
  <c r="J114"/>
  <c r="E7"/>
  <c r="E108"/>
  <c i="4" r="J39"/>
  <c r="J38"/>
  <c i="1" r="AY99"/>
  <c i="4" r="J37"/>
  <c i="1" r="AX99"/>
  <c i="4" r="BI261"/>
  <c r="BH261"/>
  <c r="BG261"/>
  <c r="BF261"/>
  <c r="T261"/>
  <c r="R261"/>
  <c r="P261"/>
  <c r="BI259"/>
  <c r="BH259"/>
  <c r="BG259"/>
  <c r="BF259"/>
  <c r="T259"/>
  <c r="R259"/>
  <c r="P259"/>
  <c r="BI255"/>
  <c r="BH255"/>
  <c r="BG255"/>
  <c r="BF255"/>
  <c r="T255"/>
  <c r="R255"/>
  <c r="P255"/>
  <c r="BI251"/>
  <c r="BH251"/>
  <c r="BG251"/>
  <c r="BF251"/>
  <c r="T251"/>
  <c r="R251"/>
  <c r="P251"/>
  <c r="BI247"/>
  <c r="BH247"/>
  <c r="BG247"/>
  <c r="BF247"/>
  <c r="T247"/>
  <c r="R247"/>
  <c r="P247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93"/>
  <c r="J22"/>
  <c r="J20"/>
  <c r="E20"/>
  <c r="F117"/>
  <c r="J19"/>
  <c r="J14"/>
  <c r="J114"/>
  <c r="E7"/>
  <c r="E85"/>
  <c i="3" r="J39"/>
  <c r="J38"/>
  <c i="1" r="AY97"/>
  <c i="3" r="J37"/>
  <c i="1" r="AX97"/>
  <c i="3"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94"/>
  <c r="J19"/>
  <c r="J14"/>
  <c r="J114"/>
  <c r="E7"/>
  <c r="E108"/>
  <c i="2" r="J39"/>
  <c r="J38"/>
  <c i="1" r="AY96"/>
  <c i="2" r="J37"/>
  <c i="1" r="AX96"/>
  <c i="2"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09"/>
  <c r="BH309"/>
  <c r="BG309"/>
  <c r="BF309"/>
  <c r="T309"/>
  <c r="R309"/>
  <c r="P309"/>
  <c r="BI305"/>
  <c r="BH305"/>
  <c r="BG305"/>
  <c r="BF305"/>
  <c r="T305"/>
  <c r="R305"/>
  <c r="P305"/>
  <c r="BI301"/>
  <c r="BH301"/>
  <c r="BG301"/>
  <c r="BF301"/>
  <c r="T301"/>
  <c r="R301"/>
  <c r="P301"/>
  <c r="BI297"/>
  <c r="BH297"/>
  <c r="BG297"/>
  <c r="BF297"/>
  <c r="T297"/>
  <c r="R297"/>
  <c r="P297"/>
  <c r="BI293"/>
  <c r="BH293"/>
  <c r="BG293"/>
  <c r="BF293"/>
  <c r="T293"/>
  <c r="R293"/>
  <c r="P293"/>
  <c r="BI289"/>
  <c r="BH289"/>
  <c r="BG289"/>
  <c r="BF289"/>
  <c r="T289"/>
  <c r="R289"/>
  <c r="P289"/>
  <c r="BI285"/>
  <c r="BH285"/>
  <c r="BG285"/>
  <c r="BF285"/>
  <c r="T285"/>
  <c r="R285"/>
  <c r="P285"/>
  <c r="BI281"/>
  <c r="BH281"/>
  <c r="BG281"/>
  <c r="BF281"/>
  <c r="T281"/>
  <c r="R281"/>
  <c r="P281"/>
  <c r="BI277"/>
  <c r="BH277"/>
  <c r="BG277"/>
  <c r="BF277"/>
  <c r="T277"/>
  <c r="R277"/>
  <c r="P277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7"/>
  <c r="BH197"/>
  <c r="BG197"/>
  <c r="BF197"/>
  <c r="T197"/>
  <c r="R197"/>
  <c r="P197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114"/>
  <c r="E7"/>
  <c r="E108"/>
  <c i="1" r="L90"/>
  <c r="AM90"/>
  <c r="AM89"/>
  <c r="L89"/>
  <c r="AM87"/>
  <c r="L87"/>
  <c r="L85"/>
  <c r="L84"/>
  <c i="6" r="J123"/>
  <c i="5" r="J121"/>
  <c i="4" r="BK261"/>
  <c r="J261"/>
  <c r="BK259"/>
  <c r="J255"/>
  <c r="J251"/>
  <c r="BK243"/>
  <c r="J231"/>
  <c r="J227"/>
  <c r="J215"/>
  <c r="BK208"/>
  <c r="BK206"/>
  <c r="BK203"/>
  <c r="J201"/>
  <c r="J194"/>
  <c r="BK188"/>
  <c r="J185"/>
  <c r="BK175"/>
  <c r="BK164"/>
  <c r="J161"/>
  <c r="BK155"/>
  <c r="J152"/>
  <c r="BK146"/>
  <c r="BK143"/>
  <c r="BK140"/>
  <c r="J130"/>
  <c r="J127"/>
  <c r="BK121"/>
  <c i="3" r="BK131"/>
  <c r="J129"/>
  <c r="BK125"/>
  <c r="J123"/>
  <c i="2" r="J315"/>
  <c r="BK313"/>
  <c r="J301"/>
  <c r="J293"/>
  <c r="BK281"/>
  <c r="J270"/>
  <c r="J267"/>
  <c r="BK265"/>
  <c r="J262"/>
  <c r="J259"/>
  <c r="BK256"/>
  <c r="BK253"/>
  <c r="BK248"/>
  <c r="BK245"/>
  <c r="J242"/>
  <c r="BK239"/>
  <c r="BK235"/>
  <c r="J232"/>
  <c r="J220"/>
  <c r="BK208"/>
  <c r="BK206"/>
  <c r="J204"/>
  <c r="BK197"/>
  <c r="BK192"/>
  <c r="J192"/>
  <c r="BK189"/>
  <c r="J189"/>
  <c r="BK186"/>
  <c r="J186"/>
  <c r="BK183"/>
  <c r="BK179"/>
  <c r="BK176"/>
  <c r="J162"/>
  <c r="BK155"/>
  <c r="BK146"/>
  <c r="J142"/>
  <c r="J133"/>
  <c r="J127"/>
  <c r="BK121"/>
  <c i="1" r="AS95"/>
  <c i="6" r="J132"/>
  <c r="BK130"/>
  <c i="5" r="BK125"/>
  <c r="J125"/>
  <c r="BK123"/>
  <c r="J123"/>
  <c r="BK121"/>
  <c i="4" r="BK251"/>
  <c r="J247"/>
  <c r="J243"/>
  <c r="BK239"/>
  <c r="BK235"/>
  <c r="BK231"/>
  <c r="J223"/>
  <c r="BK219"/>
  <c r="BK201"/>
  <c r="J198"/>
  <c r="BK191"/>
  <c r="J188"/>
  <c r="BK181"/>
  <c r="BK178"/>
  <c r="J175"/>
  <c r="J171"/>
  <c r="J167"/>
  <c r="BK161"/>
  <c r="BK158"/>
  <c r="J155"/>
  <c r="BK149"/>
  <c r="J146"/>
  <c r="J143"/>
  <c r="BK137"/>
  <c r="BK133"/>
  <c i="3" r="J135"/>
  <c r="J133"/>
  <c r="J131"/>
  <c r="J127"/>
  <c r="J121"/>
  <c i="2" r="BK309"/>
  <c r="J305"/>
  <c r="BK297"/>
  <c r="BK293"/>
  <c r="J289"/>
  <c r="BK285"/>
  <c r="J285"/>
  <c r="J277"/>
  <c r="BK270"/>
  <c r="BK267"/>
  <c r="J265"/>
  <c r="J253"/>
  <c r="BK251"/>
  <c r="J248"/>
  <c r="BK242"/>
  <c r="J239"/>
  <c r="BK232"/>
  <c r="J229"/>
  <c r="BK226"/>
  <c r="J226"/>
  <c r="BK223"/>
  <c r="BK220"/>
  <c r="J216"/>
  <c r="J213"/>
  <c r="J210"/>
  <c r="J208"/>
  <c r="J206"/>
  <c r="J202"/>
  <c r="J183"/>
  <c r="J179"/>
  <c r="BK172"/>
  <c r="BK168"/>
  <c r="BK162"/>
  <c r="J159"/>
  <c r="J155"/>
  <c r="J149"/>
  <c r="J146"/>
  <c r="BK142"/>
  <c r="J139"/>
  <c r="BK133"/>
  <c r="J130"/>
  <c r="BK127"/>
  <c r="BK124"/>
  <c r="J121"/>
  <c i="1" r="AS101"/>
  <c r="AS98"/>
  <c i="6" r="BK132"/>
  <c r="J130"/>
  <c r="BK127"/>
  <c r="J127"/>
  <c r="BK125"/>
  <c r="J125"/>
  <c r="BK123"/>
  <c r="BK121"/>
  <c r="J121"/>
  <c i="4" r="J259"/>
  <c r="BK255"/>
  <c r="BK247"/>
  <c r="J239"/>
  <c r="J235"/>
  <c r="BK227"/>
  <c r="BK223"/>
  <c r="J219"/>
  <c r="BK215"/>
  <c r="J208"/>
  <c r="J206"/>
  <c r="J203"/>
  <c r="BK198"/>
  <c r="BK194"/>
  <c r="J191"/>
  <c r="BK185"/>
  <c r="J181"/>
  <c r="J178"/>
  <c r="BK171"/>
  <c r="BK167"/>
  <c r="J164"/>
  <c r="J158"/>
  <c r="BK152"/>
  <c r="J149"/>
  <c r="J140"/>
  <c r="J137"/>
  <c r="J133"/>
  <c r="BK130"/>
  <c r="BK127"/>
  <c r="J121"/>
  <c i="3" r="BK135"/>
  <c r="BK133"/>
  <c r="BK129"/>
  <c r="BK127"/>
  <c r="J125"/>
  <c r="BK123"/>
  <c r="BK121"/>
  <c i="2" r="BK317"/>
  <c r="J317"/>
  <c r="BK315"/>
  <c r="J313"/>
  <c r="J309"/>
  <c r="BK305"/>
  <c r="BK301"/>
  <c r="J297"/>
  <c r="BK289"/>
  <c r="J281"/>
  <c r="BK277"/>
  <c r="BK262"/>
  <c r="BK259"/>
  <c r="J256"/>
  <c r="J251"/>
  <c r="J245"/>
  <c r="J235"/>
  <c r="BK229"/>
  <c r="J223"/>
  <c r="BK216"/>
  <c r="BK213"/>
  <c r="BK210"/>
  <c r="BK204"/>
  <c r="BK202"/>
  <c r="J197"/>
  <c r="J176"/>
  <c r="J172"/>
  <c r="J168"/>
  <c r="BK159"/>
  <c r="BK149"/>
  <c r="BK139"/>
  <c r="BK130"/>
  <c r="J124"/>
  <c l="1" r="BK120"/>
  <c r="J120"/>
  <c r="J98"/>
  <c r="T120"/>
  <c i="3" r="R120"/>
  <c i="4" r="R120"/>
  <c i="6" r="P120"/>
  <c i="1" r="AU102"/>
  <c i="2" r="R120"/>
  <c i="3" r="P120"/>
  <c i="1" r="AU97"/>
  <c i="4" r="BK120"/>
  <c r="J120"/>
  <c r="J98"/>
  <c r="P120"/>
  <c i="1" r="AU99"/>
  <c i="5" r="BK120"/>
  <c r="J120"/>
  <c r="J98"/>
  <c r="P120"/>
  <c i="1" r="AU100"/>
  <c i="5" r="R120"/>
  <c r="T120"/>
  <c i="6" r="R120"/>
  <c i="2" r="P120"/>
  <c i="1" r="AU96"/>
  <c i="3" r="BK120"/>
  <c r="J120"/>
  <c r="J98"/>
  <c r="T120"/>
  <c i="4" r="T120"/>
  <c i="6" r="BK120"/>
  <c r="J120"/>
  <c r="J98"/>
  <c r="T120"/>
  <c i="2" r="E85"/>
  <c r="J91"/>
  <c r="J93"/>
  <c r="BE121"/>
  <c r="BE124"/>
  <c r="BE127"/>
  <c r="BE146"/>
  <c r="BE155"/>
  <c r="BE168"/>
  <c r="BE183"/>
  <c r="BE192"/>
  <c r="BE197"/>
  <c r="BE208"/>
  <c r="BE213"/>
  <c r="BE220"/>
  <c r="BE226"/>
  <c r="BE256"/>
  <c r="BE259"/>
  <c r="BE267"/>
  <c r="BE270"/>
  <c r="BE277"/>
  <c r="BE309"/>
  <c r="BE315"/>
  <c r="BE317"/>
  <c i="3" r="E85"/>
  <c r="J93"/>
  <c r="F117"/>
  <c r="BE121"/>
  <c r="BE125"/>
  <c r="BE127"/>
  <c r="BE133"/>
  <c i="4" r="F94"/>
  <c r="J116"/>
  <c r="BE121"/>
  <c r="BE127"/>
  <c r="BE137"/>
  <c r="BE149"/>
  <c r="BE164"/>
  <c r="BE167"/>
  <c r="BE181"/>
  <c r="BE188"/>
  <c r="BE191"/>
  <c r="BE194"/>
  <c r="BE208"/>
  <c r="BE231"/>
  <c r="BE235"/>
  <c r="BE239"/>
  <c r="BE243"/>
  <c r="BE251"/>
  <c i="5" r="E85"/>
  <c r="J91"/>
  <c r="J93"/>
  <c r="F117"/>
  <c i="6" r="E85"/>
  <c r="J91"/>
  <c r="J93"/>
  <c r="F94"/>
  <c r="BE121"/>
  <c r="BE123"/>
  <c r="BE125"/>
  <c i="2" r="F94"/>
  <c r="BE133"/>
  <c r="BE139"/>
  <c r="BE142"/>
  <c r="BE159"/>
  <c r="BE162"/>
  <c r="BE176"/>
  <c r="BE179"/>
  <c r="BE206"/>
  <c r="BE210"/>
  <c r="BE216"/>
  <c r="BE223"/>
  <c r="BE229"/>
  <c r="BE239"/>
  <c r="BE248"/>
  <c r="BE251"/>
  <c r="BE262"/>
  <c r="BE265"/>
  <c r="BE281"/>
  <c r="BE285"/>
  <c r="BE289"/>
  <c r="BE313"/>
  <c i="3" r="BE129"/>
  <c r="BE131"/>
  <c i="4" r="E108"/>
  <c r="BE130"/>
  <c r="BE133"/>
  <c r="BE146"/>
  <c r="BE155"/>
  <c r="BE158"/>
  <c r="BE171"/>
  <c r="BE175"/>
  <c r="BE178"/>
  <c r="BE185"/>
  <c r="BE198"/>
  <c r="BE203"/>
  <c r="BE227"/>
  <c r="BE259"/>
  <c i="5" r="BE121"/>
  <c r="BE123"/>
  <c r="BE125"/>
  <c i="6" r="BE130"/>
  <c i="2" r="BE130"/>
  <c r="BE149"/>
  <c r="BE172"/>
  <c r="BE186"/>
  <c r="BE189"/>
  <c r="BE202"/>
  <c r="BE204"/>
  <c r="BE232"/>
  <c r="BE235"/>
  <c r="BE242"/>
  <c r="BE245"/>
  <c r="BE253"/>
  <c r="BE293"/>
  <c r="BE297"/>
  <c r="BE301"/>
  <c r="BE305"/>
  <c i="3" r="J91"/>
  <c r="BE123"/>
  <c r="BE135"/>
  <c i="4" r="J91"/>
  <c r="BE140"/>
  <c r="BE143"/>
  <c r="BE152"/>
  <c r="BE161"/>
  <c r="BE201"/>
  <c r="BE206"/>
  <c r="BE215"/>
  <c r="BE219"/>
  <c r="BE223"/>
  <c r="BE247"/>
  <c r="BE255"/>
  <c r="BE261"/>
  <c i="6" r="BE127"/>
  <c r="BE132"/>
  <c i="2" r="J36"/>
  <c i="1" r="AW96"/>
  <c i="6" r="F36"/>
  <c i="1" r="BA102"/>
  <c r="BA101"/>
  <c r="AW101"/>
  <c i="6" r="F38"/>
  <c i="1" r="BC102"/>
  <c r="BC101"/>
  <c r="AY101"/>
  <c i="2" r="F36"/>
  <c i="1" r="BA96"/>
  <c r="AS94"/>
  <c i="2" r="F39"/>
  <c i="1" r="BD96"/>
  <c i="3" r="F39"/>
  <c i="1" r="BD97"/>
  <c i="4" r="F37"/>
  <c i="1" r="BB99"/>
  <c i="5" r="F36"/>
  <c i="1" r="BA100"/>
  <c i="5" r="F37"/>
  <c i="1" r="BB100"/>
  <c i="5" r="F39"/>
  <c i="1" r="BD100"/>
  <c i="6" r="J36"/>
  <c i="1" r="AW102"/>
  <c i="4" r="F36"/>
  <c i="1" r="BA99"/>
  <c i="4" r="J36"/>
  <c i="1" r="AW99"/>
  <c i="6" r="F39"/>
  <c i="1" r="BD102"/>
  <c r="BD101"/>
  <c r="AU101"/>
  <c i="2" r="F37"/>
  <c i="1" r="BB96"/>
  <c i="3" r="J36"/>
  <c i="1" r="AW97"/>
  <c i="5" r="J36"/>
  <c i="1" r="AW100"/>
  <c i="5" r="F38"/>
  <c i="1" r="BC100"/>
  <c i="6" r="F37"/>
  <c i="1" r="BB102"/>
  <c r="BB101"/>
  <c r="AX101"/>
  <c i="2" r="F38"/>
  <c i="1" r="BC96"/>
  <c i="3" r="F36"/>
  <c i="1" r="BA97"/>
  <c i="3" r="F38"/>
  <c i="1" r="BC97"/>
  <c i="4" r="F38"/>
  <c i="1" r="BC99"/>
  <c i="3" r="F37"/>
  <c i="1" r="BB97"/>
  <c i="4" r="F39"/>
  <c i="1" r="BD99"/>
  <c i="3" l="1" r="J32"/>
  <c i="1" r="AG97"/>
  <c i="6" r="J32"/>
  <c i="1" r="AG102"/>
  <c r="AG101"/>
  <c r="BC95"/>
  <c r="AY95"/>
  <c i="3" r="J35"/>
  <c i="1" r="AV97"/>
  <c r="AT97"/>
  <c i="5" r="F35"/>
  <c i="1" r="AZ100"/>
  <c i="5" r="J35"/>
  <c i="1" r="AV100"/>
  <c r="AT100"/>
  <c i="6" r="F35"/>
  <c i="1" r="AZ102"/>
  <c r="AZ101"/>
  <c r="AV101"/>
  <c r="AT101"/>
  <c r="AU95"/>
  <c r="BB95"/>
  <c r="AX95"/>
  <c r="BD95"/>
  <c r="BA98"/>
  <c r="AW98"/>
  <c r="BC98"/>
  <c r="AY98"/>
  <c i="2" r="J35"/>
  <c i="1" r="AV96"/>
  <c r="AT96"/>
  <c i="4" r="J32"/>
  <c i="1" r="AG99"/>
  <c i="2" r="J32"/>
  <c i="1" r="AG96"/>
  <c r="AN96"/>
  <c i="5" r="J32"/>
  <c i="1" r="AG100"/>
  <c r="AN100"/>
  <c r="BA95"/>
  <c r="AW95"/>
  <c i="4" r="F35"/>
  <c i="1" r="AZ99"/>
  <c i="6" r="J35"/>
  <c i="1" r="AV102"/>
  <c r="AT102"/>
  <c r="AU98"/>
  <c r="BB98"/>
  <c r="AX98"/>
  <c r="BD98"/>
  <c i="3" r="F35"/>
  <c i="1" r="AZ97"/>
  <c i="4" r="J35"/>
  <c i="1" r="AV99"/>
  <c r="AT99"/>
  <c i="2" r="F35"/>
  <c i="1" r="AZ96"/>
  <c i="6" l="1" r="J41"/>
  <c i="2" r="J41"/>
  <c i="4" r="J41"/>
  <c i="5" r="J41"/>
  <c i="3" r="J41"/>
  <c i="1" r="AN102"/>
  <c r="AN97"/>
  <c r="AN101"/>
  <c r="AU94"/>
  <c r="BD94"/>
  <c r="W33"/>
  <c r="AN99"/>
  <c r="AG95"/>
  <c r="AG98"/>
  <c r="BB94"/>
  <c r="W31"/>
  <c r="AZ98"/>
  <c r="AV98"/>
  <c r="AT98"/>
  <c r="AZ95"/>
  <c r="AV95"/>
  <c r="AT95"/>
  <c r="BC94"/>
  <c r="W32"/>
  <c r="BA94"/>
  <c r="W30"/>
  <c l="1" r="AN95"/>
  <c r="AN98"/>
  <c r="AG94"/>
  <c r="AK26"/>
  <c r="AW94"/>
  <c r="AK30"/>
  <c r="AX94"/>
  <c r="AY94"/>
  <c r="AZ94"/>
  <c r="W29"/>
  <c l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<sst xmlns="http://schemas.openxmlformats.org/spreadsheetml/2006/main">
  <si>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</si>
  <si>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</si>
  <si>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</si>
  <si>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</si>
  <si>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</si>
  <si>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{faaf382c-04df-4273-8a02-9eb3a7ad3daf}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</si>
  <si>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</si>
  <si>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</si>
  <si>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</si>
  <si>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</si>
  <si>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</si>
  <si>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</si>
  <si>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</si>
  <si>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</si>
  <si>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65420107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</si>
  <si>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</si>
  <si>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</si>
  <si>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Výměna pražců a kolejnic v úseku Nýřany -  Heřmanova Huť</t>
  </si>
  <si>
    <t>KSO:</t>
  </si>
  <si>
    <t>CC-CZ:</t>
  </si>
  <si>
    <t>Místo:</t>
  </si>
  <si>
    <t>TO Stod</t>
  </si>
  <si>
    <t>Datum:</t>
  </si>
  <si>
    <t>27. 2. 2020</t>
  </si>
  <si>
    <t>Zadavatel:</t>
  </si>
  <si>
    <t>IČ:</t>
  </si>
  <si>
    <t>Správa železnic, s.o.- OŘ Plzeň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</si>
  <si>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</si>
  <si>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</si>
  <si>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</si>
  <si>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</si>
  <si>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</si>
  <si>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</si>
  <si>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</si>
  <si>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Jung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</si>
  <si>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</si>
  <si>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</si>
  <si>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</si>
  <si>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</si>
  <si>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</si>
  <si>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</si>
  <si>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</si>
  <si>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</si>
  <si>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</si>
  <si>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</si>
  <si>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</si>
  <si>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</si>
  <si>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</si>
  <si>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</si>
  <si>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</si>
  <si>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</si>
  <si>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</si>
  <si>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</si>
  <si>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</si>
  <si>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</si>
  <si>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</si>
  <si>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</si>
  <si>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</si>
  <si>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</si>
  <si>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</si>
  <si>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</si>
  <si>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</si>
  <si>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</si>
  <si>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</si>
  <si>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</si>
  <si>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</si>
  <si>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</si>
  <si>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</si>
  <si>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</si>
  <si>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</si>
  <si>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</si>
  <si>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</si>
  <si>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</si>
  <si>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</si>
  <si>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</si>
  <si>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</si>
  <si>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</si>
  <si>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</si>
  <si>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</si>
  <si>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</si>
  <si>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1</t>
  </si>
  <si>
    <t>Oprava kolejí a výhybek</t>
  </si>
  <si>
    <t>STA</t>
  </si>
  <si>
    <t>1</t>
  </si>
  <si>
    <t>{36c473cd-aea8-4a53-b991-98762d738eee}</t>
  </si>
  <si>
    <t>2</t>
  </si>
  <si>
    <t>/</t>
  </si>
  <si>
    <t>SO 1.1</t>
  </si>
  <si>
    <t>Železniční svršek</t>
  </si>
  <si>
    <t>Soupis</t>
  </si>
  <si>
    <t>{576ef73b-c00d-45c1-a066-e25f2bdbcdd0}</t>
  </si>
  <si>
    <t>SO 1.2</t>
  </si>
  <si>
    <t>Materiál objednatele</t>
  </si>
  <si>
    <t>{14ba4d66-3359-4fdf-8e71-3a6bb2759792}</t>
  </si>
  <si>
    <t>SO 2</t>
  </si>
  <si>
    <t>Výměna pražců a kolejnic km 8,355 - 9,416</t>
  </si>
  <si>
    <t>{0de49c0a-4347-416d-b13b-5195cdc0b0a3}</t>
  </si>
  <si>
    <t>SO 2.1</t>
  </si>
  <si>
    <t>{dd81f5ee-0843-4a32-ab1e-83f8e3d03363}</t>
  </si>
  <si>
    <t>SO 2.2</t>
  </si>
  <si>
    <t>{d4b6e72a-06dd-4e1c-9133-e3be5d7a6c34}</t>
  </si>
  <si>
    <t>SO 3</t>
  </si>
  <si>
    <t>VRN</t>
  </si>
  <si>
    <t>{e5ef7a74-4fa6-4ad4-8f0f-8f353958270c}</t>
  </si>
  <si>
    <t>SO 3.1</t>
  </si>
  <si>
    <t>{901060e2-cefd-4473-aec1-b3935fe6b058}</t>
  </si>
  <si>
    <t>KRYCÍ LIST SOUPISU PRACÍ</t>
  </si>
  <si>
    <t>Objekt:</t>
  </si>
  <si>
    <t>SO 1 - Oprava kolejí a výhybek</t>
  </si>
  <si>
    <t>Soupis:</t>
  </si>
  <si>
    <t>SO 1.1 - Železniční svršek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</si>
  <si>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</si>
  <si>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</si>
  <si>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</si>
  <si>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</si>
  <si>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</si>
  <si>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</si>
  <si>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</si>
  <si>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</si>
  <si>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</si>
  <si>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</si>
  <si>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</si>
  <si>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</si>
  <si>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</si>
  <si>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</si>
  <si>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</si>
  <si>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</si>
  <si>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</si>
  <si>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</si>
  <si>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</si>
  <si>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5906140235</t>
  </si>
  <si>
    <t>Demontáž kolejového roštu koleje v ose koleje pražce betonové tv. T rozdělení "c"</t>
  </si>
  <si>
    <t>km</t>
  </si>
  <si>
    <t>4</t>
  </si>
  <si>
    <t>ROZPOCET</t>
  </si>
  <si>
    <t>-2090017016</t>
  </si>
  <si>
    <t>PP</t>
  </si>
  <si>
    <t>Demontáž kolejového roštu koleje v ose koleje pražce betonové tv. T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</si>
  <si>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PSC</t>
  </si>
  <si>
    <t>Poznámka k souboru cen:_x000d_
1. V cenách jsou započteny náklady na případné odstranění kameniva, rozebrání roštu do součástí, manipulaci, naložení výzisku na dopravní prostředek a uložení na úložišti. 2. V cenách nejsou obsaženy náklady na dopravu a vytřídění.</t>
  </si>
  <si>
    <t>5906140110</t>
  </si>
  <si>
    <t>Demontáž kolejového roštu koleje v ose koleje pražce dřevěné tv. A rozdělení "c"</t>
  </si>
  <si>
    <t>981834373</t>
  </si>
  <si>
    <t>Demontáž kolejového roštu koleje v ose koleje pražce dřevěné tv. A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</si>
  <si>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3</t>
  </si>
  <si>
    <t>5908005440</t>
  </si>
  <si>
    <t>Oprava kolejnicového styku demontáž spojek tv. A</t>
  </si>
  <si>
    <t>styk</t>
  </si>
  <si>
    <t>-920756185</t>
  </si>
  <si>
    <t>Oprava kolejnicového styku demontáž spojek tv. A.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</si>
  <si>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Poznámka k souboru cen:_x000d_
1. V cenách jsou započteny náklady na výměnu, demontáž nebo montáž vniřní spojky a/nebo celého styku a ošetření součástí mazivem. U přechodových spojek se použije položka s větším tvarem. 2. V cenách nejsou obsaženy náklady na dodávku materiálu.</t>
  </si>
  <si>
    <t>5907050130</t>
  </si>
  <si>
    <t>Dělení kolejnic kyslíkem tv. A</t>
  </si>
  <si>
    <t>kus</t>
  </si>
  <si>
    <t>2113907663</t>
  </si>
  <si>
    <t>Dělení kolejnic kyslíkem tv. A. Poznámka: 1. V cenách jsou započteny náklady na manipulaci podložení, označení a provedení řezu kolejnice.</t>
  </si>
  <si>
    <t>Poznámka k souboru cen:_x000d_
1. V cenách jsou započteny náklady na manipulaci podložení, označení a provedení řezu kolejnice.</t>
  </si>
  <si>
    <t>5</t>
  </si>
  <si>
    <t>5905065010</t>
  </si>
  <si>
    <t>Samostatná úprava vrstvy kolejového lože pod ložnou plochou pražců v koleji</t>
  </si>
  <si>
    <t>m2</t>
  </si>
  <si>
    <t>-1424124064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</si>
  <si>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</si>
  <si>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Poznámka k souboru cen:_x000d_
1. V cenách jsou započteny náklady na urovnání a homogenizaci vrstvy kameniva. 2. V cenách nejsou obsaženy náklady na dodávku a doplnění kameniva.</t>
  </si>
  <si>
    <t>VV</t>
  </si>
  <si>
    <t>450"3.SK"</t>
  </si>
  <si>
    <t>292"zhlaví"</t>
  </si>
  <si>
    <t>Součet</t>
  </si>
  <si>
    <t>6</t>
  </si>
  <si>
    <t>5905023030</t>
  </si>
  <si>
    <t>Úprava povrchu stezky rozprostřením štěrkodrtě přes 5 do 10 cm</t>
  </si>
  <si>
    <t>2137428883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</si>
  <si>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 její doplnění a rozprostření.</t>
  </si>
  <si>
    <t>Poznámka k souboru cen:_x000d_
1. V cenách jsou započteny náklady na rozprostření a urovnání kameniva včetně zhutnění povrchu stezky. Platí pro nový i stávající stav. 2. V cenách nejsou obsaženy náklady na dodávku drtě její doplnění a rozprostření.</t>
  </si>
  <si>
    <t>7</t>
  </si>
  <si>
    <t>5905025110</t>
  </si>
  <si>
    <t>Doplnění stezky štěrkodrtí souvislé</t>
  </si>
  <si>
    <t>m3</t>
  </si>
  <si>
    <t>-1836348677</t>
  </si>
  <si>
    <t>Doplnění stezky štěrkodrtí souvislé. Poznámka: 1. V cenách jsou započteny náklady na doplnění kameniva stezky ojediněle ručně z vozíku nebo souvisle mechanizací z vozíků nebo železničních vozů. 2. V cenách nejsou obsaženy náklady na dodávku kameniva.</t>
  </si>
  <si>
    <t>Poznámka k souboru cen:_x000d_
1. V cenách jsou započteny náklady na doplnění kameniva stezky ojediněle ručně z vozíku nebo souvisle mechanizací z vozíků nebo železničních vozů. 2. V cenách nejsou obsaženy náklady na dodávku kameniva.</t>
  </si>
  <si>
    <t>450*0,10</t>
  </si>
  <si>
    <t>8</t>
  </si>
  <si>
    <t>M</t>
  </si>
  <si>
    <t>5955101014</t>
  </si>
  <si>
    <t>Kamenivo drcené štěrkodrť frakce 0/8</t>
  </si>
  <si>
    <t>t</t>
  </si>
  <si>
    <t>-359142035</t>
  </si>
  <si>
    <t>45*1,5</t>
  </si>
  <si>
    <t>9</t>
  </si>
  <si>
    <t>5999010020</t>
  </si>
  <si>
    <t>Vyjmutí a snesení konstrukcí nebo dílů hmotnosti přes 10 do 20 t</t>
  </si>
  <si>
    <t>-2111292823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</si>
  <si>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</si>
  <si>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Poznámka k souboru cen:_x000d_
1. V cenách jsou započteny náklady na manipulaci vyjmutí a snesení zdvihacím prostředkem, naložení, složení, přeprava v místě technologické manipulace. Položka obsahuje náklady na práce v blízkosti trakčního vedení.</t>
  </si>
  <si>
    <t>2*11,830"výhybky č. 2 a3"</t>
  </si>
  <si>
    <t>12,762"výhybka č. 1"</t>
  </si>
  <si>
    <t>10</t>
  </si>
  <si>
    <t>5911655220</t>
  </si>
  <si>
    <t>Demontáž jednoduché výhybky na úložišti ocelové pražce válcované soustavy A</t>
  </si>
  <si>
    <t>m</t>
  </si>
  <si>
    <t>779088878</t>
  </si>
  <si>
    <t>Demontáž jednoduché výhybky na úložišti ocelové pražce válcované soustavy A. Poznámka: 1. V cenách jsou započteny náklady na demontáž do součástí, manipulaci, naložení na dopravní prostředek a uložení vyzískaného materiálu na úložišti.</t>
  </si>
  <si>
    <t>Poznámka k souboru cen:_x000d_
1. V cenách jsou započteny náklady na demontáž do součástí, manipulaci, naložení na dopravní prostředek a uložení vyzískaného materiálu na úložišti.</t>
  </si>
  <si>
    <t>48,196</t>
  </si>
  <si>
    <t>11</t>
  </si>
  <si>
    <t>5911655210</t>
  </si>
  <si>
    <t>Demontáž jednoduché výhybky na úložišti ocelové pražce válcované soustavy T</t>
  </si>
  <si>
    <t>-1142778792</t>
  </si>
  <si>
    <t>Demontáž jednoduché výhybky na úložišti ocelové pražce válcované soustavy T. Poznámka: 1. V cenách jsou započteny náklady na demontáž do součástí, manipulaci, naložení na dopravní prostředek a uložení vyzískaného materiálu na úložišti.</t>
  </si>
  <si>
    <t>12</t>
  </si>
  <si>
    <t>5905035120</t>
  </si>
  <si>
    <t>Výměna KL malou těžící mechanizací včetně lavičky lože zapuštěné</t>
  </si>
  <si>
    <t>1873621143</t>
  </si>
  <si>
    <t>Výměna KL malou těžící mechanizací včetně lavičky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</si>
  <si>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Poznámka k souboru cen:_x000d_
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pražce. 2. V cenách nejsou obsaženy náklady na podbití pražce, dodávku a doplnění kameniva.</t>
  </si>
  <si>
    <t>(27*3*0,4)*2+(10*3*0,4)"pod kolejovými poli"</t>
  </si>
  <si>
    <t>52,8"pod v.č. 1"</t>
  </si>
  <si>
    <t>13</t>
  </si>
  <si>
    <t>5905105030</t>
  </si>
  <si>
    <t>Doplnění KL kamenivem souvisle strojně v koleji</t>
  </si>
  <si>
    <t>1667327133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</si>
  <si>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</si>
  <si>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Poznámka k souboru cen:_x000d_
1. V cenách jsou započteny náklady na doplnění kameniva ojediněle ručně vidlemi a/nebo souvisle strojně z výsypných vozů případně nakladačem. 2. V cenách nejsou obsaženy náklady na dodávku kameniva.</t>
  </si>
  <si>
    <t>(27*3*0,4)*2+(10*3*0,4)"kolejová pole"</t>
  </si>
  <si>
    <t>14</t>
  </si>
  <si>
    <t>5905105040</t>
  </si>
  <si>
    <t>Doplnění KL kamenivem souvisle strojně ve výhybce</t>
  </si>
  <si>
    <t>2088331911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</si>
  <si>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</si>
  <si>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52,8" v.č. 1"</t>
  </si>
  <si>
    <t>5955101000</t>
  </si>
  <si>
    <t>Kamenivo drcené štěrk frakce 31,5/63 třídy BI</t>
  </si>
  <si>
    <t>-1388946298</t>
  </si>
  <si>
    <t>129,600*1,241</t>
  </si>
  <si>
    <t>16</t>
  </si>
  <si>
    <t>5906130380</t>
  </si>
  <si>
    <t>Montáž kolejového roštu v ose koleje pražce betonové vystrojené tv. S49 rozdělení "c"</t>
  </si>
  <si>
    <t>-1280780563</t>
  </si>
  <si>
    <t>Montáž kolejového roštu v ose koleje pražce betonové vystrojené tv. S49 rozdělení "c". Poznámka: 1. V cenách jsou započteny náklady na vrtání pražců dřevěných nevystrojených, manipulaci a montáž KR. 2. V cenách nejsou obsaženy náklady na dodávku materiálu.</t>
  </si>
  <si>
    <t>Poznámka k souboru cen:_x000d_
1. V cenách jsou započteny náklady na vrtání pražců dřevěných nevystrojených, manipulaci a montáž KR. 2. V cenách nejsou obsaženy náklady na dodávku materiálu.</t>
  </si>
  <si>
    <t>2*0,027+0,010</t>
  </si>
  <si>
    <t>17</t>
  </si>
  <si>
    <t>5911629040</t>
  </si>
  <si>
    <t>Montáž jednoduché výhybky na úložišti dřevěné pražce soustavy S49</t>
  </si>
  <si>
    <t>406606886</t>
  </si>
  <si>
    <t>Montáž jednoduché výhybky na úložišti dřevěné pražce soustavy S49.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</si>
  <si>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Poznámka k souboru cen:_x000d_
1. V cenách jsou započteny náklady na zřízení montážní plochy, manipulaci, nanesení součástí, montáž podle montážního plánu, přezkoušení doléhání jazyků a ošetření kluzných částí výhybky mazivem. Demontáž součástí před položením. 2. V cenách nejsou obsaženy náklady na dodávku materiálu.</t>
  </si>
  <si>
    <t>18</t>
  </si>
  <si>
    <t>5999015010</t>
  </si>
  <si>
    <t>Vložení konstrukcí nebo dílů hmotnosti do 10 t</t>
  </si>
  <si>
    <t>1188604786</t>
  </si>
  <si>
    <t>Vložení konstrukcí nebo dílů hmotnosti do 10 t. Poznámka: 1. V cenách jsou započteny náklady na vložení konstrukce podle technologického postupu, přeprava v místě technologické manipulace. Položka obsahuje náklady na práce v blízkosti trakčního vedení.</t>
  </si>
  <si>
    <t>Poznámka k souboru cen:_x000d_
1. V cenách jsou započteny náklady na vložení konstrukce podle technologického postupu, přeprava v místě technologické manipulace. Položka obsahuje náklady na práce v blízkosti trakčního vedení.</t>
  </si>
  <si>
    <t>19</t>
  </si>
  <si>
    <t>5906030120</t>
  </si>
  <si>
    <t>Ojedinělá výměna pražce současně s výměnou nebo čištěním KL pražec betonový příčný vystrojený</t>
  </si>
  <si>
    <t>-687461303</t>
  </si>
  <si>
    <t>Ojedinělá výměna pražce současně s výměnou nebo čištěním KL pražec betonový příčný 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</si>
  <si>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Poznámka k souboru cen:_x000d_
1. V cenách jsou započteny náklady na demontáž upevňovadel, výměnu a podbití pražce, montáž upevňovadel a ošetření součástí mazivem. U nevystrojených a výhybkových pražců dřevěných vrtání otvorů pro vrtule. 2. V cenách nejsou obsaženy náklady na odstranění KL, rozrušení lavičky, úpravu KL do profilu, snížení KL pod patou kolejnice, doplnění kameniva, dodávku materiálu, dopravu výzisku na skládku a skládkovné.</t>
  </si>
  <si>
    <t>20</t>
  </si>
  <si>
    <t>5958128010</t>
  </si>
  <si>
    <t>Komplety ŽS 4 (šroub RS 1, matice M 24, podložka Fe6, svěrka ŽS4)</t>
  </si>
  <si>
    <t>1929720535</t>
  </si>
  <si>
    <t>188"výhybka č. 1"</t>
  </si>
  <si>
    <t>104*4</t>
  </si>
  <si>
    <t>5958158005</t>
  </si>
  <si>
    <t xml:space="preserve">Podložka pryžová pod patu kolejnice S49  183/126/6</t>
  </si>
  <si>
    <t>-884743578</t>
  </si>
  <si>
    <t>88"výhybka č.1"</t>
  </si>
  <si>
    <t>104*2"kolejová pole"</t>
  </si>
  <si>
    <t>22</t>
  </si>
  <si>
    <t>5958134075</t>
  </si>
  <si>
    <t>Součásti upevňovací vrtule R1(145)</t>
  </si>
  <si>
    <t>529619098</t>
  </si>
  <si>
    <t>23</t>
  </si>
  <si>
    <t>5958134080</t>
  </si>
  <si>
    <t>Součásti upevňovací vrtule R2 (160)</t>
  </si>
  <si>
    <t>-61191012</t>
  </si>
  <si>
    <t>24</t>
  </si>
  <si>
    <t>5958134040</t>
  </si>
  <si>
    <t>Součásti upevňovací kroužek pružný dvojitý Fe 6</t>
  </si>
  <si>
    <t>120962463</t>
  </si>
  <si>
    <t>25</t>
  </si>
  <si>
    <t>5958158070</t>
  </si>
  <si>
    <t>Podložka polyetylenová pod podkladnici 380/160/2 (S4, R4)</t>
  </si>
  <si>
    <t>418285383</t>
  </si>
  <si>
    <t>26</t>
  </si>
  <si>
    <t>5958173000</t>
  </si>
  <si>
    <t>Polyetylenové pásy v kotoučích</t>
  </si>
  <si>
    <t>-577689184</t>
  </si>
  <si>
    <t>55*0,25</t>
  </si>
  <si>
    <t>27</t>
  </si>
  <si>
    <t>5905023020</t>
  </si>
  <si>
    <t>Úprava povrchu stezky rozprostřením štěrkodrtě přes 3 do 5 cm</t>
  </si>
  <si>
    <t>89526690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</si>
  <si>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 její doplnění a rozprostření.</t>
  </si>
  <si>
    <t>28</t>
  </si>
  <si>
    <t>619436464</t>
  </si>
  <si>
    <t>166,000*0,05</t>
  </si>
  <si>
    <t>29</t>
  </si>
  <si>
    <t>5955101025</t>
  </si>
  <si>
    <t>Kamenivo drcené drť frakce 4/8</t>
  </si>
  <si>
    <t>1394458982</t>
  </si>
  <si>
    <t>8,3*1,5</t>
  </si>
  <si>
    <t>30</t>
  </si>
  <si>
    <t>5910020030</t>
  </si>
  <si>
    <t>Svařování kolejnic termitem plný předehřev standardní spára svar sériový tv. S49</t>
  </si>
  <si>
    <t>svar</t>
  </si>
  <si>
    <t>1995825923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</si>
  <si>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</si>
  <si>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svaru. 2. V cenách nejsou obsaženy náklady na kontrolu svaru ultrazvukem, podbití pražců a demontáž styku.</t>
  </si>
  <si>
    <t>31</t>
  </si>
  <si>
    <t>5910050010</t>
  </si>
  <si>
    <t>Umožnění volné dilatace dílů výhybek demontáž upevňovadel výhybka I. generace</t>
  </si>
  <si>
    <t>1201858550</t>
  </si>
  <si>
    <t>Umožnění volné dilatace dílů výhybek demontáž upevňovadel výhybka I. generace. Poznámka: 1. V cenách jsou započteny náklady na uvolnění dílů výhybky a jejich rovnoměrné prodloužení nebo zkrácení. 2. V cenách nejsou obsaženy náklady na demontáž spojek.</t>
  </si>
  <si>
    <t>Poznámka k souboru cen:_x000d_
1. V cenách jsou započteny náklady na uvolnění dílů výhybky a jejich rovnoměrné prodloužení nebo zkrácení. 2. V cenách nejsou obsaženy náklady na demontáž spojek.</t>
  </si>
  <si>
    <t>32</t>
  </si>
  <si>
    <t>5910050110</t>
  </si>
  <si>
    <t>Umožnění volné dilatace dílů výhybek montáž upevňovadel výhybka I. generace</t>
  </si>
  <si>
    <t>-577010171</t>
  </si>
  <si>
    <t>Umožnění volné dilatace dílů výhybek montáž upevňovadel výhybka I. generace. Poznámka: 1. V cenách jsou započteny náklady na uvolnění dílů výhybky a jejich rovnoměrné prodloužení nebo zkrácení. 2. V cenách nejsou obsaženy náklady na demontáž spojek.</t>
  </si>
  <si>
    <t>33</t>
  </si>
  <si>
    <t>5909032020</t>
  </si>
  <si>
    <t>Přesná úprava GPK koleje směrové a výškové uspořádání pražce betonové</t>
  </si>
  <si>
    <t>-2118593663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</si>
  <si>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</si>
  <si>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Poznámka k souboru cen:_x000d_
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objednateli. 2. V cenách nejsou obsaženy náklady na zaměření APK, doplnění a dodávku kameniva a snížení KL pod patou kolejnice.</t>
  </si>
  <si>
    <t>34</t>
  </si>
  <si>
    <t>5909042010</t>
  </si>
  <si>
    <t>Přesná úprava GPK výhybky směrové a výškové uspořádání pražce dřevěné nebo ocelové</t>
  </si>
  <si>
    <t>-535472921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</si>
  <si>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</si>
  <si>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48,196+6"výhybka č.1"</t>
  </si>
  <si>
    <t>35</t>
  </si>
  <si>
    <t>5914115310</t>
  </si>
  <si>
    <t>Demontáž nástupištních desek Sudop K (KD,KS) 145</t>
  </si>
  <si>
    <t>-1098532333</t>
  </si>
  <si>
    <t>Demontáž nástupištních desek Sudop K (KD,KS) 145. Poznámka: 1. V cenách jsou započteny náklady na snesení, uložení nebo naložení na dopravní prostředek a uložení na úložišti.</t>
  </si>
  <si>
    <t>Poznámka k souboru cen:_x000d_
1. V cenách jsou započteny náklady na snesení, uložení nebo naložení na dopravní prostředek a uložení na úložišti.</t>
  </si>
  <si>
    <t>36</t>
  </si>
  <si>
    <t>5914130050</t>
  </si>
  <si>
    <t>Montáž nástupiště úrovňového Sudop K (KD,KS) 145</t>
  </si>
  <si>
    <t>-802361727</t>
  </si>
  <si>
    <t>Montáž nástupiště úrovňového Sudop K (KD,KS) 145. Poznámka: 1. V cenách jsou započteny náklady na úpravu terénu, montáž a zásyp podle vzorového listu. 2. V cenách nejsou obsaženy náklady na dodávku materiálu.</t>
  </si>
  <si>
    <t>Poznámka k souboru cen:_x000d_
1. V cenách jsou započteny náklady na úpravu terénu, montáž a zásyp podle vzorového listu. 2. V cenách nejsou obsaženy náklady na dodávku materiálu.</t>
  </si>
  <si>
    <t>37</t>
  </si>
  <si>
    <t>5914125010</t>
  </si>
  <si>
    <t>Montáž nástupištních desek Sudop K (KD,KS) 145</t>
  </si>
  <si>
    <t>664516209</t>
  </si>
  <si>
    <t>Montáž nástupištních desek Sudop K (KD,KS) 145. Poznámka: 1. V cenách jsou započteny náklady na manipulaci a montáž desek podle vzorového listu. 2. V cenách nejsou obsaženy náklady na dodávku materiálu.</t>
  </si>
  <si>
    <t>Poznámka k souboru cen:_x000d_
1. V cenách jsou započteny náklady na manipulaci a montáž desek podle vzorového listu. 2. V cenách nejsou obsaženy náklady na dodávku materiálu.</t>
  </si>
  <si>
    <t>38</t>
  </si>
  <si>
    <t>5915005030</t>
  </si>
  <si>
    <t>Hloubení rýh nebo jam na železničním spodku III. třídy</t>
  </si>
  <si>
    <t>-1875611694</t>
  </si>
  <si>
    <t>Hloubení rýh nebo jam na železničním spodku III. třídy. Poznámka: 1. V cenách jsou započteny náklady na hloubení a uložení výzisku na terén nebo naložení na dopravní prostředek a uložení na úložišti.</t>
  </si>
  <si>
    <t>Poznámka k souboru cen:_x000d_
1. V cenách jsou započteny náklady na hloubení a uložení výzisku na terén nebo naložení na dopravní prostředek a uložení na úložišti.</t>
  </si>
  <si>
    <t>39</t>
  </si>
  <si>
    <t>5964161010</t>
  </si>
  <si>
    <t>Beton lehce zhutnitelný C 20/25;X0 F5 2 285 2 765</t>
  </si>
  <si>
    <t>-562473848</t>
  </si>
  <si>
    <t>40</t>
  </si>
  <si>
    <t>5913130030</t>
  </si>
  <si>
    <t>Demontáž dílů přejezdové konstrukce se silničními panely panel</t>
  </si>
  <si>
    <t>-1851161958</t>
  </si>
  <si>
    <t>Demontáž dílů přejezdové konstrukce se silničními panely panel. Poznámka: 1. V cenách jsou započteny náklady na demontáž a naložení na dopravní prostředek.</t>
  </si>
  <si>
    <t>Poznámka k souboru cen:_x000d_
1. V cenách jsou započteny náklady na demontáž a naložení na dopravní prostředek.</t>
  </si>
  <si>
    <t>41</t>
  </si>
  <si>
    <t>5913040020</t>
  </si>
  <si>
    <t>Montáž celopryžové přejezdové konstrukce málo zatížené v koleji část vnitřní</t>
  </si>
  <si>
    <t>1946585622</t>
  </si>
  <si>
    <t>Montáž celopryžové přejezdové konstrukce málo zatížené v koleji část vnitřní. Poznámka: 1. V cenách jsou započteny náklady na montáž konstrukce. 2. V cenách nejsou obsaženy náklady na dodávku materiálu.</t>
  </si>
  <si>
    <t>Poznámka k souboru cen:_x000d_
1. V cenách jsou započteny náklady na montáž konstrukce. 2. V cenách nejsou obsaženy náklady na dodávku materiálu.</t>
  </si>
  <si>
    <t>42</t>
  </si>
  <si>
    <t>5913250010</t>
  </si>
  <si>
    <t>Zřízení konstrukce vozovky asfaltobetonové dle vzorového listu Ž lehké - ložní a obrusná vrstva tloušťky do 12 cm</t>
  </si>
  <si>
    <t>1908951610</t>
  </si>
  <si>
    <t>Zřízení konstrukce vozovky asfaltobetonové dle vzorového listu Ž lehké - ložní a obrusná vrstva tloušťky do 12 cm. Poznámka: 1. V cenách jsou započteny náklady na zřízení netuhé vozovky podle VL s živičným podkladem ze stmelených vrstev podle vzorového listu Ž. 2. V cenách nejsou obsaženy náklady na dodávku materiálu.</t>
  </si>
  <si>
    <t>Poznámka k souboru cen:_x000d_
1. V cenách jsou započteny náklady na zřízení netuhé vozovky podle VL s živičným podkladem ze stmelených vrstev podle vzorového listu Ž. 2. V cenách nejsou obsaženy náklady na dodávku materiálu.</t>
  </si>
  <si>
    <t>43</t>
  </si>
  <si>
    <t>5963146000</t>
  </si>
  <si>
    <t>Asfaltový beton ACO 11S 50/70 střednězrnný-obrusná vrstva</t>
  </si>
  <si>
    <t>801384353</t>
  </si>
  <si>
    <t>10,000*0,12*2,8</t>
  </si>
  <si>
    <t>44</t>
  </si>
  <si>
    <t>5963152000</t>
  </si>
  <si>
    <t>Asfaltová zálivka pro trhliny a spáry</t>
  </si>
  <si>
    <t>kg</t>
  </si>
  <si>
    <t>-1686090053</t>
  </si>
  <si>
    <t>45</t>
  </si>
  <si>
    <t>5914145020</t>
  </si>
  <si>
    <t>Demontáž zarážedla kolejnicového</t>
  </si>
  <si>
    <t>1069900683</t>
  </si>
  <si>
    <t>Demontáž zarážedla kolejnicového. Poznámka: 1. V cenách jsou započteny náklady na vybourání, odstranění a naložení výzisku na dopravní prostředek.</t>
  </si>
  <si>
    <t>Poznámka k souboru cen:_x000d_
1. V cenách jsou započteny náklady na vybourání, odstranění a naložení výzisku na dopravní prostředek.</t>
  </si>
  <si>
    <t>46</t>
  </si>
  <si>
    <t>9902900200</t>
  </si>
  <si>
    <t xml:space="preserve">Naložení  objemnějšího kusového materiálu, vybouraných hmot</t>
  </si>
  <si>
    <t>262144</t>
  </si>
  <si>
    <t>-97752559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</si>
  <si>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</si>
  <si>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Poznámka k souboru cen:_x000d_
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</si>
  <si>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210*0,09"dřevěné pražce"</t>
  </si>
  <si>
    <t>104*0,3"pražce SB8"</t>
  </si>
  <si>
    <t>128*0,05"kolejnice S49"</t>
  </si>
  <si>
    <t>47</t>
  </si>
  <si>
    <t>9909000100</t>
  </si>
  <si>
    <t>Poplatek za uložení suti nebo hmot na oficiální skládku</t>
  </si>
  <si>
    <t>24635058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</si>
  <si>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</si>
  <si>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Poznámka k souboru cen:_x000d_
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</si>
  <si>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123,600*1,8"KL"</t>
  </si>
  <si>
    <t>48</t>
  </si>
  <si>
    <t>9909000300</t>
  </si>
  <si>
    <t>Poplatek za likvidaci dřevěných kolejnicových podpor</t>
  </si>
  <si>
    <t>-52762444</t>
  </si>
  <si>
    <t>Poplatek za likvidaci dřevěných kolejnicových podpor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</si>
  <si>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210*0,09</t>
  </si>
  <si>
    <t>49</t>
  </si>
  <si>
    <t>9902100200</t>
  </si>
  <si>
    <t xml:space="preserve">Doprava dodávek zhotovitele, dodávek objednatele nebo výzisku mechanizací přes 3,5 t sypanin  do 20 km</t>
  </si>
  <si>
    <t>1418015477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</si>
  <si>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</si>
  <si>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</si>
  <si>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>3,360*2+4"doprava asfaltu+betonu"</t>
  </si>
  <si>
    <t>50</t>
  </si>
  <si>
    <t>1316257497</t>
  </si>
  <si>
    <t>129,600*1,241+45*1,5+8,3*1,5"doprava kameniva"</t>
  </si>
  <si>
    <t>51</t>
  </si>
  <si>
    <t>9902200100</t>
  </si>
  <si>
    <t>Doprava dodávek zhotovitele, dodávek objednatele nebo výzisku mechanizací přes 3,5 t objemnějšího kusového materiálu do 10 km</t>
  </si>
  <si>
    <t>-2023033874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</si>
  <si>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</si>
  <si>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104*0,3"SB 8"</t>
  </si>
  <si>
    <t>52</t>
  </si>
  <si>
    <t>9902100300</t>
  </si>
  <si>
    <t xml:space="preserve">Doprava dodávek zhotovitele, dodávek objednatele nebo výzisku mechanizací přes 3,5 t sypanin  do 30 km</t>
  </si>
  <si>
    <t>-505279593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</si>
  <si>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</si>
  <si>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129,600*1,8+18,900"KL"</t>
  </si>
  <si>
    <t>53</t>
  </si>
  <si>
    <t>9902200300</t>
  </si>
  <si>
    <t>Doprava dodávek zhotovitele, dodávek objednatele nebo výzisku mechanizací přes 3,5 t objemnějšího kusového materiálu do 30 km</t>
  </si>
  <si>
    <t>-1145216619</t>
  </si>
  <si>
    <t>Doprava dodávek zhotovitele, dodávek objednatele nebo výzisku mechanizací přes 3,5 t objemnějšího kusového materiálu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</si>
  <si>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18,900"dřevěné pražce na skládku"</t>
  </si>
  <si>
    <t>54</t>
  </si>
  <si>
    <t>9902200400</t>
  </si>
  <si>
    <t>Doprava dodávek zhotovitele, dodávek objednatele nebo výzisku mechanizací přes 3,5 t objemnějšího kusového materiálu do 40 km</t>
  </si>
  <si>
    <t>755543652</t>
  </si>
  <si>
    <t>Doprava dodávek zhotovitele, dodávek objednatele nebo výzisku mechanizací přes 3,5 t objemnějšího kusového materiálu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</si>
  <si>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55</t>
  </si>
  <si>
    <t>9902100700</t>
  </si>
  <si>
    <t xml:space="preserve">Doprava dodávek zhotovitele, dodávek objednatele nebo výzisku mechanizací přes 3,5 t sypanin  do 100 km</t>
  </si>
  <si>
    <t>-1088094350</t>
  </si>
  <si>
    <t>Doprava dodávek zhotovitele, dodávek objednatele nebo výzisku mechanizací přes 3,5 t sypanin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</si>
  <si>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1,2"doprava drobného kolejiva"</t>
  </si>
  <si>
    <t>56</t>
  </si>
  <si>
    <t>7594307010</t>
  </si>
  <si>
    <t>Demontáž součástí počítače náprav vyhodnocovací části</t>
  </si>
  <si>
    <t>64</t>
  </si>
  <si>
    <t>1646467736</t>
  </si>
  <si>
    <t>57</t>
  </si>
  <si>
    <t>7594307015</t>
  </si>
  <si>
    <t>Demontáž součástí počítače náprav neoprénové ochranné hadice se soupravou pro upevnění k pražci</t>
  </si>
  <si>
    <t>-1953950703</t>
  </si>
  <si>
    <t>58</t>
  </si>
  <si>
    <t>7590917010</t>
  </si>
  <si>
    <t>Demontáž výkolejky bez návěstního tělesa se zámkem jednoduchým</t>
  </si>
  <si>
    <t>1094913524</t>
  </si>
  <si>
    <t>SO 1.2 - Materiál objednatele</t>
  </si>
  <si>
    <t>5964147025</t>
  </si>
  <si>
    <t>Nástupištní díly konzolová deska K 145</t>
  </si>
  <si>
    <t>346336729</t>
  </si>
  <si>
    <t>5956116000</t>
  </si>
  <si>
    <t>Pražce dřevěné výhybkové dub skupina 3 160x260</t>
  </si>
  <si>
    <t>1335485935</t>
  </si>
  <si>
    <t>5956213065</t>
  </si>
  <si>
    <t xml:space="preserve">Pražec betonový příčný vystrojený  užitý tv. SB 8 P</t>
  </si>
  <si>
    <t>1481857147</t>
  </si>
  <si>
    <t>5957201010</t>
  </si>
  <si>
    <t>Kolejnice užité tv. S49</t>
  </si>
  <si>
    <t>726526752</t>
  </si>
  <si>
    <t>5961240030</t>
  </si>
  <si>
    <t>Výhybka jednoduchá užitá kompletní ocelové součásti JS49 1: 9-190 pravá</t>
  </si>
  <si>
    <t>2050465370</t>
  </si>
  <si>
    <t>5963207005</t>
  </si>
  <si>
    <t>Nástupištní díly blok úložnýu žitý U65</t>
  </si>
  <si>
    <t>639320861</t>
  </si>
  <si>
    <t>5963207025</t>
  </si>
  <si>
    <t>Nástupištní díly tvárnice užitá Tischer B</t>
  </si>
  <si>
    <t>1527852497</t>
  </si>
  <si>
    <t>5963101005</t>
  </si>
  <si>
    <t>Přejezd celopryžový pro nezatížené komunikace</t>
  </si>
  <si>
    <t>-1497353246</t>
  </si>
  <si>
    <t>SO 2 - Výměna pražců a kolejnic km 8,355 - 9,416</t>
  </si>
  <si>
    <t>SO 2.1 - Železniční svršek</t>
  </si>
  <si>
    <t>5905020020</t>
  </si>
  <si>
    <t>Oprava stezky strojně s odstraněním drnu a nánosu přes 10 cm do 20 cm</t>
  </si>
  <si>
    <t>1253255098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</si>
  <si>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</si>
  <si>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Poznámka k souboru cen:_x000d_
1. V cenách jsou započteny náklady na odtěžení nánosu stezky a rozprostření výzisku na terén nebo naložení na dopravní prostředek a úprava povrchu stezky.</t>
  </si>
  <si>
    <t>(66+50+100+298)*1"levá strana"</t>
  </si>
  <si>
    <t>(66+100+220)*1"pravá strana"</t>
  </si>
  <si>
    <t>-773461667</t>
  </si>
  <si>
    <t>5906015120</t>
  </si>
  <si>
    <t>Výměna pražce malou těžící mechanizací v KL otevřeném i zapuštěném pražec betonový příčný vystrojený</t>
  </si>
  <si>
    <t>-625855222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</si>
  <si>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</si>
  <si>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Poznámka k souboru cen:_x000d_
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vrtule. 2. V cenách nejsou obsaženy náklady na dodávku materiálu, dopravu výzisku na skládku a skládkovné.</t>
  </si>
  <si>
    <t>-1429663217</t>
  </si>
  <si>
    <t>(290+144+606)*0,8</t>
  </si>
  <si>
    <t>691686412</t>
  </si>
  <si>
    <t>832,000*1,241</t>
  </si>
  <si>
    <t>5907020110</t>
  </si>
  <si>
    <t>Souvislá výměna kolejnic současně s výměnou pražců tv. S49 rozdělení "c"</t>
  </si>
  <si>
    <t>-1819320762</t>
  </si>
  <si>
    <t>Souvislá výměna kolejnic současně s výměnou pražců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</si>
  <si>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Poznámka k souboru cen:_x000d_
1. V cenách jsou započteny náklady na demontáž upevňovadel, výměnu kolejnic, dílů a součástí, montáž upevňovadel, úpravu dilatačních spár, pryžových podložek, zřízení nebo demontáž prozatímních styků a ošetření součástí mazivem. 2. V cenách nejsou započteny náklady na dělení kolejnic, zřízení svaru, demontáž nebo montáž styků.</t>
  </si>
  <si>
    <t>1063367609</t>
  </si>
  <si>
    <t>5907050120</t>
  </si>
  <si>
    <t>Dělení kolejnic kyslíkem tv. S49</t>
  </si>
  <si>
    <t>-138168873</t>
  </si>
  <si>
    <t>Dělení kolejnic kyslíkem tv. S49. Poznámka: 1. V cenách jsou započteny náklady na manipulaci podložení, označení a provedení řezu kolejnice.</t>
  </si>
  <si>
    <t>-1423493273</t>
  </si>
  <si>
    <t>-570353514</t>
  </si>
  <si>
    <t>1553*4</t>
  </si>
  <si>
    <t>868033833</t>
  </si>
  <si>
    <t>1553*2</t>
  </si>
  <si>
    <t>280941013</t>
  </si>
  <si>
    <t>5910020340</t>
  </si>
  <si>
    <t>Svařování kolejnic termitem plný předehřev standardní spára svar přechodový tv. S49/A</t>
  </si>
  <si>
    <t>Svařování kolejnic termitem plný předehřev standardní spára svar přechodový tv. S49/A.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</si>
  <si>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5910035030</t>
  </si>
  <si>
    <t>Dosažení dovolené upínací teploty v BK prodloužením kolejnicového pásu v koleji tv. S49</t>
  </si>
  <si>
    <t>-745362569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</si>
  <si>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</si>
  <si>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Poznámka k souboru cen:_x000d_
1. V cenách jsou započteny náklady na montáž a demontáž napínacího zařízení nebo ohřevu kolejnic a udržování potřebného prodloužení kolejnicového pásu. 2. V cenách nejsou obsaženy náklady na demontáž upevňovadel a kolejnicových spojek.</t>
  </si>
  <si>
    <t>5910040310</t>
  </si>
  <si>
    <t>Umožnění volné dilatace kolejnice demontáž upevňovadel s osazením kluzných podložek rozdělení pražců "c"</t>
  </si>
  <si>
    <t>-2147102100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</si>
  <si>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</si>
  <si>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souboru cen:_x000d_
1. V cenách jsou započteny náklady na uvolnění, demontáž a rovnoměrné prodloužení nebo zkrácení kolejnice, vyznačení značek a vedení dokumentace. 2. V cenách nejsou obsaženy náklady na demontáž kolejnicových spojek.</t>
  </si>
  <si>
    <t>1100*2</t>
  </si>
  <si>
    <t>5910040410</t>
  </si>
  <si>
    <t>Umožnění volné dilatace kolejnice montáž upevňovadel s odstraněním kluzných podložek rozdělení pražců "c"</t>
  </si>
  <si>
    <t>-1390616496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</si>
  <si>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</si>
  <si>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1832304921</t>
  </si>
  <si>
    <t>5909030020</t>
  </si>
  <si>
    <t>Následná úprava GPK koleje směrové a výškové uspořádání pražce betonové</t>
  </si>
  <si>
    <t>-1994772635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</si>
  <si>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</si>
  <si>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Poznámka k souboru cen:_x000d_
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objednateli. 2. V cenách nejsou obsaženy náklady na zaměření APK, doplnění a dodávku kameniva a snížení KL pod patou kolejnice.</t>
  </si>
  <si>
    <t>5914020020</t>
  </si>
  <si>
    <t>Čištění otevřených odvodňovacích zařízení strojně příkop nezpevněný</t>
  </si>
  <si>
    <t>-1567434775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</si>
  <si>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</si>
  <si>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Poznámka k souboru cen:_x000d_
1. V cenách jsou započteny náklady na odtěžení nánosu a nečistot, rozprostření výzisku na terén nebo naložení na dopravní prostředek. 2. V cenách nejsou obsaženy náklady na dopravu a skládkovné.</t>
  </si>
  <si>
    <t>949*0,5*0,2"Ls+Ps"</t>
  </si>
  <si>
    <t>5913095020</t>
  </si>
  <si>
    <t>Demontáž dílů zádlažbové přejezdové konstrukce vnitřního panelu</t>
  </si>
  <si>
    <t>Demontáž dílů zádlažbové přejezdové konstrukce vnitřního panelu. Poznámka: 1. V cenách jsou započteny náklady na demontáž dílů a naložení na dopravní prostředek.</t>
  </si>
  <si>
    <t>Poznámka k souboru cen:_x000d_
1. V cenách jsou započteny náklady na demontáž dílů a naložení na dopravní prostředek.</t>
  </si>
  <si>
    <t>1763258015</t>
  </si>
  <si>
    <t>5913030030</t>
  </si>
  <si>
    <t>Montáž dílů přejezdu celopryžového v koleji náběhový klín</t>
  </si>
  <si>
    <t>487705681</t>
  </si>
  <si>
    <t>Montáž dílů přejezdu celopryžového v koleji náběhový klín. Poznámka: 1. V cenách jsou započteny náklady na montáž dílů. 2. V cenách nejsou obsaženy náklady na dodávku materiálu.</t>
  </si>
  <si>
    <t>Poznámka k souboru cen:_x000d_
1. V cenách jsou započteny náklady na montáž dílů. 2. V cenách nejsou obsaženy náklady na dodávku materiálu.</t>
  </si>
  <si>
    <t>5913250020</t>
  </si>
  <si>
    <t>Zřízení konstrukce vozovky asfaltobetonové dle vzorového listu Ž těžké - podkladní, ložní a obrusná vrstva tloušťky do 25 cm</t>
  </si>
  <si>
    <t>-1901515158</t>
  </si>
  <si>
    <t>Zřízení konstrukce vozovky asfaltobetonové dle vzorového listu Ž těžké - podkladní, ložní a obrusná vrstva tloušťky do 25 cm. Poznámka: 1. V cenách jsou započteny náklady na zřízení netuhé vozovky podle VL s živičným podkladem ze stmelených vrstev podle vzorového listu Ž. 2. V cenách nejsou obsaženy náklady na dodávku materiálu.</t>
  </si>
  <si>
    <t>(5*1,5)*2</t>
  </si>
  <si>
    <t>-1181998888</t>
  </si>
  <si>
    <t>15*0,2*2,8</t>
  </si>
  <si>
    <t>-185731856</t>
  </si>
  <si>
    <t>5912065010</t>
  </si>
  <si>
    <t>Montáž zajišťovací značky samostatné konzolové</t>
  </si>
  <si>
    <t>-1582962430</t>
  </si>
  <si>
    <t>Montáž zajišťovací značky samostatné konzolové. Poznámka: 1. V cenách jsou započteny náklady na montáž součástí značky včetně zemních prací a úpravy terénu. 2. V cenách nejsou obsaženy náklady na dodávku materiálu.</t>
  </si>
  <si>
    <t>Poznámka k souboru cen:_x000d_
1. V cenách jsou započteny náklady na montáž součástí značky včetně zemních prací a úpravy terénu. 2. V cenách nejsou obsaženy náklady na dodávku materiálu.</t>
  </si>
  <si>
    <t>5962119025</t>
  </si>
  <si>
    <t>Zajištění PPK betonový sloupek pro konzolovou značku</t>
  </si>
  <si>
    <t>-254132666</t>
  </si>
  <si>
    <t>172404902</t>
  </si>
  <si>
    <t>1553*0,3"pražce SB8"</t>
  </si>
  <si>
    <t>2080*0,05"kolejnice S49"</t>
  </si>
  <si>
    <t>1553*0,09"dřevěné pražce"</t>
  </si>
  <si>
    <t>-1637371259</t>
  </si>
  <si>
    <t>94,900*1,5+15*1,8"příkopy+přejezd"</t>
  </si>
  <si>
    <t>-1311311038</t>
  </si>
  <si>
    <t>1553*0,09</t>
  </si>
  <si>
    <t>2108358654</t>
  </si>
  <si>
    <t>832,000*1,241"doprava kameniva"</t>
  </si>
  <si>
    <t>-466408010</t>
  </si>
  <si>
    <t>1553*0,3"SB 8"</t>
  </si>
  <si>
    <t>-1272302618</t>
  </si>
  <si>
    <t>94,900*1,5+15*1,8"příkopy +KL "</t>
  </si>
  <si>
    <t>-143796027</t>
  </si>
  <si>
    <t>139,770"dřevěné pražce na skládku"</t>
  </si>
  <si>
    <t>75472312</t>
  </si>
  <si>
    <t>-1083638199</t>
  </si>
  <si>
    <t>8,4"doprava asfaltu"</t>
  </si>
  <si>
    <t>9902200700</t>
  </si>
  <si>
    <t>Doprava dodávek zhotovitele, dodávek objednatele nebo výzisku mechanizací přes 3,5 t objemnějšího kusového materiálu do 100 km</t>
  </si>
  <si>
    <t>1863221531</t>
  </si>
  <si>
    <t>Doprava dodávek zhotovitele, dodávek objednatele nebo výzisku mechanizací přes 3,5 t objemnějšího kusového materiálu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</si>
  <si>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2,040"doprava zajišťovacích značek"</t>
  </si>
  <si>
    <t>-801564843</t>
  </si>
  <si>
    <t>10"doprava drobného kolejiva"</t>
  </si>
  <si>
    <t>9903200100</t>
  </si>
  <si>
    <t>Přeprava mechanizace na místo prováděných prací o hmotnosti přes 12 t přes 50 do 100 km</t>
  </si>
  <si>
    <t>751560072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</si>
  <si>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</si>
  <si>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Poznámka k souboru cen:_x000d_
Ceny jsou určeny pro dopravu mechanizmů na místo prováděných prací po silnici i po kolejích.V ceně jsou započteny i náklady na zpáteční cestu dopravního prostředku. Měrnou jednotkou je kus přepravovaného stroje.</t>
  </si>
  <si>
    <t>7"2xMHS, 2xASP, 2xSSP ,ASPV"</t>
  </si>
  <si>
    <t>-1087337939</t>
  </si>
  <si>
    <t>7594305010</t>
  </si>
  <si>
    <t>Montáž součástí počítače náprav vyhodnocovací části</t>
  </si>
  <si>
    <t>-714239563</t>
  </si>
  <si>
    <t>SO 2.2 - Materiál objednatele</t>
  </si>
  <si>
    <t>1787816472</t>
  </si>
  <si>
    <t>-23792598</t>
  </si>
  <si>
    <t>5963101000</t>
  </si>
  <si>
    <t>Přejezd celopryžový pro zatížené komunikace</t>
  </si>
  <si>
    <t>-788021465</t>
  </si>
  <si>
    <t>SO 3 - VRN</t>
  </si>
  <si>
    <t>SO 3.1 - VRN</t>
  </si>
  <si>
    <t>022101001</t>
  </si>
  <si>
    <t>Geodetické práce Geodetické práce před opravou</t>
  </si>
  <si>
    <t>%</t>
  </si>
  <si>
    <t>1024</t>
  </si>
  <si>
    <t>-1862901184</t>
  </si>
  <si>
    <t>022101011</t>
  </si>
  <si>
    <t>Geodetické práce Geodetické práce v průběhu opravy</t>
  </si>
  <si>
    <t>893312025</t>
  </si>
  <si>
    <t>022101021</t>
  </si>
  <si>
    <t>Geodetické práce Geodetické práce po ukončení opravy</t>
  </si>
  <si>
    <t>1306264644</t>
  </si>
  <si>
    <t>022121001</t>
  </si>
  <si>
    <t>Geodetické práce Diagnostika technické infrastruktury Vytýčení trasy inženýrských sítí</t>
  </si>
  <si>
    <t>1874670024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</si>
  <si>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</si>
  <si>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Poznámka k souboru cen:_x000d_
V sazbě jsou započteny náklady na vyhledání trasy detektorem, zaměření a zobrazení trasy a předání výstupu zaměření. V sazbě nejsou obsaženy náklady na vytýčení sítí ve správě provozovatele.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</si>
  <si>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</si>
  <si>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</si>
  <si>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2116057944</t>
  </si>
  <si>
    <t>033111001</t>
  </si>
  <si>
    <t>Provozní vlivy Výluka silničního provozu se zajištěním objížďky</t>
  </si>
  <si>
    <t>2105698923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</si>
</sst>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8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27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29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L14" s="18"/>
      <c r="AM14" s="18"/>
      <c r="AN14" s="30" t="s">
        <v>29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27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32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33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34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27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32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35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37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38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39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40</v>
      </c>
      <c r="E29" s="43"/>
      <c r="F29" s="28" t="s">
        <v>41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42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43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44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45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46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47</v>
      </c>
      <c r="U35" s="50"/>
      <c r="V35" s="50"/>
      <c r="W35" s="50"/>
      <c r="X35" s="52" t="s">
        <v>48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49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50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51</v>
      </c>
      <c r="AI60" s="38"/>
      <c r="AJ60" s="38"/>
      <c r="AK60" s="38"/>
      <c r="AL60" s="38"/>
      <c r="AM60" s="60" t="s">
        <v>52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53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54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51</v>
      </c>
      <c r="AI75" s="38"/>
      <c r="AJ75" s="38"/>
      <c r="AK75" s="38"/>
      <c r="AL75" s="38"/>
      <c r="AM75" s="60" t="s">
        <v>52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65420107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 xml:space="preserve">Výměna pražců a kolejnic v úseku Nýřany -  Heřmanova Huť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>TO Stod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27. 2. 2020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>Správa železnic, s.o.- OŘ Plzeň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30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56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28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33</v>
      </c>
      <c r="AJ90" s="36"/>
      <c r="AK90" s="36"/>
      <c r="AL90" s="36"/>
      <c r="AM90" s="76" t="str">
        <f>IF(E20="","",E20)</f>
        <v>Jung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57</v>
      </c>
      <c r="D92" s="90"/>
      <c r="E92" s="90"/>
      <c r="F92" s="90"/>
      <c r="G92" s="90"/>
      <c r="H92" s="91"/>
      <c r="I92" s="92" t="s">
        <v>58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59</v>
      </c>
      <c r="AH92" s="90"/>
      <c r="AI92" s="90"/>
      <c r="AJ92" s="90"/>
      <c r="AK92" s="90"/>
      <c r="AL92" s="90"/>
      <c r="AM92" s="90"/>
      <c r="AN92" s="92" t="s">
        <v>60</v>
      </c>
      <c r="AO92" s="90"/>
      <c r="AP92" s="94"/>
      <c r="AQ92" s="95" t="s">
        <v>61</v>
      </c>
      <c r="AR92" s="40"/>
      <c r="AS92" s="96" t="s">
        <v>62</v>
      </c>
      <c r="AT92" s="97" t="s">
        <v>63</v>
      </c>
      <c r="AU92" s="97" t="s">
        <v>64</v>
      </c>
      <c r="AV92" s="97" t="s">
        <v>65</v>
      </c>
      <c r="AW92" s="97" t="s">
        <v>66</v>
      </c>
      <c r="AX92" s="97" t="s">
        <v>67</v>
      </c>
      <c r="AY92" s="97" t="s">
        <v>68</v>
      </c>
      <c r="AZ92" s="97" t="s">
        <v>69</v>
      </c>
      <c r="BA92" s="97" t="s">
        <v>70</v>
      </c>
      <c r="BB92" s="97" t="s">
        <v>71</v>
      </c>
      <c r="BC92" s="97" t="s">
        <v>72</v>
      </c>
      <c r="BD92" s="98" t="s">
        <v>73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74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ROUND(AG95+AG98+AG101,2)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ROUND(AS95+AS98+AS101,2)</f>
        <v>0</v>
      </c>
      <c r="AT94" s="110">
        <f>ROUND(SUM(AV94:AW94),2)</f>
        <v>0</v>
      </c>
      <c r="AU94" s="111">
        <f>ROUND(AU95+AU98+AU101,5)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ROUND(AZ95+AZ98+AZ101,2)</f>
        <v>0</v>
      </c>
      <c r="BA94" s="110">
        <f>ROUND(BA95+BA98+BA101,2)</f>
        <v>0</v>
      </c>
      <c r="BB94" s="110">
        <f>ROUND(BB95+BB98+BB101,2)</f>
        <v>0</v>
      </c>
      <c r="BC94" s="110">
        <f>ROUND(BC95+BC98+BC101,2)</f>
        <v>0</v>
      </c>
      <c r="BD94" s="112">
        <f>ROUND(BD95+BD98+BD101,2)</f>
        <v>0</v>
      </c>
      <c r="BE94" s="6"/>
      <c r="BS94" s="113" t="s">
        <v>75</v>
      </c>
      <c r="BT94" s="113" t="s">
        <v>76</v>
      </c>
      <c r="BU94" s="114" t="s">
        <v>77</v>
      </c>
      <c r="BV94" s="113" t="s">
        <v>78</v>
      </c>
      <c r="BW94" s="113" t="s">
        <v>5</v>
      </c>
      <c r="BX94" s="113" t="s">
        <v>79</v>
      </c>
      <c r="CL94" s="113" t="s">
        <v>1</v>
      </c>
    </row>
    <row r="95" s="7" customFormat="1" ht="16.5" customHeight="1">
      <c r="A95" s="7"/>
      <c r="B95" s="115"/>
      <c r="C95" s="116"/>
      <c r="D95" s="117" t="s">
        <v>80</v>
      </c>
      <c r="E95" s="117"/>
      <c r="F95" s="117"/>
      <c r="G95" s="117"/>
      <c r="H95" s="117"/>
      <c r="I95" s="118"/>
      <c r="J95" s="117" t="s">
        <v>81</v>
      </c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9">
        <f>ROUND(SUM(AG96:AG97),2)</f>
        <v>0</v>
      </c>
      <c r="AH95" s="118"/>
      <c r="AI95" s="118"/>
      <c r="AJ95" s="118"/>
      <c r="AK95" s="118"/>
      <c r="AL95" s="118"/>
      <c r="AM95" s="118"/>
      <c r="AN95" s="120">
        <f>SUM(AG95,AT95)</f>
        <v>0</v>
      </c>
      <c r="AO95" s="118"/>
      <c r="AP95" s="118"/>
      <c r="AQ95" s="121" t="s">
        <v>82</v>
      </c>
      <c r="AR95" s="122"/>
      <c r="AS95" s="123">
        <f>ROUND(SUM(AS96:AS97),2)</f>
        <v>0</v>
      </c>
      <c r="AT95" s="124">
        <f>ROUND(SUM(AV95:AW95),2)</f>
        <v>0</v>
      </c>
      <c r="AU95" s="125">
        <f>ROUND(SUM(AU96:AU97),5)</f>
        <v>0</v>
      </c>
      <c r="AV95" s="124">
        <f>ROUND(AZ95*L29,2)</f>
        <v>0</v>
      </c>
      <c r="AW95" s="124">
        <f>ROUND(BA95*L30,2)</f>
        <v>0</v>
      </c>
      <c r="AX95" s="124">
        <f>ROUND(BB95*L29,2)</f>
        <v>0</v>
      </c>
      <c r="AY95" s="124">
        <f>ROUND(BC95*L30,2)</f>
        <v>0</v>
      </c>
      <c r="AZ95" s="124">
        <f>ROUND(SUM(AZ96:AZ97),2)</f>
        <v>0</v>
      </c>
      <c r="BA95" s="124">
        <f>ROUND(SUM(BA96:BA97),2)</f>
        <v>0</v>
      </c>
      <c r="BB95" s="124">
        <f>ROUND(SUM(BB96:BB97),2)</f>
        <v>0</v>
      </c>
      <c r="BC95" s="124">
        <f>ROUND(SUM(BC96:BC97),2)</f>
        <v>0</v>
      </c>
      <c r="BD95" s="126">
        <f>ROUND(SUM(BD96:BD97),2)</f>
        <v>0</v>
      </c>
      <c r="BE95" s="7"/>
      <c r="BS95" s="127" t="s">
        <v>75</v>
      </c>
      <c r="BT95" s="127" t="s">
        <v>83</v>
      </c>
      <c r="BU95" s="127" t="s">
        <v>77</v>
      </c>
      <c r="BV95" s="127" t="s">
        <v>78</v>
      </c>
      <c r="BW95" s="127" t="s">
        <v>84</v>
      </c>
      <c r="BX95" s="127" t="s">
        <v>5</v>
      </c>
      <c r="CL95" s="127" t="s">
        <v>1</v>
      </c>
      <c r="CM95" s="127" t="s">
        <v>85</v>
      </c>
    </row>
    <row r="96" s="4" customFormat="1" ht="16.5" customHeight="1">
      <c r="A96" s="128" t="s">
        <v>86</v>
      </c>
      <c r="B96" s="66"/>
      <c r="C96" s="129"/>
      <c r="D96" s="129"/>
      <c r="E96" s="130" t="s">
        <v>87</v>
      </c>
      <c r="F96" s="130"/>
      <c r="G96" s="130"/>
      <c r="H96" s="130"/>
      <c r="I96" s="130"/>
      <c r="J96" s="129"/>
      <c r="K96" s="130" t="s">
        <v>88</v>
      </c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30"/>
      <c r="AF96" s="130"/>
      <c r="AG96" s="131">
        <f>'SO 1.1 - Železniční svršek'!J32</f>
        <v>0</v>
      </c>
      <c r="AH96" s="129"/>
      <c r="AI96" s="129"/>
      <c r="AJ96" s="129"/>
      <c r="AK96" s="129"/>
      <c r="AL96" s="129"/>
      <c r="AM96" s="129"/>
      <c r="AN96" s="131">
        <f>SUM(AG96,AT96)</f>
        <v>0</v>
      </c>
      <c r="AO96" s="129"/>
      <c r="AP96" s="129"/>
      <c r="AQ96" s="132" t="s">
        <v>89</v>
      </c>
      <c r="AR96" s="68"/>
      <c r="AS96" s="133">
        <v>0</v>
      </c>
      <c r="AT96" s="134">
        <f>ROUND(SUM(AV96:AW96),2)</f>
        <v>0</v>
      </c>
      <c r="AU96" s="135">
        <f>'SO 1.1 - Železniční svršek'!P120</f>
        <v>0</v>
      </c>
      <c r="AV96" s="134">
        <f>'SO 1.1 - Železniční svršek'!J35</f>
        <v>0</v>
      </c>
      <c r="AW96" s="134">
        <f>'SO 1.1 - Železniční svršek'!J36</f>
        <v>0</v>
      </c>
      <c r="AX96" s="134">
        <f>'SO 1.1 - Železniční svršek'!J37</f>
        <v>0</v>
      </c>
      <c r="AY96" s="134">
        <f>'SO 1.1 - Železniční svršek'!J38</f>
        <v>0</v>
      </c>
      <c r="AZ96" s="134">
        <f>'SO 1.1 - Železniční svršek'!F35</f>
        <v>0</v>
      </c>
      <c r="BA96" s="134">
        <f>'SO 1.1 - Železniční svršek'!F36</f>
        <v>0</v>
      </c>
      <c r="BB96" s="134">
        <f>'SO 1.1 - Železniční svršek'!F37</f>
        <v>0</v>
      </c>
      <c r="BC96" s="134">
        <f>'SO 1.1 - Železniční svršek'!F38</f>
        <v>0</v>
      </c>
      <c r="BD96" s="136">
        <f>'SO 1.1 - Železniční svršek'!F39</f>
        <v>0</v>
      </c>
      <c r="BE96" s="4"/>
      <c r="BT96" s="137" t="s">
        <v>85</v>
      </c>
      <c r="BV96" s="137" t="s">
        <v>78</v>
      </c>
      <c r="BW96" s="137" t="s">
        <v>90</v>
      </c>
      <c r="BX96" s="137" t="s">
        <v>84</v>
      </c>
      <c r="CL96" s="137" t="s">
        <v>1</v>
      </c>
    </row>
    <row r="97" s="4" customFormat="1" ht="16.5" customHeight="1">
      <c r="A97" s="128" t="s">
        <v>86</v>
      </c>
      <c r="B97" s="66"/>
      <c r="C97" s="129"/>
      <c r="D97" s="129"/>
      <c r="E97" s="130" t="s">
        <v>91</v>
      </c>
      <c r="F97" s="130"/>
      <c r="G97" s="130"/>
      <c r="H97" s="130"/>
      <c r="I97" s="130"/>
      <c r="J97" s="129"/>
      <c r="K97" s="130" t="s">
        <v>92</v>
      </c>
      <c r="L97" s="130"/>
      <c r="M97" s="130"/>
      <c r="N97" s="130"/>
      <c r="O97" s="130"/>
      <c r="P97" s="130"/>
      <c r="Q97" s="130"/>
      <c r="R97" s="130"/>
      <c r="S97" s="130"/>
      <c r="T97" s="130"/>
      <c r="U97" s="130"/>
      <c r="V97" s="130"/>
      <c r="W97" s="130"/>
      <c r="X97" s="130"/>
      <c r="Y97" s="130"/>
      <c r="Z97" s="130"/>
      <c r="AA97" s="130"/>
      <c r="AB97" s="130"/>
      <c r="AC97" s="130"/>
      <c r="AD97" s="130"/>
      <c r="AE97" s="130"/>
      <c r="AF97" s="130"/>
      <c r="AG97" s="131">
        <f>'SO 1.2 - Materiál objedna...'!J32</f>
        <v>0</v>
      </c>
      <c r="AH97" s="129"/>
      <c r="AI97" s="129"/>
      <c r="AJ97" s="129"/>
      <c r="AK97" s="129"/>
      <c r="AL97" s="129"/>
      <c r="AM97" s="129"/>
      <c r="AN97" s="131">
        <f>SUM(AG97,AT97)</f>
        <v>0</v>
      </c>
      <c r="AO97" s="129"/>
      <c r="AP97" s="129"/>
      <c r="AQ97" s="132" t="s">
        <v>89</v>
      </c>
      <c r="AR97" s="68"/>
      <c r="AS97" s="133">
        <v>0</v>
      </c>
      <c r="AT97" s="134">
        <f>ROUND(SUM(AV97:AW97),2)</f>
        <v>0</v>
      </c>
      <c r="AU97" s="135">
        <f>'SO 1.2 - Materiál objedna...'!P120</f>
        <v>0</v>
      </c>
      <c r="AV97" s="134">
        <f>'SO 1.2 - Materiál objedna...'!J35</f>
        <v>0</v>
      </c>
      <c r="AW97" s="134">
        <f>'SO 1.2 - Materiál objedna...'!J36</f>
        <v>0</v>
      </c>
      <c r="AX97" s="134">
        <f>'SO 1.2 - Materiál objedna...'!J37</f>
        <v>0</v>
      </c>
      <c r="AY97" s="134">
        <f>'SO 1.2 - Materiál objedna...'!J38</f>
        <v>0</v>
      </c>
      <c r="AZ97" s="134">
        <f>'SO 1.2 - Materiál objedna...'!F35</f>
        <v>0</v>
      </c>
      <c r="BA97" s="134">
        <f>'SO 1.2 - Materiál objedna...'!F36</f>
        <v>0</v>
      </c>
      <c r="BB97" s="134">
        <f>'SO 1.2 - Materiál objedna...'!F37</f>
        <v>0</v>
      </c>
      <c r="BC97" s="134">
        <f>'SO 1.2 - Materiál objedna...'!F38</f>
        <v>0</v>
      </c>
      <c r="BD97" s="136">
        <f>'SO 1.2 - Materiál objedna...'!F39</f>
        <v>0</v>
      </c>
      <c r="BE97" s="4"/>
      <c r="BT97" s="137" t="s">
        <v>85</v>
      </c>
      <c r="BV97" s="137" t="s">
        <v>78</v>
      </c>
      <c r="BW97" s="137" t="s">
        <v>93</v>
      </c>
      <c r="BX97" s="137" t="s">
        <v>84</v>
      </c>
      <c r="CL97" s="137" t="s">
        <v>1</v>
      </c>
    </row>
    <row r="98" s="7" customFormat="1" ht="24.75" customHeight="1">
      <c r="A98" s="7"/>
      <c r="B98" s="115"/>
      <c r="C98" s="116"/>
      <c r="D98" s="117" t="s">
        <v>94</v>
      </c>
      <c r="E98" s="117"/>
      <c r="F98" s="117"/>
      <c r="G98" s="117"/>
      <c r="H98" s="117"/>
      <c r="I98" s="118"/>
      <c r="J98" s="117" t="s">
        <v>95</v>
      </c>
      <c r="K98" s="117"/>
      <c r="L98" s="117"/>
      <c r="M98" s="117"/>
      <c r="N98" s="117"/>
      <c r="O98" s="117"/>
      <c r="P98" s="117"/>
      <c r="Q98" s="117"/>
      <c r="R98" s="117"/>
      <c r="S98" s="117"/>
      <c r="T98" s="117"/>
      <c r="U98" s="117"/>
      <c r="V98" s="117"/>
      <c r="W98" s="117"/>
      <c r="X98" s="117"/>
      <c r="Y98" s="117"/>
      <c r="Z98" s="117"/>
      <c r="AA98" s="117"/>
      <c r="AB98" s="117"/>
      <c r="AC98" s="117"/>
      <c r="AD98" s="117"/>
      <c r="AE98" s="117"/>
      <c r="AF98" s="117"/>
      <c r="AG98" s="119">
        <f>ROUND(SUM(AG99:AG100),2)</f>
        <v>0</v>
      </c>
      <c r="AH98" s="118"/>
      <c r="AI98" s="118"/>
      <c r="AJ98" s="118"/>
      <c r="AK98" s="118"/>
      <c r="AL98" s="118"/>
      <c r="AM98" s="118"/>
      <c r="AN98" s="120">
        <f>SUM(AG98,AT98)</f>
        <v>0</v>
      </c>
      <c r="AO98" s="118"/>
      <c r="AP98" s="118"/>
      <c r="AQ98" s="121" t="s">
        <v>82</v>
      </c>
      <c r="AR98" s="122"/>
      <c r="AS98" s="123">
        <f>ROUND(SUM(AS99:AS100),2)</f>
        <v>0</v>
      </c>
      <c r="AT98" s="124">
        <f>ROUND(SUM(AV98:AW98),2)</f>
        <v>0</v>
      </c>
      <c r="AU98" s="125">
        <f>ROUND(SUM(AU99:AU100),5)</f>
        <v>0</v>
      </c>
      <c r="AV98" s="124">
        <f>ROUND(AZ98*L29,2)</f>
        <v>0</v>
      </c>
      <c r="AW98" s="124">
        <f>ROUND(BA98*L30,2)</f>
        <v>0</v>
      </c>
      <c r="AX98" s="124">
        <f>ROUND(BB98*L29,2)</f>
        <v>0</v>
      </c>
      <c r="AY98" s="124">
        <f>ROUND(BC98*L30,2)</f>
        <v>0</v>
      </c>
      <c r="AZ98" s="124">
        <f>ROUND(SUM(AZ99:AZ100),2)</f>
        <v>0</v>
      </c>
      <c r="BA98" s="124">
        <f>ROUND(SUM(BA99:BA100),2)</f>
        <v>0</v>
      </c>
      <c r="BB98" s="124">
        <f>ROUND(SUM(BB99:BB100),2)</f>
        <v>0</v>
      </c>
      <c r="BC98" s="124">
        <f>ROUND(SUM(BC99:BC100),2)</f>
        <v>0</v>
      </c>
      <c r="BD98" s="126">
        <f>ROUND(SUM(BD99:BD100),2)</f>
        <v>0</v>
      </c>
      <c r="BE98" s="7"/>
      <c r="BS98" s="127" t="s">
        <v>75</v>
      </c>
      <c r="BT98" s="127" t="s">
        <v>83</v>
      </c>
      <c r="BU98" s="127" t="s">
        <v>77</v>
      </c>
      <c r="BV98" s="127" t="s">
        <v>78</v>
      </c>
      <c r="BW98" s="127" t="s">
        <v>96</v>
      </c>
      <c r="BX98" s="127" t="s">
        <v>5</v>
      </c>
      <c r="CL98" s="127" t="s">
        <v>1</v>
      </c>
      <c r="CM98" s="127" t="s">
        <v>85</v>
      </c>
    </row>
    <row r="99" s="4" customFormat="1" ht="16.5" customHeight="1">
      <c r="A99" s="128" t="s">
        <v>86</v>
      </c>
      <c r="B99" s="66"/>
      <c r="C99" s="129"/>
      <c r="D99" s="129"/>
      <c r="E99" s="130" t="s">
        <v>97</v>
      </c>
      <c r="F99" s="130"/>
      <c r="G99" s="130"/>
      <c r="H99" s="130"/>
      <c r="I99" s="130"/>
      <c r="J99" s="129"/>
      <c r="K99" s="130" t="s">
        <v>88</v>
      </c>
      <c r="L99" s="130"/>
      <c r="M99" s="130"/>
      <c r="N99" s="130"/>
      <c r="O99" s="130"/>
      <c r="P99" s="130"/>
      <c r="Q99" s="130"/>
      <c r="R99" s="130"/>
      <c r="S99" s="130"/>
      <c r="T99" s="130"/>
      <c r="U99" s="130"/>
      <c r="V99" s="130"/>
      <c r="W99" s="130"/>
      <c r="X99" s="130"/>
      <c r="Y99" s="130"/>
      <c r="Z99" s="130"/>
      <c r="AA99" s="130"/>
      <c r="AB99" s="130"/>
      <c r="AC99" s="130"/>
      <c r="AD99" s="130"/>
      <c r="AE99" s="130"/>
      <c r="AF99" s="130"/>
      <c r="AG99" s="131">
        <f>'SO 2.1 - Železniční svršek'!J32</f>
        <v>0</v>
      </c>
      <c r="AH99" s="129"/>
      <c r="AI99" s="129"/>
      <c r="AJ99" s="129"/>
      <c r="AK99" s="129"/>
      <c r="AL99" s="129"/>
      <c r="AM99" s="129"/>
      <c r="AN99" s="131">
        <f>SUM(AG99,AT99)</f>
        <v>0</v>
      </c>
      <c r="AO99" s="129"/>
      <c r="AP99" s="129"/>
      <c r="AQ99" s="132" t="s">
        <v>89</v>
      </c>
      <c r="AR99" s="68"/>
      <c r="AS99" s="133">
        <v>0</v>
      </c>
      <c r="AT99" s="134">
        <f>ROUND(SUM(AV99:AW99),2)</f>
        <v>0</v>
      </c>
      <c r="AU99" s="135">
        <f>'SO 2.1 - Železniční svršek'!P120</f>
        <v>0</v>
      </c>
      <c r="AV99" s="134">
        <f>'SO 2.1 - Železniční svršek'!J35</f>
        <v>0</v>
      </c>
      <c r="AW99" s="134">
        <f>'SO 2.1 - Železniční svršek'!J36</f>
        <v>0</v>
      </c>
      <c r="AX99" s="134">
        <f>'SO 2.1 - Železniční svršek'!J37</f>
        <v>0</v>
      </c>
      <c r="AY99" s="134">
        <f>'SO 2.1 - Železniční svršek'!J38</f>
        <v>0</v>
      </c>
      <c r="AZ99" s="134">
        <f>'SO 2.1 - Železniční svršek'!F35</f>
        <v>0</v>
      </c>
      <c r="BA99" s="134">
        <f>'SO 2.1 - Železniční svršek'!F36</f>
        <v>0</v>
      </c>
      <c r="BB99" s="134">
        <f>'SO 2.1 - Železniční svršek'!F37</f>
        <v>0</v>
      </c>
      <c r="BC99" s="134">
        <f>'SO 2.1 - Železniční svršek'!F38</f>
        <v>0</v>
      </c>
      <c r="BD99" s="136">
        <f>'SO 2.1 - Železniční svršek'!F39</f>
        <v>0</v>
      </c>
      <c r="BE99" s="4"/>
      <c r="BT99" s="137" t="s">
        <v>85</v>
      </c>
      <c r="BV99" s="137" t="s">
        <v>78</v>
      </c>
      <c r="BW99" s="137" t="s">
        <v>98</v>
      </c>
      <c r="BX99" s="137" t="s">
        <v>96</v>
      </c>
      <c r="CL99" s="137" t="s">
        <v>1</v>
      </c>
    </row>
    <row r="100" s="4" customFormat="1" ht="16.5" customHeight="1">
      <c r="A100" s="128" t="s">
        <v>86</v>
      </c>
      <c r="B100" s="66"/>
      <c r="C100" s="129"/>
      <c r="D100" s="129"/>
      <c r="E100" s="130" t="s">
        <v>99</v>
      </c>
      <c r="F100" s="130"/>
      <c r="G100" s="130"/>
      <c r="H100" s="130"/>
      <c r="I100" s="130"/>
      <c r="J100" s="129"/>
      <c r="K100" s="130" t="s">
        <v>92</v>
      </c>
      <c r="L100" s="130"/>
      <c r="M100" s="130"/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0"/>
      <c r="Y100" s="130"/>
      <c r="Z100" s="130"/>
      <c r="AA100" s="130"/>
      <c r="AB100" s="130"/>
      <c r="AC100" s="130"/>
      <c r="AD100" s="130"/>
      <c r="AE100" s="130"/>
      <c r="AF100" s="130"/>
      <c r="AG100" s="131">
        <f>'SO 2.2 - Materiál objedna...'!J32</f>
        <v>0</v>
      </c>
      <c r="AH100" s="129"/>
      <c r="AI100" s="129"/>
      <c r="AJ100" s="129"/>
      <c r="AK100" s="129"/>
      <c r="AL100" s="129"/>
      <c r="AM100" s="129"/>
      <c r="AN100" s="131">
        <f>SUM(AG100,AT100)</f>
        <v>0</v>
      </c>
      <c r="AO100" s="129"/>
      <c r="AP100" s="129"/>
      <c r="AQ100" s="132" t="s">
        <v>89</v>
      </c>
      <c r="AR100" s="68"/>
      <c r="AS100" s="133">
        <v>0</v>
      </c>
      <c r="AT100" s="134">
        <f>ROUND(SUM(AV100:AW100),2)</f>
        <v>0</v>
      </c>
      <c r="AU100" s="135">
        <f>'SO 2.2 - Materiál objedna...'!P120</f>
        <v>0</v>
      </c>
      <c r="AV100" s="134">
        <f>'SO 2.2 - Materiál objedna...'!J35</f>
        <v>0</v>
      </c>
      <c r="AW100" s="134">
        <f>'SO 2.2 - Materiál objedna...'!J36</f>
        <v>0</v>
      </c>
      <c r="AX100" s="134">
        <f>'SO 2.2 - Materiál objedna...'!J37</f>
        <v>0</v>
      </c>
      <c r="AY100" s="134">
        <f>'SO 2.2 - Materiál objedna...'!J38</f>
        <v>0</v>
      </c>
      <c r="AZ100" s="134">
        <f>'SO 2.2 - Materiál objedna...'!F35</f>
        <v>0</v>
      </c>
      <c r="BA100" s="134">
        <f>'SO 2.2 - Materiál objedna...'!F36</f>
        <v>0</v>
      </c>
      <c r="BB100" s="134">
        <f>'SO 2.2 - Materiál objedna...'!F37</f>
        <v>0</v>
      </c>
      <c r="BC100" s="134">
        <f>'SO 2.2 - Materiál objedna...'!F38</f>
        <v>0</v>
      </c>
      <c r="BD100" s="136">
        <f>'SO 2.2 - Materiál objedna...'!F39</f>
        <v>0</v>
      </c>
      <c r="BE100" s="4"/>
      <c r="BT100" s="137" t="s">
        <v>85</v>
      </c>
      <c r="BV100" s="137" t="s">
        <v>78</v>
      </c>
      <c r="BW100" s="137" t="s">
        <v>100</v>
      </c>
      <c r="BX100" s="137" t="s">
        <v>96</v>
      </c>
      <c r="CL100" s="137" t="s">
        <v>1</v>
      </c>
    </row>
    <row r="101" s="7" customFormat="1" ht="16.5" customHeight="1">
      <c r="A101" s="7"/>
      <c r="B101" s="115"/>
      <c r="C101" s="116"/>
      <c r="D101" s="117" t="s">
        <v>101</v>
      </c>
      <c r="E101" s="117"/>
      <c r="F101" s="117"/>
      <c r="G101" s="117"/>
      <c r="H101" s="117"/>
      <c r="I101" s="118"/>
      <c r="J101" s="117" t="s">
        <v>102</v>
      </c>
      <c r="K101" s="117"/>
      <c r="L101" s="117"/>
      <c r="M101" s="117"/>
      <c r="N101" s="117"/>
      <c r="O101" s="117"/>
      <c r="P101" s="117"/>
      <c r="Q101" s="117"/>
      <c r="R101" s="117"/>
      <c r="S101" s="117"/>
      <c r="T101" s="117"/>
      <c r="U101" s="117"/>
      <c r="V101" s="117"/>
      <c r="W101" s="117"/>
      <c r="X101" s="117"/>
      <c r="Y101" s="117"/>
      <c r="Z101" s="117"/>
      <c r="AA101" s="117"/>
      <c r="AB101" s="117"/>
      <c r="AC101" s="117"/>
      <c r="AD101" s="117"/>
      <c r="AE101" s="117"/>
      <c r="AF101" s="117"/>
      <c r="AG101" s="119">
        <f>ROUND(AG102,2)</f>
        <v>0</v>
      </c>
      <c r="AH101" s="118"/>
      <c r="AI101" s="118"/>
      <c r="AJ101" s="118"/>
      <c r="AK101" s="118"/>
      <c r="AL101" s="118"/>
      <c r="AM101" s="118"/>
      <c r="AN101" s="120">
        <f>SUM(AG101,AT101)</f>
        <v>0</v>
      </c>
      <c r="AO101" s="118"/>
      <c r="AP101" s="118"/>
      <c r="AQ101" s="121" t="s">
        <v>82</v>
      </c>
      <c r="AR101" s="122"/>
      <c r="AS101" s="123">
        <f>ROUND(AS102,2)</f>
        <v>0</v>
      </c>
      <c r="AT101" s="124">
        <f>ROUND(SUM(AV101:AW101),2)</f>
        <v>0</v>
      </c>
      <c r="AU101" s="125">
        <f>ROUND(AU102,5)</f>
        <v>0</v>
      </c>
      <c r="AV101" s="124">
        <f>ROUND(AZ101*L29,2)</f>
        <v>0</v>
      </c>
      <c r="AW101" s="124">
        <f>ROUND(BA101*L30,2)</f>
        <v>0</v>
      </c>
      <c r="AX101" s="124">
        <f>ROUND(BB101*L29,2)</f>
        <v>0</v>
      </c>
      <c r="AY101" s="124">
        <f>ROUND(BC101*L30,2)</f>
        <v>0</v>
      </c>
      <c r="AZ101" s="124">
        <f>ROUND(AZ102,2)</f>
        <v>0</v>
      </c>
      <c r="BA101" s="124">
        <f>ROUND(BA102,2)</f>
        <v>0</v>
      </c>
      <c r="BB101" s="124">
        <f>ROUND(BB102,2)</f>
        <v>0</v>
      </c>
      <c r="BC101" s="124">
        <f>ROUND(BC102,2)</f>
        <v>0</v>
      </c>
      <c r="BD101" s="126">
        <f>ROUND(BD102,2)</f>
        <v>0</v>
      </c>
      <c r="BE101" s="7"/>
      <c r="BS101" s="127" t="s">
        <v>75</v>
      </c>
      <c r="BT101" s="127" t="s">
        <v>83</v>
      </c>
      <c r="BU101" s="127" t="s">
        <v>77</v>
      </c>
      <c r="BV101" s="127" t="s">
        <v>78</v>
      </c>
      <c r="BW101" s="127" t="s">
        <v>103</v>
      </c>
      <c r="BX101" s="127" t="s">
        <v>5</v>
      </c>
      <c r="CL101" s="127" t="s">
        <v>1</v>
      </c>
      <c r="CM101" s="127" t="s">
        <v>85</v>
      </c>
    </row>
    <row r="102" s="4" customFormat="1" ht="16.5" customHeight="1">
      <c r="A102" s="128" t="s">
        <v>86</v>
      </c>
      <c r="B102" s="66"/>
      <c r="C102" s="129"/>
      <c r="D102" s="129"/>
      <c r="E102" s="130" t="s">
        <v>104</v>
      </c>
      <c r="F102" s="130"/>
      <c r="G102" s="130"/>
      <c r="H102" s="130"/>
      <c r="I102" s="130"/>
      <c r="J102" s="129"/>
      <c r="K102" s="130" t="s">
        <v>102</v>
      </c>
      <c r="L102" s="130"/>
      <c r="M102" s="130"/>
      <c r="N102" s="130"/>
      <c r="O102" s="130"/>
      <c r="P102" s="130"/>
      <c r="Q102" s="130"/>
      <c r="R102" s="130"/>
      <c r="S102" s="130"/>
      <c r="T102" s="130"/>
      <c r="U102" s="130"/>
      <c r="V102" s="130"/>
      <c r="W102" s="130"/>
      <c r="X102" s="130"/>
      <c r="Y102" s="130"/>
      <c r="Z102" s="130"/>
      <c r="AA102" s="130"/>
      <c r="AB102" s="130"/>
      <c r="AC102" s="130"/>
      <c r="AD102" s="130"/>
      <c r="AE102" s="130"/>
      <c r="AF102" s="130"/>
      <c r="AG102" s="131">
        <f>'SO 3.1 - VRN'!J32</f>
        <v>0</v>
      </c>
      <c r="AH102" s="129"/>
      <c r="AI102" s="129"/>
      <c r="AJ102" s="129"/>
      <c r="AK102" s="129"/>
      <c r="AL102" s="129"/>
      <c r="AM102" s="129"/>
      <c r="AN102" s="131">
        <f>SUM(AG102,AT102)</f>
        <v>0</v>
      </c>
      <c r="AO102" s="129"/>
      <c r="AP102" s="129"/>
      <c r="AQ102" s="132" t="s">
        <v>89</v>
      </c>
      <c r="AR102" s="68"/>
      <c r="AS102" s="138">
        <v>0</v>
      </c>
      <c r="AT102" s="139">
        <f>ROUND(SUM(AV102:AW102),2)</f>
        <v>0</v>
      </c>
      <c r="AU102" s="140">
        <f>'SO 3.1 - VRN'!P120</f>
        <v>0</v>
      </c>
      <c r="AV102" s="139">
        <f>'SO 3.1 - VRN'!J35</f>
        <v>0</v>
      </c>
      <c r="AW102" s="139">
        <f>'SO 3.1 - VRN'!J36</f>
        <v>0</v>
      </c>
      <c r="AX102" s="139">
        <f>'SO 3.1 - VRN'!J37</f>
        <v>0</v>
      </c>
      <c r="AY102" s="139">
        <f>'SO 3.1 - VRN'!J38</f>
        <v>0</v>
      </c>
      <c r="AZ102" s="139">
        <f>'SO 3.1 - VRN'!F35</f>
        <v>0</v>
      </c>
      <c r="BA102" s="139">
        <f>'SO 3.1 - VRN'!F36</f>
        <v>0</v>
      </c>
      <c r="BB102" s="139">
        <f>'SO 3.1 - VRN'!F37</f>
        <v>0</v>
      </c>
      <c r="BC102" s="139">
        <f>'SO 3.1 - VRN'!F38</f>
        <v>0</v>
      </c>
      <c r="BD102" s="141">
        <f>'SO 3.1 - VRN'!F39</f>
        <v>0</v>
      </c>
      <c r="BE102" s="4"/>
      <c r="BT102" s="137" t="s">
        <v>85</v>
      </c>
      <c r="BV102" s="137" t="s">
        <v>78</v>
      </c>
      <c r="BW102" s="137" t="s">
        <v>105</v>
      </c>
      <c r="BX102" s="137" t="s">
        <v>103</v>
      </c>
      <c r="CL102" s="137" t="s">
        <v>1</v>
      </c>
    </row>
    <row r="103" s="2" customFormat="1" ht="30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  <c r="AJ103" s="36"/>
      <c r="AK103" s="36"/>
      <c r="AL103" s="36"/>
      <c r="AM103" s="36"/>
      <c r="AN103" s="36"/>
      <c r="AO103" s="36"/>
      <c r="AP103" s="36"/>
      <c r="AQ103" s="36"/>
      <c r="AR103" s="40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</row>
    <row r="104" s="2" customFormat="1" ht="6.96" customHeight="1">
      <c r="A104" s="34"/>
      <c r="B104" s="62"/>
      <c r="C104" s="63"/>
      <c r="D104" s="63"/>
      <c r="E104" s="63"/>
      <c r="F104" s="63"/>
      <c r="G104" s="63"/>
      <c r="H104" s="63"/>
      <c r="I104" s="63"/>
      <c r="J104" s="63"/>
      <c r="K104" s="63"/>
      <c r="L104" s="63"/>
      <c r="M104" s="63"/>
      <c r="N104" s="63"/>
      <c r="O104" s="63"/>
      <c r="P104" s="63"/>
      <c r="Q104" s="63"/>
      <c r="R104" s="63"/>
      <c r="S104" s="63"/>
      <c r="T104" s="63"/>
      <c r="U104" s="63"/>
      <c r="V104" s="63"/>
      <c r="W104" s="63"/>
      <c r="X104" s="63"/>
      <c r="Y104" s="63"/>
      <c r="Z104" s="63"/>
      <c r="AA104" s="63"/>
      <c r="AB104" s="63"/>
      <c r="AC104" s="63"/>
      <c r="AD104" s="63"/>
      <c r="AE104" s="63"/>
      <c r="AF104" s="63"/>
      <c r="AG104" s="63"/>
      <c r="AH104" s="63"/>
      <c r="AI104" s="63"/>
      <c r="AJ104" s="63"/>
      <c r="AK104" s="63"/>
      <c r="AL104" s="63"/>
      <c r="AM104" s="63"/>
      <c r="AN104" s="63"/>
      <c r="AO104" s="63"/>
      <c r="AP104" s="63"/>
      <c r="AQ104" s="63"/>
      <c r="AR104" s="40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</row>
  </sheetData>
  <sheetProtection sheet="1" formatColumns="0" formatRows="0" objects="1" scenarios="1" spinCount="100000" saltValue="ksMBL+TwzUG8ggkMne8T4G31s4673O88e9xsHloDIyH3XedcOwrJDRY1cXUgTiJIEpvnVUwWezySJM++70uQBw==" hashValue="oH07paA/L2D1loH3GZZYKIoB0OyD33LT5SIpfk8ISYlOuDLkwjEKNwZcTwdmOcjRCUiaici6mt3t/33kB4QVHA==" algorithmName="SHA-512" password="CC35"/>
  <mergeCells count="70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D98:H98"/>
    <mergeCell ref="J98:AF98"/>
    <mergeCell ref="AN99:AP99"/>
    <mergeCell ref="AG99:AM99"/>
    <mergeCell ref="E99:I99"/>
    <mergeCell ref="K99:AF99"/>
    <mergeCell ref="AN100:AP100"/>
    <mergeCell ref="AG100:AM100"/>
    <mergeCell ref="E100:I100"/>
    <mergeCell ref="K100:AF100"/>
    <mergeCell ref="AN101:AP101"/>
    <mergeCell ref="AG101:AM101"/>
    <mergeCell ref="D101:H101"/>
    <mergeCell ref="J101:AF101"/>
    <mergeCell ref="AN102:AP102"/>
    <mergeCell ref="AG102:AM102"/>
    <mergeCell ref="E102:I102"/>
    <mergeCell ref="K102:AF102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SO 1.1 - Železniční svršek'!C2" display="/"/>
    <hyperlink ref="A97" location="'SO 1.2 - Materiál objedna...'!C2" display="/"/>
    <hyperlink ref="A99" location="'SO 2.1 - Železniční svršek'!C2" display="/"/>
    <hyperlink ref="A100" location="'SO 2.2 - Materiál objedna...'!C2" display="/"/>
    <hyperlink ref="A102" location="'SO 3.1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90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16"/>
      <c r="AT3" s="13" t="s">
        <v>85</v>
      </c>
    </row>
    <row r="4" s="1" customFormat="1" ht="24.96" customHeight="1">
      <c r="B4" s="16"/>
      <c r="D4" s="146" t="s">
        <v>106</v>
      </c>
      <c r="I4" s="142"/>
      <c r="L4" s="16"/>
      <c r="M4" s="147" t="s">
        <v>10</v>
      </c>
      <c r="AT4" s="13" t="s">
        <v>4</v>
      </c>
    </row>
    <row r="5" s="1" customFormat="1" ht="6.96" customHeight="1">
      <c r="B5" s="16"/>
      <c r="I5" s="142"/>
      <c r="L5" s="16"/>
    </row>
    <row r="6" s="1" customFormat="1" ht="12" customHeight="1">
      <c r="B6" s="16"/>
      <c r="D6" s="148" t="s">
        <v>16</v>
      </c>
      <c r="I6" s="142"/>
      <c r="L6" s="16"/>
    </row>
    <row r="7" s="1" customFormat="1" ht="16.5" customHeight="1">
      <c r="B7" s="16"/>
      <c r="E7" s="149" t="str">
        <f>'Rekapitulace stavby'!K6</f>
        <v xml:space="preserve">Výměna pražců a kolejnic v úseku Nýřany -  Heřmanova Huť</v>
      </c>
      <c r="F7" s="148"/>
      <c r="G7" s="148"/>
      <c r="H7" s="148"/>
      <c r="I7" s="142"/>
      <c r="L7" s="16"/>
    </row>
    <row r="8" s="1" customFormat="1" ht="12" customHeight="1">
      <c r="B8" s="16"/>
      <c r="D8" s="148" t="s">
        <v>107</v>
      </c>
      <c r="I8" s="142"/>
      <c r="L8" s="16"/>
    </row>
    <row r="9" s="2" customFormat="1" ht="16.5" customHeight="1">
      <c r="A9" s="34"/>
      <c r="B9" s="40"/>
      <c r="C9" s="34"/>
      <c r="D9" s="34"/>
      <c r="E9" s="149" t="s">
        <v>108</v>
      </c>
      <c r="F9" s="34"/>
      <c r="G9" s="34"/>
      <c r="H9" s="34"/>
      <c r="I9" s="15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8" t="s">
        <v>109</v>
      </c>
      <c r="E10" s="34"/>
      <c r="F10" s="34"/>
      <c r="G10" s="34"/>
      <c r="H10" s="34"/>
      <c r="I10" s="15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51" t="s">
        <v>110</v>
      </c>
      <c r="F11" s="34"/>
      <c r="G11" s="34"/>
      <c r="H11" s="34"/>
      <c r="I11" s="150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150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8" t="s">
        <v>18</v>
      </c>
      <c r="E13" s="34"/>
      <c r="F13" s="137" t="s">
        <v>1</v>
      </c>
      <c r="G13" s="34"/>
      <c r="H13" s="34"/>
      <c r="I13" s="15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8" t="s">
        <v>20</v>
      </c>
      <c r="E14" s="34"/>
      <c r="F14" s="137" t="s">
        <v>21</v>
      </c>
      <c r="G14" s="34"/>
      <c r="H14" s="34"/>
      <c r="I14" s="152" t="s">
        <v>22</v>
      </c>
      <c r="J14" s="153" t="str">
        <f>'Rekapitulace stavby'!AN8</f>
        <v>27. 2. 2020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150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8" t="s">
        <v>24</v>
      </c>
      <c r="E16" s="34"/>
      <c r="F16" s="34"/>
      <c r="G16" s="34"/>
      <c r="H16" s="34"/>
      <c r="I16" s="152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26</v>
      </c>
      <c r="F17" s="34"/>
      <c r="G17" s="34"/>
      <c r="H17" s="34"/>
      <c r="I17" s="152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150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8" t="s">
        <v>28</v>
      </c>
      <c r="E19" s="34"/>
      <c r="F19" s="34"/>
      <c r="G19" s="34"/>
      <c r="H19" s="34"/>
      <c r="I19" s="152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52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150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8" t="s">
        <v>30</v>
      </c>
      <c r="E22" s="34"/>
      <c r="F22" s="34"/>
      <c r="G22" s="34"/>
      <c r="H22" s="34"/>
      <c r="I22" s="152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52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150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8" t="s">
        <v>33</v>
      </c>
      <c r="E25" s="34"/>
      <c r="F25" s="34"/>
      <c r="G25" s="34"/>
      <c r="H25" s="34"/>
      <c r="I25" s="152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52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150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8" t="s">
        <v>35</v>
      </c>
      <c r="E28" s="34"/>
      <c r="F28" s="34"/>
      <c r="G28" s="34"/>
      <c r="H28" s="34"/>
      <c r="I28" s="15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150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9"/>
      <c r="E31" s="159"/>
      <c r="F31" s="159"/>
      <c r="G31" s="159"/>
      <c r="H31" s="159"/>
      <c r="I31" s="160"/>
      <c r="J31" s="159"/>
      <c r="K31" s="159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61" t="s">
        <v>36</v>
      </c>
      <c r="E32" s="34"/>
      <c r="F32" s="34"/>
      <c r="G32" s="34"/>
      <c r="H32" s="34"/>
      <c r="I32" s="150"/>
      <c r="J32" s="162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9"/>
      <c r="E33" s="159"/>
      <c r="F33" s="159"/>
      <c r="G33" s="159"/>
      <c r="H33" s="159"/>
      <c r="I33" s="160"/>
      <c r="J33" s="159"/>
      <c r="K33" s="159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63" t="s">
        <v>38</v>
      </c>
      <c r="G34" s="34"/>
      <c r="H34" s="34"/>
      <c r="I34" s="164" t="s">
        <v>37</v>
      </c>
      <c r="J34" s="163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65" t="s">
        <v>40</v>
      </c>
      <c r="E35" s="148" t="s">
        <v>41</v>
      </c>
      <c r="F35" s="166">
        <f>ROUND((SUM(BE120:BE318)),  2)</f>
        <v>0</v>
      </c>
      <c r="G35" s="34"/>
      <c r="H35" s="34"/>
      <c r="I35" s="167">
        <v>0.20999999999999999</v>
      </c>
      <c r="J35" s="166">
        <f>ROUND(((SUM(BE120:BE318))*I35),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8" t="s">
        <v>42</v>
      </c>
      <c r="F36" s="166">
        <f>ROUND((SUM(BF120:BF318)),  2)</f>
        <v>0</v>
      </c>
      <c r="G36" s="34"/>
      <c r="H36" s="34"/>
      <c r="I36" s="167">
        <v>0.14999999999999999</v>
      </c>
      <c r="J36" s="166">
        <f>ROUND(((SUM(BF120:BF318))*I36),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8" t="s">
        <v>43</v>
      </c>
      <c r="F37" s="166">
        <f>ROUND((SUM(BG120:BG318)),  2)</f>
        <v>0</v>
      </c>
      <c r="G37" s="34"/>
      <c r="H37" s="34"/>
      <c r="I37" s="167">
        <v>0.20999999999999999</v>
      </c>
      <c r="J37" s="16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8" t="s">
        <v>44</v>
      </c>
      <c r="F38" s="166">
        <f>ROUND((SUM(BH120:BH318)),  2)</f>
        <v>0</v>
      </c>
      <c r="G38" s="34"/>
      <c r="H38" s="34"/>
      <c r="I38" s="167">
        <v>0.14999999999999999</v>
      </c>
      <c r="J38" s="166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8" t="s">
        <v>45</v>
      </c>
      <c r="F39" s="166">
        <f>ROUND((SUM(BI120:BI318)),  2)</f>
        <v>0</v>
      </c>
      <c r="G39" s="34"/>
      <c r="H39" s="34"/>
      <c r="I39" s="167">
        <v>0</v>
      </c>
      <c r="J39" s="166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15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8"/>
      <c r="D41" s="169" t="s">
        <v>46</v>
      </c>
      <c r="E41" s="170"/>
      <c r="F41" s="170"/>
      <c r="G41" s="171" t="s">
        <v>47</v>
      </c>
      <c r="H41" s="172" t="s">
        <v>48</v>
      </c>
      <c r="I41" s="173"/>
      <c r="J41" s="174">
        <f>SUM(J32:J39)</f>
        <v>0</v>
      </c>
      <c r="K41" s="175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150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I43" s="142"/>
      <c r="L43" s="16"/>
    </row>
    <row r="44" s="1" customFormat="1" ht="14.4" customHeight="1">
      <c r="B44" s="16"/>
      <c r="I44" s="142"/>
      <c r="L44" s="16"/>
    </row>
    <row r="45" s="1" customFormat="1" ht="14.4" customHeight="1">
      <c r="B45" s="16"/>
      <c r="I45" s="142"/>
      <c r="L45" s="16"/>
    </row>
    <row r="46" s="1" customFormat="1" ht="14.4" customHeight="1">
      <c r="B46" s="16"/>
      <c r="I46" s="142"/>
      <c r="L46" s="16"/>
    </row>
    <row r="47" s="1" customFormat="1" ht="14.4" customHeight="1">
      <c r="B47" s="16"/>
      <c r="I47" s="142"/>
      <c r="L47" s="16"/>
    </row>
    <row r="48" s="1" customFormat="1" ht="14.4" customHeight="1">
      <c r="B48" s="16"/>
      <c r="I48" s="142"/>
      <c r="L48" s="16"/>
    </row>
    <row r="49" s="1" customFormat="1" ht="14.4" customHeight="1">
      <c r="B49" s="16"/>
      <c r="I49" s="142"/>
      <c r="L49" s="16"/>
    </row>
    <row r="50" s="2" customFormat="1" ht="14.4" customHeight="1">
      <c r="B50" s="59"/>
      <c r="D50" s="176" t="s">
        <v>49</v>
      </c>
      <c r="E50" s="177"/>
      <c r="F50" s="177"/>
      <c r="G50" s="176" t="s">
        <v>50</v>
      </c>
      <c r="H50" s="177"/>
      <c r="I50" s="178"/>
      <c r="J50" s="177"/>
      <c r="K50" s="177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9" t="s">
        <v>51</v>
      </c>
      <c r="E61" s="180"/>
      <c r="F61" s="181" t="s">
        <v>52</v>
      </c>
      <c r="G61" s="179" t="s">
        <v>51</v>
      </c>
      <c r="H61" s="180"/>
      <c r="I61" s="182"/>
      <c r="J61" s="183" t="s">
        <v>52</v>
      </c>
      <c r="K61" s="18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76" t="s">
        <v>53</v>
      </c>
      <c r="E65" s="184"/>
      <c r="F65" s="184"/>
      <c r="G65" s="176" t="s">
        <v>54</v>
      </c>
      <c r="H65" s="184"/>
      <c r="I65" s="185"/>
      <c r="J65" s="184"/>
      <c r="K65" s="18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9" t="s">
        <v>51</v>
      </c>
      <c r="E76" s="180"/>
      <c r="F76" s="181" t="s">
        <v>52</v>
      </c>
      <c r="G76" s="179" t="s">
        <v>51</v>
      </c>
      <c r="H76" s="180"/>
      <c r="I76" s="182"/>
      <c r="J76" s="183" t="s">
        <v>52</v>
      </c>
      <c r="K76" s="18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86"/>
      <c r="C77" s="187"/>
      <c r="D77" s="187"/>
      <c r="E77" s="187"/>
      <c r="F77" s="187"/>
      <c r="G77" s="187"/>
      <c r="H77" s="187"/>
      <c r="I77" s="188"/>
      <c r="J77" s="187"/>
      <c r="K77" s="18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9"/>
      <c r="C81" s="190"/>
      <c r="D81" s="190"/>
      <c r="E81" s="190"/>
      <c r="F81" s="190"/>
      <c r="G81" s="190"/>
      <c r="H81" s="190"/>
      <c r="I81" s="191"/>
      <c r="J81" s="190"/>
      <c r="K81" s="190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111</v>
      </c>
      <c r="D82" s="36"/>
      <c r="E82" s="36"/>
      <c r="F82" s="36"/>
      <c r="G82" s="36"/>
      <c r="H82" s="36"/>
      <c r="I82" s="15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5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5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92" t="str">
        <f>E7</f>
        <v xml:space="preserve">Výměna pražců a kolejnic v úseku Nýřany -  Heřmanova Huť</v>
      </c>
      <c r="F85" s="28"/>
      <c r="G85" s="28"/>
      <c r="H85" s="28"/>
      <c r="I85" s="15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107</v>
      </c>
      <c r="D86" s="18"/>
      <c r="E86" s="18"/>
      <c r="F86" s="18"/>
      <c r="G86" s="18"/>
      <c r="H86" s="18"/>
      <c r="I86" s="142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92" t="s">
        <v>108</v>
      </c>
      <c r="F87" s="36"/>
      <c r="G87" s="36"/>
      <c r="H87" s="36"/>
      <c r="I87" s="15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109</v>
      </c>
      <c r="D88" s="36"/>
      <c r="E88" s="36"/>
      <c r="F88" s="36"/>
      <c r="G88" s="36"/>
      <c r="H88" s="36"/>
      <c r="I88" s="15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1.1 - Železniční svršek</v>
      </c>
      <c r="F89" s="36"/>
      <c r="G89" s="36"/>
      <c r="H89" s="36"/>
      <c r="I89" s="150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5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TO Stod</v>
      </c>
      <c r="G91" s="36"/>
      <c r="H91" s="36"/>
      <c r="I91" s="152" t="s">
        <v>22</v>
      </c>
      <c r="J91" s="75" t="str">
        <f>IF(J14="","",J14)</f>
        <v>27. 2. 2020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150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 s.o.- OŘ Plzeň</v>
      </c>
      <c r="G93" s="36"/>
      <c r="H93" s="36"/>
      <c r="I93" s="152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152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5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93" t="s">
        <v>112</v>
      </c>
      <c r="D96" s="194"/>
      <c r="E96" s="194"/>
      <c r="F96" s="194"/>
      <c r="G96" s="194"/>
      <c r="H96" s="194"/>
      <c r="I96" s="195"/>
      <c r="J96" s="196" t="s">
        <v>113</v>
      </c>
      <c r="K96" s="194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150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97" t="s">
        <v>114</v>
      </c>
      <c r="D98" s="36"/>
      <c r="E98" s="36"/>
      <c r="F98" s="36"/>
      <c r="G98" s="36"/>
      <c r="H98" s="36"/>
      <c r="I98" s="150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115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150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188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191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116</v>
      </c>
      <c r="D105" s="36"/>
      <c r="E105" s="36"/>
      <c r="F105" s="36"/>
      <c r="G105" s="36"/>
      <c r="H105" s="36"/>
      <c r="I105" s="150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150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150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92" t="str">
        <f>E7</f>
        <v xml:space="preserve">Výměna pražců a kolejnic v úseku Nýřany -  Heřmanova Huť</v>
      </c>
      <c r="F108" s="28"/>
      <c r="G108" s="28"/>
      <c r="H108" s="28"/>
      <c r="I108" s="15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107</v>
      </c>
      <c r="D109" s="18"/>
      <c r="E109" s="18"/>
      <c r="F109" s="18"/>
      <c r="G109" s="18"/>
      <c r="H109" s="18"/>
      <c r="I109" s="142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92" t="s">
        <v>108</v>
      </c>
      <c r="F110" s="36"/>
      <c r="G110" s="36"/>
      <c r="H110" s="36"/>
      <c r="I110" s="15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109</v>
      </c>
      <c r="D111" s="36"/>
      <c r="E111" s="36"/>
      <c r="F111" s="36"/>
      <c r="G111" s="36"/>
      <c r="H111" s="36"/>
      <c r="I111" s="150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1.1 - Železniční svršek</v>
      </c>
      <c r="F112" s="36"/>
      <c r="G112" s="36"/>
      <c r="H112" s="36"/>
      <c r="I112" s="15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15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TO Stod</v>
      </c>
      <c r="G114" s="36"/>
      <c r="H114" s="36"/>
      <c r="I114" s="152" t="s">
        <v>22</v>
      </c>
      <c r="J114" s="75" t="str">
        <f>IF(J14="","",J14)</f>
        <v>27. 2. 2020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5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 s.o.- OŘ Plzeň</v>
      </c>
      <c r="G116" s="36"/>
      <c r="H116" s="36"/>
      <c r="I116" s="152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152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150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98"/>
      <c r="B119" s="199"/>
      <c r="C119" s="200" t="s">
        <v>117</v>
      </c>
      <c r="D119" s="201" t="s">
        <v>61</v>
      </c>
      <c r="E119" s="201" t="s">
        <v>57</v>
      </c>
      <c r="F119" s="201" t="s">
        <v>58</v>
      </c>
      <c r="G119" s="201" t="s">
        <v>118</v>
      </c>
      <c r="H119" s="201" t="s">
        <v>119</v>
      </c>
      <c r="I119" s="202" t="s">
        <v>120</v>
      </c>
      <c r="J119" s="203" t="s">
        <v>113</v>
      </c>
      <c r="K119" s="204" t="s">
        <v>121</v>
      </c>
      <c r="L119" s="205"/>
      <c r="M119" s="96" t="s">
        <v>1</v>
      </c>
      <c r="N119" s="97" t="s">
        <v>40</v>
      </c>
      <c r="O119" s="97" t="s">
        <v>122</v>
      </c>
      <c r="P119" s="97" t="s">
        <v>123</v>
      </c>
      <c r="Q119" s="97" t="s">
        <v>124</v>
      </c>
      <c r="R119" s="97" t="s">
        <v>125</v>
      </c>
      <c r="S119" s="97" t="s">
        <v>126</v>
      </c>
      <c r="T119" s="98" t="s">
        <v>127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4"/>
      <c r="B120" s="35"/>
      <c r="C120" s="103" t="s">
        <v>128</v>
      </c>
      <c r="D120" s="36"/>
      <c r="E120" s="36"/>
      <c r="F120" s="36"/>
      <c r="G120" s="36"/>
      <c r="H120" s="36"/>
      <c r="I120" s="150"/>
      <c r="J120" s="206">
        <f>BK120</f>
        <v>0</v>
      </c>
      <c r="K120" s="36"/>
      <c r="L120" s="40"/>
      <c r="M120" s="99"/>
      <c r="N120" s="207"/>
      <c r="O120" s="100"/>
      <c r="P120" s="208">
        <f>SUM(P121:P318)</f>
        <v>0</v>
      </c>
      <c r="Q120" s="100"/>
      <c r="R120" s="208">
        <f>SUM(R121:R318)</f>
        <v>250.20600999999999</v>
      </c>
      <c r="S120" s="100"/>
      <c r="T120" s="209">
        <f>SUM(T121:T318)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115</v>
      </c>
      <c r="BK120" s="210">
        <f>SUM(BK121:BK318)</f>
        <v>0</v>
      </c>
    </row>
    <row r="121" s="2" customFormat="1" ht="16.5" customHeight="1">
      <c r="A121" s="34"/>
      <c r="B121" s="35"/>
      <c r="C121" s="211" t="s">
        <v>83</v>
      </c>
      <c r="D121" s="211" t="s">
        <v>129</v>
      </c>
      <c r="E121" s="212" t="s">
        <v>130</v>
      </c>
      <c r="F121" s="213" t="s">
        <v>131</v>
      </c>
      <c r="G121" s="214" t="s">
        <v>132</v>
      </c>
      <c r="H121" s="215">
        <v>0.029000000000000001</v>
      </c>
      <c r="I121" s="216"/>
      <c r="J121" s="217">
        <f>ROUND(I121*H121,2)</f>
        <v>0</v>
      </c>
      <c r="K121" s="218"/>
      <c r="L121" s="40"/>
      <c r="M121" s="219" t="s">
        <v>1</v>
      </c>
      <c r="N121" s="220" t="s">
        <v>41</v>
      </c>
      <c r="O121" s="87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3" t="s">
        <v>133</v>
      </c>
      <c r="AT121" s="223" t="s">
        <v>129</v>
      </c>
      <c r="AU121" s="223" t="s">
        <v>76</v>
      </c>
      <c r="AY121" s="13" t="s">
        <v>134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3" t="s">
        <v>83</v>
      </c>
      <c r="BK121" s="224">
        <f>ROUND(I121*H121,2)</f>
        <v>0</v>
      </c>
      <c r="BL121" s="13" t="s">
        <v>133</v>
      </c>
      <c r="BM121" s="223" t="s">
        <v>135</v>
      </c>
    </row>
    <row r="122" s="2" customFormat="1">
      <c r="A122" s="34"/>
      <c r="B122" s="35"/>
      <c r="C122" s="36"/>
      <c r="D122" s="225" t="s">
        <v>136</v>
      </c>
      <c r="E122" s="36"/>
      <c r="F122" s="226" t="s">
        <v>137</v>
      </c>
      <c r="G122" s="36"/>
      <c r="H122" s="36"/>
      <c r="I122" s="150"/>
      <c r="J122" s="36"/>
      <c r="K122" s="36"/>
      <c r="L122" s="40"/>
      <c r="M122" s="227"/>
      <c r="N122" s="228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136</v>
      </c>
      <c r="AU122" s="13" t="s">
        <v>76</v>
      </c>
    </row>
    <row r="123" s="2" customFormat="1">
      <c r="A123" s="34"/>
      <c r="B123" s="35"/>
      <c r="C123" s="36"/>
      <c r="D123" s="225" t="s">
        <v>138</v>
      </c>
      <c r="E123" s="36"/>
      <c r="F123" s="229" t="s">
        <v>139</v>
      </c>
      <c r="G123" s="36"/>
      <c r="H123" s="36"/>
      <c r="I123" s="150"/>
      <c r="J123" s="36"/>
      <c r="K123" s="36"/>
      <c r="L123" s="40"/>
      <c r="M123" s="227"/>
      <c r="N123" s="228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138</v>
      </c>
      <c r="AU123" s="13" t="s">
        <v>76</v>
      </c>
    </row>
    <row r="124" s="2" customFormat="1" ht="16.5" customHeight="1">
      <c r="A124" s="34"/>
      <c r="B124" s="35"/>
      <c r="C124" s="211" t="s">
        <v>85</v>
      </c>
      <c r="D124" s="211" t="s">
        <v>129</v>
      </c>
      <c r="E124" s="212" t="s">
        <v>140</v>
      </c>
      <c r="F124" s="213" t="s">
        <v>141</v>
      </c>
      <c r="G124" s="214" t="s">
        <v>132</v>
      </c>
      <c r="H124" s="215">
        <v>0.13700000000000001</v>
      </c>
      <c r="I124" s="216"/>
      <c r="J124" s="217">
        <f>ROUND(I124*H124,2)</f>
        <v>0</v>
      </c>
      <c r="K124" s="218"/>
      <c r="L124" s="40"/>
      <c r="M124" s="219" t="s">
        <v>1</v>
      </c>
      <c r="N124" s="220" t="s">
        <v>41</v>
      </c>
      <c r="O124" s="87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23" t="s">
        <v>133</v>
      </c>
      <c r="AT124" s="223" t="s">
        <v>129</v>
      </c>
      <c r="AU124" s="223" t="s">
        <v>76</v>
      </c>
      <c r="AY124" s="13" t="s">
        <v>134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3" t="s">
        <v>83</v>
      </c>
      <c r="BK124" s="224">
        <f>ROUND(I124*H124,2)</f>
        <v>0</v>
      </c>
      <c r="BL124" s="13" t="s">
        <v>133</v>
      </c>
      <c r="BM124" s="223" t="s">
        <v>142</v>
      </c>
    </row>
    <row r="125" s="2" customFormat="1">
      <c r="A125" s="34"/>
      <c r="B125" s="35"/>
      <c r="C125" s="36"/>
      <c r="D125" s="225" t="s">
        <v>136</v>
      </c>
      <c r="E125" s="36"/>
      <c r="F125" s="226" t="s">
        <v>143</v>
      </c>
      <c r="G125" s="36"/>
      <c r="H125" s="36"/>
      <c r="I125" s="150"/>
      <c r="J125" s="36"/>
      <c r="K125" s="36"/>
      <c r="L125" s="40"/>
      <c r="M125" s="227"/>
      <c r="N125" s="228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136</v>
      </c>
      <c r="AU125" s="13" t="s">
        <v>76</v>
      </c>
    </row>
    <row r="126" s="2" customFormat="1">
      <c r="A126" s="34"/>
      <c r="B126" s="35"/>
      <c r="C126" s="36"/>
      <c r="D126" s="225" t="s">
        <v>138</v>
      </c>
      <c r="E126" s="36"/>
      <c r="F126" s="229" t="s">
        <v>139</v>
      </c>
      <c r="G126" s="36"/>
      <c r="H126" s="36"/>
      <c r="I126" s="150"/>
      <c r="J126" s="36"/>
      <c r="K126" s="36"/>
      <c r="L126" s="40"/>
      <c r="M126" s="227"/>
      <c r="N126" s="228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138</v>
      </c>
      <c r="AU126" s="13" t="s">
        <v>76</v>
      </c>
    </row>
    <row r="127" s="2" customFormat="1" ht="16.5" customHeight="1">
      <c r="A127" s="34"/>
      <c r="B127" s="35"/>
      <c r="C127" s="211" t="s">
        <v>144</v>
      </c>
      <c r="D127" s="211" t="s">
        <v>129</v>
      </c>
      <c r="E127" s="212" t="s">
        <v>145</v>
      </c>
      <c r="F127" s="213" t="s">
        <v>146</v>
      </c>
      <c r="G127" s="214" t="s">
        <v>147</v>
      </c>
      <c r="H127" s="215">
        <v>24</v>
      </c>
      <c r="I127" s="216"/>
      <c r="J127" s="217">
        <f>ROUND(I127*H127,2)</f>
        <v>0</v>
      </c>
      <c r="K127" s="218"/>
      <c r="L127" s="40"/>
      <c r="M127" s="219" t="s">
        <v>1</v>
      </c>
      <c r="N127" s="220" t="s">
        <v>41</v>
      </c>
      <c r="O127" s="87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23" t="s">
        <v>133</v>
      </c>
      <c r="AT127" s="223" t="s">
        <v>129</v>
      </c>
      <c r="AU127" s="223" t="s">
        <v>76</v>
      </c>
      <c r="AY127" s="13" t="s">
        <v>134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3" t="s">
        <v>83</v>
      </c>
      <c r="BK127" s="224">
        <f>ROUND(I127*H127,2)</f>
        <v>0</v>
      </c>
      <c r="BL127" s="13" t="s">
        <v>133</v>
      </c>
      <c r="BM127" s="223" t="s">
        <v>148</v>
      </c>
    </row>
    <row r="128" s="2" customFormat="1">
      <c r="A128" s="34"/>
      <c r="B128" s="35"/>
      <c r="C128" s="36"/>
      <c r="D128" s="225" t="s">
        <v>136</v>
      </c>
      <c r="E128" s="36"/>
      <c r="F128" s="226" t="s">
        <v>149</v>
      </c>
      <c r="G128" s="36"/>
      <c r="H128" s="36"/>
      <c r="I128" s="150"/>
      <c r="J128" s="36"/>
      <c r="K128" s="36"/>
      <c r="L128" s="40"/>
      <c r="M128" s="227"/>
      <c r="N128" s="228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136</v>
      </c>
      <c r="AU128" s="13" t="s">
        <v>76</v>
      </c>
    </row>
    <row r="129" s="2" customFormat="1">
      <c r="A129" s="34"/>
      <c r="B129" s="35"/>
      <c r="C129" s="36"/>
      <c r="D129" s="225" t="s">
        <v>138</v>
      </c>
      <c r="E129" s="36"/>
      <c r="F129" s="229" t="s">
        <v>150</v>
      </c>
      <c r="G129" s="36"/>
      <c r="H129" s="36"/>
      <c r="I129" s="150"/>
      <c r="J129" s="36"/>
      <c r="K129" s="36"/>
      <c r="L129" s="40"/>
      <c r="M129" s="227"/>
      <c r="N129" s="228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138</v>
      </c>
      <c r="AU129" s="13" t="s">
        <v>76</v>
      </c>
    </row>
    <row r="130" s="2" customFormat="1" ht="16.5" customHeight="1">
      <c r="A130" s="34"/>
      <c r="B130" s="35"/>
      <c r="C130" s="211" t="s">
        <v>133</v>
      </c>
      <c r="D130" s="211" t="s">
        <v>129</v>
      </c>
      <c r="E130" s="212" t="s">
        <v>151</v>
      </c>
      <c r="F130" s="213" t="s">
        <v>152</v>
      </c>
      <c r="G130" s="214" t="s">
        <v>153</v>
      </c>
      <c r="H130" s="215">
        <v>30</v>
      </c>
      <c r="I130" s="216"/>
      <c r="J130" s="217">
        <f>ROUND(I130*H130,2)</f>
        <v>0</v>
      </c>
      <c r="K130" s="218"/>
      <c r="L130" s="40"/>
      <c r="M130" s="219" t="s">
        <v>1</v>
      </c>
      <c r="N130" s="220" t="s">
        <v>41</v>
      </c>
      <c r="O130" s="87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23" t="s">
        <v>133</v>
      </c>
      <c r="AT130" s="223" t="s">
        <v>129</v>
      </c>
      <c r="AU130" s="223" t="s">
        <v>76</v>
      </c>
      <c r="AY130" s="13" t="s">
        <v>134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3" t="s">
        <v>83</v>
      </c>
      <c r="BK130" s="224">
        <f>ROUND(I130*H130,2)</f>
        <v>0</v>
      </c>
      <c r="BL130" s="13" t="s">
        <v>133</v>
      </c>
      <c r="BM130" s="223" t="s">
        <v>154</v>
      </c>
    </row>
    <row r="131" s="2" customFormat="1">
      <c r="A131" s="34"/>
      <c r="B131" s="35"/>
      <c r="C131" s="36"/>
      <c r="D131" s="225" t="s">
        <v>136</v>
      </c>
      <c r="E131" s="36"/>
      <c r="F131" s="226" t="s">
        <v>155</v>
      </c>
      <c r="G131" s="36"/>
      <c r="H131" s="36"/>
      <c r="I131" s="150"/>
      <c r="J131" s="36"/>
      <c r="K131" s="36"/>
      <c r="L131" s="40"/>
      <c r="M131" s="227"/>
      <c r="N131" s="228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136</v>
      </c>
      <c r="AU131" s="13" t="s">
        <v>76</v>
      </c>
    </row>
    <row r="132" s="2" customFormat="1">
      <c r="A132" s="34"/>
      <c r="B132" s="35"/>
      <c r="C132" s="36"/>
      <c r="D132" s="225" t="s">
        <v>138</v>
      </c>
      <c r="E132" s="36"/>
      <c r="F132" s="229" t="s">
        <v>156</v>
      </c>
      <c r="G132" s="36"/>
      <c r="H132" s="36"/>
      <c r="I132" s="150"/>
      <c r="J132" s="36"/>
      <c r="K132" s="36"/>
      <c r="L132" s="40"/>
      <c r="M132" s="227"/>
      <c r="N132" s="228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138</v>
      </c>
      <c r="AU132" s="13" t="s">
        <v>76</v>
      </c>
    </row>
    <row r="133" s="2" customFormat="1" ht="16.5" customHeight="1">
      <c r="A133" s="34"/>
      <c r="B133" s="35"/>
      <c r="C133" s="211" t="s">
        <v>157</v>
      </c>
      <c r="D133" s="211" t="s">
        <v>129</v>
      </c>
      <c r="E133" s="212" t="s">
        <v>158</v>
      </c>
      <c r="F133" s="213" t="s">
        <v>159</v>
      </c>
      <c r="G133" s="214" t="s">
        <v>160</v>
      </c>
      <c r="H133" s="215">
        <v>742</v>
      </c>
      <c r="I133" s="216"/>
      <c r="J133" s="217">
        <f>ROUND(I133*H133,2)</f>
        <v>0</v>
      </c>
      <c r="K133" s="218"/>
      <c r="L133" s="40"/>
      <c r="M133" s="219" t="s">
        <v>1</v>
      </c>
      <c r="N133" s="220" t="s">
        <v>41</v>
      </c>
      <c r="O133" s="87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23" t="s">
        <v>133</v>
      </c>
      <c r="AT133" s="223" t="s">
        <v>129</v>
      </c>
      <c r="AU133" s="223" t="s">
        <v>76</v>
      </c>
      <c r="AY133" s="13" t="s">
        <v>134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3" t="s">
        <v>83</v>
      </c>
      <c r="BK133" s="224">
        <f>ROUND(I133*H133,2)</f>
        <v>0</v>
      </c>
      <c r="BL133" s="13" t="s">
        <v>133</v>
      </c>
      <c r="BM133" s="223" t="s">
        <v>161</v>
      </c>
    </row>
    <row r="134" s="2" customFormat="1">
      <c r="A134" s="34"/>
      <c r="B134" s="35"/>
      <c r="C134" s="36"/>
      <c r="D134" s="225" t="s">
        <v>136</v>
      </c>
      <c r="E134" s="36"/>
      <c r="F134" s="226" t="s">
        <v>162</v>
      </c>
      <c r="G134" s="36"/>
      <c r="H134" s="36"/>
      <c r="I134" s="150"/>
      <c r="J134" s="36"/>
      <c r="K134" s="36"/>
      <c r="L134" s="40"/>
      <c r="M134" s="227"/>
      <c r="N134" s="228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136</v>
      </c>
      <c r="AU134" s="13" t="s">
        <v>76</v>
      </c>
    </row>
    <row r="135" s="2" customFormat="1">
      <c r="A135" s="34"/>
      <c r="B135" s="35"/>
      <c r="C135" s="36"/>
      <c r="D135" s="225" t="s">
        <v>138</v>
      </c>
      <c r="E135" s="36"/>
      <c r="F135" s="229" t="s">
        <v>163</v>
      </c>
      <c r="G135" s="36"/>
      <c r="H135" s="36"/>
      <c r="I135" s="150"/>
      <c r="J135" s="36"/>
      <c r="K135" s="36"/>
      <c r="L135" s="40"/>
      <c r="M135" s="227"/>
      <c r="N135" s="228"/>
      <c r="O135" s="87"/>
      <c r="P135" s="87"/>
      <c r="Q135" s="87"/>
      <c r="R135" s="87"/>
      <c r="S135" s="87"/>
      <c r="T135" s="88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138</v>
      </c>
      <c r="AU135" s="13" t="s">
        <v>76</v>
      </c>
    </row>
    <row r="136" s="10" customFormat="1">
      <c r="A136" s="10"/>
      <c r="B136" s="230"/>
      <c r="C136" s="231"/>
      <c r="D136" s="225" t="s">
        <v>164</v>
      </c>
      <c r="E136" s="232" t="s">
        <v>1</v>
      </c>
      <c r="F136" s="233" t="s">
        <v>165</v>
      </c>
      <c r="G136" s="231"/>
      <c r="H136" s="234">
        <v>450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T136" s="240" t="s">
        <v>164</v>
      </c>
      <c r="AU136" s="240" t="s">
        <v>76</v>
      </c>
      <c r="AV136" s="10" t="s">
        <v>85</v>
      </c>
      <c r="AW136" s="10" t="s">
        <v>32</v>
      </c>
      <c r="AX136" s="10" t="s">
        <v>76</v>
      </c>
      <c r="AY136" s="240" t="s">
        <v>134</v>
      </c>
    </row>
    <row r="137" s="10" customFormat="1">
      <c r="A137" s="10"/>
      <c r="B137" s="230"/>
      <c r="C137" s="231"/>
      <c r="D137" s="225" t="s">
        <v>164</v>
      </c>
      <c r="E137" s="232" t="s">
        <v>1</v>
      </c>
      <c r="F137" s="233" t="s">
        <v>166</v>
      </c>
      <c r="G137" s="231"/>
      <c r="H137" s="234">
        <v>292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T137" s="240" t="s">
        <v>164</v>
      </c>
      <c r="AU137" s="240" t="s">
        <v>76</v>
      </c>
      <c r="AV137" s="10" t="s">
        <v>85</v>
      </c>
      <c r="AW137" s="10" t="s">
        <v>32</v>
      </c>
      <c r="AX137" s="10" t="s">
        <v>76</v>
      </c>
      <c r="AY137" s="240" t="s">
        <v>134</v>
      </c>
    </row>
    <row r="138" s="11" customFormat="1">
      <c r="A138" s="11"/>
      <c r="B138" s="241"/>
      <c r="C138" s="242"/>
      <c r="D138" s="225" t="s">
        <v>164</v>
      </c>
      <c r="E138" s="243" t="s">
        <v>1</v>
      </c>
      <c r="F138" s="244" t="s">
        <v>167</v>
      </c>
      <c r="G138" s="242"/>
      <c r="H138" s="245">
        <v>742</v>
      </c>
      <c r="I138" s="246"/>
      <c r="J138" s="242"/>
      <c r="K138" s="242"/>
      <c r="L138" s="247"/>
      <c r="M138" s="248"/>
      <c r="N138" s="249"/>
      <c r="O138" s="249"/>
      <c r="P138" s="249"/>
      <c r="Q138" s="249"/>
      <c r="R138" s="249"/>
      <c r="S138" s="249"/>
      <c r="T138" s="250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T138" s="251" t="s">
        <v>164</v>
      </c>
      <c r="AU138" s="251" t="s">
        <v>76</v>
      </c>
      <c r="AV138" s="11" t="s">
        <v>133</v>
      </c>
      <c r="AW138" s="11" t="s">
        <v>32</v>
      </c>
      <c r="AX138" s="11" t="s">
        <v>83</v>
      </c>
      <c r="AY138" s="251" t="s">
        <v>134</v>
      </c>
    </row>
    <row r="139" s="2" customFormat="1" ht="16.5" customHeight="1">
      <c r="A139" s="34"/>
      <c r="B139" s="35"/>
      <c r="C139" s="211" t="s">
        <v>168</v>
      </c>
      <c r="D139" s="211" t="s">
        <v>129</v>
      </c>
      <c r="E139" s="212" t="s">
        <v>169</v>
      </c>
      <c r="F139" s="213" t="s">
        <v>170</v>
      </c>
      <c r="G139" s="214" t="s">
        <v>160</v>
      </c>
      <c r="H139" s="215">
        <v>450</v>
      </c>
      <c r="I139" s="216"/>
      <c r="J139" s="217">
        <f>ROUND(I139*H139,2)</f>
        <v>0</v>
      </c>
      <c r="K139" s="218"/>
      <c r="L139" s="40"/>
      <c r="M139" s="219" t="s">
        <v>1</v>
      </c>
      <c r="N139" s="220" t="s">
        <v>41</v>
      </c>
      <c r="O139" s="87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23" t="s">
        <v>133</v>
      </c>
      <c r="AT139" s="223" t="s">
        <v>129</v>
      </c>
      <c r="AU139" s="223" t="s">
        <v>76</v>
      </c>
      <c r="AY139" s="13" t="s">
        <v>134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3" t="s">
        <v>83</v>
      </c>
      <c r="BK139" s="224">
        <f>ROUND(I139*H139,2)</f>
        <v>0</v>
      </c>
      <c r="BL139" s="13" t="s">
        <v>133</v>
      </c>
      <c r="BM139" s="223" t="s">
        <v>171</v>
      </c>
    </row>
    <row r="140" s="2" customFormat="1">
      <c r="A140" s="34"/>
      <c r="B140" s="35"/>
      <c r="C140" s="36"/>
      <c r="D140" s="225" t="s">
        <v>136</v>
      </c>
      <c r="E140" s="36"/>
      <c r="F140" s="226" t="s">
        <v>172</v>
      </c>
      <c r="G140" s="36"/>
      <c r="H140" s="36"/>
      <c r="I140" s="150"/>
      <c r="J140" s="36"/>
      <c r="K140" s="36"/>
      <c r="L140" s="40"/>
      <c r="M140" s="227"/>
      <c r="N140" s="228"/>
      <c r="O140" s="87"/>
      <c r="P140" s="87"/>
      <c r="Q140" s="87"/>
      <c r="R140" s="87"/>
      <c r="S140" s="87"/>
      <c r="T140" s="88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136</v>
      </c>
      <c r="AU140" s="13" t="s">
        <v>76</v>
      </c>
    </row>
    <row r="141" s="2" customFormat="1">
      <c r="A141" s="34"/>
      <c r="B141" s="35"/>
      <c r="C141" s="36"/>
      <c r="D141" s="225" t="s">
        <v>138</v>
      </c>
      <c r="E141" s="36"/>
      <c r="F141" s="229" t="s">
        <v>173</v>
      </c>
      <c r="G141" s="36"/>
      <c r="H141" s="36"/>
      <c r="I141" s="150"/>
      <c r="J141" s="36"/>
      <c r="K141" s="36"/>
      <c r="L141" s="40"/>
      <c r="M141" s="227"/>
      <c r="N141" s="228"/>
      <c r="O141" s="87"/>
      <c r="P141" s="87"/>
      <c r="Q141" s="87"/>
      <c r="R141" s="87"/>
      <c r="S141" s="87"/>
      <c r="T141" s="88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138</v>
      </c>
      <c r="AU141" s="13" t="s">
        <v>76</v>
      </c>
    </row>
    <row r="142" s="2" customFormat="1" ht="16.5" customHeight="1">
      <c r="A142" s="34"/>
      <c r="B142" s="35"/>
      <c r="C142" s="211" t="s">
        <v>174</v>
      </c>
      <c r="D142" s="211" t="s">
        <v>129</v>
      </c>
      <c r="E142" s="212" t="s">
        <v>175</v>
      </c>
      <c r="F142" s="213" t="s">
        <v>176</v>
      </c>
      <c r="G142" s="214" t="s">
        <v>177</v>
      </c>
      <c r="H142" s="215">
        <v>45</v>
      </c>
      <c r="I142" s="216"/>
      <c r="J142" s="217">
        <f>ROUND(I142*H142,2)</f>
        <v>0</v>
      </c>
      <c r="K142" s="218"/>
      <c r="L142" s="40"/>
      <c r="M142" s="219" t="s">
        <v>1</v>
      </c>
      <c r="N142" s="220" t="s">
        <v>41</v>
      </c>
      <c r="O142" s="87"/>
      <c r="P142" s="221">
        <f>O142*H142</f>
        <v>0</v>
      </c>
      <c r="Q142" s="221">
        <v>0</v>
      </c>
      <c r="R142" s="221">
        <f>Q142*H142</f>
        <v>0</v>
      </c>
      <c r="S142" s="221">
        <v>0</v>
      </c>
      <c r="T142" s="222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23" t="s">
        <v>133</v>
      </c>
      <c r="AT142" s="223" t="s">
        <v>129</v>
      </c>
      <c r="AU142" s="223" t="s">
        <v>76</v>
      </c>
      <c r="AY142" s="13" t="s">
        <v>134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3" t="s">
        <v>83</v>
      </c>
      <c r="BK142" s="224">
        <f>ROUND(I142*H142,2)</f>
        <v>0</v>
      </c>
      <c r="BL142" s="13" t="s">
        <v>133</v>
      </c>
      <c r="BM142" s="223" t="s">
        <v>178</v>
      </c>
    </row>
    <row r="143" s="2" customFormat="1">
      <c r="A143" s="34"/>
      <c r="B143" s="35"/>
      <c r="C143" s="36"/>
      <c r="D143" s="225" t="s">
        <v>136</v>
      </c>
      <c r="E143" s="36"/>
      <c r="F143" s="226" t="s">
        <v>179</v>
      </c>
      <c r="G143" s="36"/>
      <c r="H143" s="36"/>
      <c r="I143" s="150"/>
      <c r="J143" s="36"/>
      <c r="K143" s="36"/>
      <c r="L143" s="40"/>
      <c r="M143" s="227"/>
      <c r="N143" s="228"/>
      <c r="O143" s="87"/>
      <c r="P143" s="87"/>
      <c r="Q143" s="87"/>
      <c r="R143" s="87"/>
      <c r="S143" s="87"/>
      <c r="T143" s="88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3" t="s">
        <v>136</v>
      </c>
      <c r="AU143" s="13" t="s">
        <v>76</v>
      </c>
    </row>
    <row r="144" s="2" customFormat="1">
      <c r="A144" s="34"/>
      <c r="B144" s="35"/>
      <c r="C144" s="36"/>
      <c r="D144" s="225" t="s">
        <v>138</v>
      </c>
      <c r="E144" s="36"/>
      <c r="F144" s="229" t="s">
        <v>180</v>
      </c>
      <c r="G144" s="36"/>
      <c r="H144" s="36"/>
      <c r="I144" s="150"/>
      <c r="J144" s="36"/>
      <c r="K144" s="36"/>
      <c r="L144" s="40"/>
      <c r="M144" s="227"/>
      <c r="N144" s="228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138</v>
      </c>
      <c r="AU144" s="13" t="s">
        <v>76</v>
      </c>
    </row>
    <row r="145" s="10" customFormat="1">
      <c r="A145" s="10"/>
      <c r="B145" s="230"/>
      <c r="C145" s="231"/>
      <c r="D145" s="225" t="s">
        <v>164</v>
      </c>
      <c r="E145" s="232" t="s">
        <v>1</v>
      </c>
      <c r="F145" s="233" t="s">
        <v>181</v>
      </c>
      <c r="G145" s="231"/>
      <c r="H145" s="234">
        <v>45</v>
      </c>
      <c r="I145" s="235"/>
      <c r="J145" s="231"/>
      <c r="K145" s="231"/>
      <c r="L145" s="236"/>
      <c r="M145" s="237"/>
      <c r="N145" s="238"/>
      <c r="O145" s="238"/>
      <c r="P145" s="238"/>
      <c r="Q145" s="238"/>
      <c r="R145" s="238"/>
      <c r="S145" s="238"/>
      <c r="T145" s="239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T145" s="240" t="s">
        <v>164</v>
      </c>
      <c r="AU145" s="240" t="s">
        <v>76</v>
      </c>
      <c r="AV145" s="10" t="s">
        <v>85</v>
      </c>
      <c r="AW145" s="10" t="s">
        <v>32</v>
      </c>
      <c r="AX145" s="10" t="s">
        <v>83</v>
      </c>
      <c r="AY145" s="240" t="s">
        <v>134</v>
      </c>
    </row>
    <row r="146" s="2" customFormat="1" ht="16.5" customHeight="1">
      <c r="A146" s="34"/>
      <c r="B146" s="35"/>
      <c r="C146" s="252" t="s">
        <v>182</v>
      </c>
      <c r="D146" s="252" t="s">
        <v>183</v>
      </c>
      <c r="E146" s="253" t="s">
        <v>184</v>
      </c>
      <c r="F146" s="254" t="s">
        <v>185</v>
      </c>
      <c r="G146" s="255" t="s">
        <v>186</v>
      </c>
      <c r="H146" s="256">
        <v>67.5</v>
      </c>
      <c r="I146" s="257"/>
      <c r="J146" s="258">
        <f>ROUND(I146*H146,2)</f>
        <v>0</v>
      </c>
      <c r="K146" s="259"/>
      <c r="L146" s="260"/>
      <c r="M146" s="261" t="s">
        <v>1</v>
      </c>
      <c r="N146" s="262" t="s">
        <v>41</v>
      </c>
      <c r="O146" s="87"/>
      <c r="P146" s="221">
        <f>O146*H146</f>
        <v>0</v>
      </c>
      <c r="Q146" s="221">
        <v>1</v>
      </c>
      <c r="R146" s="221">
        <f>Q146*H146</f>
        <v>67.5</v>
      </c>
      <c r="S146" s="221">
        <v>0</v>
      </c>
      <c r="T146" s="222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23" t="s">
        <v>182</v>
      </c>
      <c r="AT146" s="223" t="s">
        <v>183</v>
      </c>
      <c r="AU146" s="223" t="s">
        <v>76</v>
      </c>
      <c r="AY146" s="13" t="s">
        <v>134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3" t="s">
        <v>83</v>
      </c>
      <c r="BK146" s="224">
        <f>ROUND(I146*H146,2)</f>
        <v>0</v>
      </c>
      <c r="BL146" s="13" t="s">
        <v>133</v>
      </c>
      <c r="BM146" s="223" t="s">
        <v>187</v>
      </c>
    </row>
    <row r="147" s="2" customFormat="1">
      <c r="A147" s="34"/>
      <c r="B147" s="35"/>
      <c r="C147" s="36"/>
      <c r="D147" s="225" t="s">
        <v>136</v>
      </c>
      <c r="E147" s="36"/>
      <c r="F147" s="226" t="s">
        <v>185</v>
      </c>
      <c r="G147" s="36"/>
      <c r="H147" s="36"/>
      <c r="I147" s="150"/>
      <c r="J147" s="36"/>
      <c r="K147" s="36"/>
      <c r="L147" s="40"/>
      <c r="M147" s="227"/>
      <c r="N147" s="228"/>
      <c r="O147" s="87"/>
      <c r="P147" s="87"/>
      <c r="Q147" s="87"/>
      <c r="R147" s="87"/>
      <c r="S147" s="87"/>
      <c r="T147" s="88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136</v>
      </c>
      <c r="AU147" s="13" t="s">
        <v>76</v>
      </c>
    </row>
    <row r="148" s="10" customFormat="1">
      <c r="A148" s="10"/>
      <c r="B148" s="230"/>
      <c r="C148" s="231"/>
      <c r="D148" s="225" t="s">
        <v>164</v>
      </c>
      <c r="E148" s="232" t="s">
        <v>1</v>
      </c>
      <c r="F148" s="233" t="s">
        <v>188</v>
      </c>
      <c r="G148" s="231"/>
      <c r="H148" s="234">
        <v>67.5</v>
      </c>
      <c r="I148" s="235"/>
      <c r="J148" s="231"/>
      <c r="K148" s="231"/>
      <c r="L148" s="236"/>
      <c r="M148" s="237"/>
      <c r="N148" s="238"/>
      <c r="O148" s="238"/>
      <c r="P148" s="238"/>
      <c r="Q148" s="238"/>
      <c r="R148" s="238"/>
      <c r="S148" s="238"/>
      <c r="T148" s="239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T148" s="240" t="s">
        <v>164</v>
      </c>
      <c r="AU148" s="240" t="s">
        <v>76</v>
      </c>
      <c r="AV148" s="10" t="s">
        <v>85</v>
      </c>
      <c r="AW148" s="10" t="s">
        <v>32</v>
      </c>
      <c r="AX148" s="10" t="s">
        <v>83</v>
      </c>
      <c r="AY148" s="240" t="s">
        <v>134</v>
      </c>
    </row>
    <row r="149" s="2" customFormat="1" ht="16.5" customHeight="1">
      <c r="A149" s="34"/>
      <c r="B149" s="35"/>
      <c r="C149" s="211" t="s">
        <v>189</v>
      </c>
      <c r="D149" s="211" t="s">
        <v>129</v>
      </c>
      <c r="E149" s="212" t="s">
        <v>190</v>
      </c>
      <c r="F149" s="213" t="s">
        <v>191</v>
      </c>
      <c r="G149" s="214" t="s">
        <v>186</v>
      </c>
      <c r="H149" s="215">
        <v>36.421999999999997</v>
      </c>
      <c r="I149" s="216"/>
      <c r="J149" s="217">
        <f>ROUND(I149*H149,2)</f>
        <v>0</v>
      </c>
      <c r="K149" s="218"/>
      <c r="L149" s="40"/>
      <c r="M149" s="219" t="s">
        <v>1</v>
      </c>
      <c r="N149" s="220" t="s">
        <v>41</v>
      </c>
      <c r="O149" s="87"/>
      <c r="P149" s="221">
        <f>O149*H149</f>
        <v>0</v>
      </c>
      <c r="Q149" s="221">
        <v>0</v>
      </c>
      <c r="R149" s="221">
        <f>Q149*H149</f>
        <v>0</v>
      </c>
      <c r="S149" s="221">
        <v>0</v>
      </c>
      <c r="T149" s="222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23" t="s">
        <v>133</v>
      </c>
      <c r="AT149" s="223" t="s">
        <v>129</v>
      </c>
      <c r="AU149" s="223" t="s">
        <v>76</v>
      </c>
      <c r="AY149" s="13" t="s">
        <v>134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3" t="s">
        <v>83</v>
      </c>
      <c r="BK149" s="224">
        <f>ROUND(I149*H149,2)</f>
        <v>0</v>
      </c>
      <c r="BL149" s="13" t="s">
        <v>133</v>
      </c>
      <c r="BM149" s="223" t="s">
        <v>192</v>
      </c>
    </row>
    <row r="150" s="2" customFormat="1">
      <c r="A150" s="34"/>
      <c r="B150" s="35"/>
      <c r="C150" s="36"/>
      <c r="D150" s="225" t="s">
        <v>136</v>
      </c>
      <c r="E150" s="36"/>
      <c r="F150" s="226" t="s">
        <v>193</v>
      </c>
      <c r="G150" s="36"/>
      <c r="H150" s="36"/>
      <c r="I150" s="150"/>
      <c r="J150" s="36"/>
      <c r="K150" s="36"/>
      <c r="L150" s="40"/>
      <c r="M150" s="227"/>
      <c r="N150" s="228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136</v>
      </c>
      <c r="AU150" s="13" t="s">
        <v>76</v>
      </c>
    </row>
    <row r="151" s="2" customFormat="1">
      <c r="A151" s="34"/>
      <c r="B151" s="35"/>
      <c r="C151" s="36"/>
      <c r="D151" s="225" t="s">
        <v>138</v>
      </c>
      <c r="E151" s="36"/>
      <c r="F151" s="229" t="s">
        <v>194</v>
      </c>
      <c r="G151" s="36"/>
      <c r="H151" s="36"/>
      <c r="I151" s="150"/>
      <c r="J151" s="36"/>
      <c r="K151" s="36"/>
      <c r="L151" s="40"/>
      <c r="M151" s="227"/>
      <c r="N151" s="228"/>
      <c r="O151" s="87"/>
      <c r="P151" s="87"/>
      <c r="Q151" s="87"/>
      <c r="R151" s="87"/>
      <c r="S151" s="87"/>
      <c r="T151" s="88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3" t="s">
        <v>138</v>
      </c>
      <c r="AU151" s="13" t="s">
        <v>76</v>
      </c>
    </row>
    <row r="152" s="10" customFormat="1">
      <c r="A152" s="10"/>
      <c r="B152" s="230"/>
      <c r="C152" s="231"/>
      <c r="D152" s="225" t="s">
        <v>164</v>
      </c>
      <c r="E152" s="232" t="s">
        <v>1</v>
      </c>
      <c r="F152" s="233" t="s">
        <v>195</v>
      </c>
      <c r="G152" s="231"/>
      <c r="H152" s="234">
        <v>23.66</v>
      </c>
      <c r="I152" s="235"/>
      <c r="J152" s="231"/>
      <c r="K152" s="231"/>
      <c r="L152" s="236"/>
      <c r="M152" s="237"/>
      <c r="N152" s="238"/>
      <c r="O152" s="238"/>
      <c r="P152" s="238"/>
      <c r="Q152" s="238"/>
      <c r="R152" s="238"/>
      <c r="S152" s="238"/>
      <c r="T152" s="239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T152" s="240" t="s">
        <v>164</v>
      </c>
      <c r="AU152" s="240" t="s">
        <v>76</v>
      </c>
      <c r="AV152" s="10" t="s">
        <v>85</v>
      </c>
      <c r="AW152" s="10" t="s">
        <v>32</v>
      </c>
      <c r="AX152" s="10" t="s">
        <v>76</v>
      </c>
      <c r="AY152" s="240" t="s">
        <v>134</v>
      </c>
    </row>
    <row r="153" s="10" customFormat="1">
      <c r="A153" s="10"/>
      <c r="B153" s="230"/>
      <c r="C153" s="231"/>
      <c r="D153" s="225" t="s">
        <v>164</v>
      </c>
      <c r="E153" s="232" t="s">
        <v>1</v>
      </c>
      <c r="F153" s="233" t="s">
        <v>196</v>
      </c>
      <c r="G153" s="231"/>
      <c r="H153" s="234">
        <v>12.762000000000001</v>
      </c>
      <c r="I153" s="235"/>
      <c r="J153" s="231"/>
      <c r="K153" s="231"/>
      <c r="L153" s="236"/>
      <c r="M153" s="237"/>
      <c r="N153" s="238"/>
      <c r="O153" s="238"/>
      <c r="P153" s="238"/>
      <c r="Q153" s="238"/>
      <c r="R153" s="238"/>
      <c r="S153" s="238"/>
      <c r="T153" s="239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T153" s="240" t="s">
        <v>164</v>
      </c>
      <c r="AU153" s="240" t="s">
        <v>76</v>
      </c>
      <c r="AV153" s="10" t="s">
        <v>85</v>
      </c>
      <c r="AW153" s="10" t="s">
        <v>32</v>
      </c>
      <c r="AX153" s="10" t="s">
        <v>76</v>
      </c>
      <c r="AY153" s="240" t="s">
        <v>134</v>
      </c>
    </row>
    <row r="154" s="11" customFormat="1">
      <c r="A154" s="11"/>
      <c r="B154" s="241"/>
      <c r="C154" s="242"/>
      <c r="D154" s="225" t="s">
        <v>164</v>
      </c>
      <c r="E154" s="243" t="s">
        <v>1</v>
      </c>
      <c r="F154" s="244" t="s">
        <v>167</v>
      </c>
      <c r="G154" s="242"/>
      <c r="H154" s="245">
        <v>36.421999999999997</v>
      </c>
      <c r="I154" s="246"/>
      <c r="J154" s="242"/>
      <c r="K154" s="242"/>
      <c r="L154" s="247"/>
      <c r="M154" s="248"/>
      <c r="N154" s="249"/>
      <c r="O154" s="249"/>
      <c r="P154" s="249"/>
      <c r="Q154" s="249"/>
      <c r="R154" s="249"/>
      <c r="S154" s="249"/>
      <c r="T154" s="250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T154" s="251" t="s">
        <v>164</v>
      </c>
      <c r="AU154" s="251" t="s">
        <v>76</v>
      </c>
      <c r="AV154" s="11" t="s">
        <v>133</v>
      </c>
      <c r="AW154" s="11" t="s">
        <v>32</v>
      </c>
      <c r="AX154" s="11" t="s">
        <v>83</v>
      </c>
      <c r="AY154" s="251" t="s">
        <v>134</v>
      </c>
    </row>
    <row r="155" s="2" customFormat="1" ht="16.5" customHeight="1">
      <c r="A155" s="34"/>
      <c r="B155" s="35"/>
      <c r="C155" s="211" t="s">
        <v>197</v>
      </c>
      <c r="D155" s="211" t="s">
        <v>129</v>
      </c>
      <c r="E155" s="212" t="s">
        <v>198</v>
      </c>
      <c r="F155" s="213" t="s">
        <v>199</v>
      </c>
      <c r="G155" s="214" t="s">
        <v>200</v>
      </c>
      <c r="H155" s="215">
        <v>48.195999999999998</v>
      </c>
      <c r="I155" s="216"/>
      <c r="J155" s="217">
        <f>ROUND(I155*H155,2)</f>
        <v>0</v>
      </c>
      <c r="K155" s="218"/>
      <c r="L155" s="40"/>
      <c r="M155" s="219" t="s">
        <v>1</v>
      </c>
      <c r="N155" s="220" t="s">
        <v>41</v>
      </c>
      <c r="O155" s="87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2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23" t="s">
        <v>133</v>
      </c>
      <c r="AT155" s="223" t="s">
        <v>129</v>
      </c>
      <c r="AU155" s="223" t="s">
        <v>76</v>
      </c>
      <c r="AY155" s="13" t="s">
        <v>134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3" t="s">
        <v>83</v>
      </c>
      <c r="BK155" s="224">
        <f>ROUND(I155*H155,2)</f>
        <v>0</v>
      </c>
      <c r="BL155" s="13" t="s">
        <v>133</v>
      </c>
      <c r="BM155" s="223" t="s">
        <v>201</v>
      </c>
    </row>
    <row r="156" s="2" customFormat="1">
      <c r="A156" s="34"/>
      <c r="B156" s="35"/>
      <c r="C156" s="36"/>
      <c r="D156" s="225" t="s">
        <v>136</v>
      </c>
      <c r="E156" s="36"/>
      <c r="F156" s="226" t="s">
        <v>202</v>
      </c>
      <c r="G156" s="36"/>
      <c r="H156" s="36"/>
      <c r="I156" s="150"/>
      <c r="J156" s="36"/>
      <c r="K156" s="36"/>
      <c r="L156" s="40"/>
      <c r="M156" s="227"/>
      <c r="N156" s="228"/>
      <c r="O156" s="87"/>
      <c r="P156" s="87"/>
      <c r="Q156" s="87"/>
      <c r="R156" s="87"/>
      <c r="S156" s="87"/>
      <c r="T156" s="8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136</v>
      </c>
      <c r="AU156" s="13" t="s">
        <v>76</v>
      </c>
    </row>
    <row r="157" s="2" customFormat="1">
      <c r="A157" s="34"/>
      <c r="B157" s="35"/>
      <c r="C157" s="36"/>
      <c r="D157" s="225" t="s">
        <v>138</v>
      </c>
      <c r="E157" s="36"/>
      <c r="F157" s="229" t="s">
        <v>203</v>
      </c>
      <c r="G157" s="36"/>
      <c r="H157" s="36"/>
      <c r="I157" s="150"/>
      <c r="J157" s="36"/>
      <c r="K157" s="36"/>
      <c r="L157" s="40"/>
      <c r="M157" s="227"/>
      <c r="N157" s="228"/>
      <c r="O157" s="87"/>
      <c r="P157" s="87"/>
      <c r="Q157" s="87"/>
      <c r="R157" s="87"/>
      <c r="S157" s="87"/>
      <c r="T157" s="88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3" t="s">
        <v>138</v>
      </c>
      <c r="AU157" s="13" t="s">
        <v>76</v>
      </c>
    </row>
    <row r="158" s="10" customFormat="1">
      <c r="A158" s="10"/>
      <c r="B158" s="230"/>
      <c r="C158" s="231"/>
      <c r="D158" s="225" t="s">
        <v>164</v>
      </c>
      <c r="E158" s="232" t="s">
        <v>1</v>
      </c>
      <c r="F158" s="233" t="s">
        <v>204</v>
      </c>
      <c r="G158" s="231"/>
      <c r="H158" s="234">
        <v>48.195999999999998</v>
      </c>
      <c r="I158" s="235"/>
      <c r="J158" s="231"/>
      <c r="K158" s="231"/>
      <c r="L158" s="236"/>
      <c r="M158" s="237"/>
      <c r="N158" s="238"/>
      <c r="O158" s="238"/>
      <c r="P158" s="238"/>
      <c r="Q158" s="238"/>
      <c r="R158" s="238"/>
      <c r="S158" s="238"/>
      <c r="T158" s="239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T158" s="240" t="s">
        <v>164</v>
      </c>
      <c r="AU158" s="240" t="s">
        <v>76</v>
      </c>
      <c r="AV158" s="10" t="s">
        <v>85</v>
      </c>
      <c r="AW158" s="10" t="s">
        <v>32</v>
      </c>
      <c r="AX158" s="10" t="s">
        <v>83</v>
      </c>
      <c r="AY158" s="240" t="s">
        <v>134</v>
      </c>
    </row>
    <row r="159" s="2" customFormat="1" ht="16.5" customHeight="1">
      <c r="A159" s="34"/>
      <c r="B159" s="35"/>
      <c r="C159" s="211" t="s">
        <v>205</v>
      </c>
      <c r="D159" s="211" t="s">
        <v>129</v>
      </c>
      <c r="E159" s="212" t="s">
        <v>206</v>
      </c>
      <c r="F159" s="213" t="s">
        <v>207</v>
      </c>
      <c r="G159" s="214" t="s">
        <v>200</v>
      </c>
      <c r="H159" s="215">
        <v>48.195999999999998</v>
      </c>
      <c r="I159" s="216"/>
      <c r="J159" s="217">
        <f>ROUND(I159*H159,2)</f>
        <v>0</v>
      </c>
      <c r="K159" s="218"/>
      <c r="L159" s="40"/>
      <c r="M159" s="219" t="s">
        <v>1</v>
      </c>
      <c r="N159" s="220" t="s">
        <v>41</v>
      </c>
      <c r="O159" s="87"/>
      <c r="P159" s="221">
        <f>O159*H159</f>
        <v>0</v>
      </c>
      <c r="Q159" s="221">
        <v>0</v>
      </c>
      <c r="R159" s="221">
        <f>Q159*H159</f>
        <v>0</v>
      </c>
      <c r="S159" s="221">
        <v>0</v>
      </c>
      <c r="T159" s="22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23" t="s">
        <v>133</v>
      </c>
      <c r="AT159" s="223" t="s">
        <v>129</v>
      </c>
      <c r="AU159" s="223" t="s">
        <v>76</v>
      </c>
      <c r="AY159" s="13" t="s">
        <v>134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3" t="s">
        <v>83</v>
      </c>
      <c r="BK159" s="224">
        <f>ROUND(I159*H159,2)</f>
        <v>0</v>
      </c>
      <c r="BL159" s="13" t="s">
        <v>133</v>
      </c>
      <c r="BM159" s="223" t="s">
        <v>208</v>
      </c>
    </row>
    <row r="160" s="2" customFormat="1">
      <c r="A160" s="34"/>
      <c r="B160" s="35"/>
      <c r="C160" s="36"/>
      <c r="D160" s="225" t="s">
        <v>136</v>
      </c>
      <c r="E160" s="36"/>
      <c r="F160" s="226" t="s">
        <v>209</v>
      </c>
      <c r="G160" s="36"/>
      <c r="H160" s="36"/>
      <c r="I160" s="150"/>
      <c r="J160" s="36"/>
      <c r="K160" s="36"/>
      <c r="L160" s="40"/>
      <c r="M160" s="227"/>
      <c r="N160" s="228"/>
      <c r="O160" s="87"/>
      <c r="P160" s="87"/>
      <c r="Q160" s="87"/>
      <c r="R160" s="87"/>
      <c r="S160" s="87"/>
      <c r="T160" s="88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136</v>
      </c>
      <c r="AU160" s="13" t="s">
        <v>76</v>
      </c>
    </row>
    <row r="161" s="2" customFormat="1">
      <c r="A161" s="34"/>
      <c r="B161" s="35"/>
      <c r="C161" s="36"/>
      <c r="D161" s="225" t="s">
        <v>138</v>
      </c>
      <c r="E161" s="36"/>
      <c r="F161" s="229" t="s">
        <v>203</v>
      </c>
      <c r="G161" s="36"/>
      <c r="H161" s="36"/>
      <c r="I161" s="150"/>
      <c r="J161" s="36"/>
      <c r="K161" s="36"/>
      <c r="L161" s="40"/>
      <c r="M161" s="227"/>
      <c r="N161" s="228"/>
      <c r="O161" s="87"/>
      <c r="P161" s="87"/>
      <c r="Q161" s="87"/>
      <c r="R161" s="87"/>
      <c r="S161" s="87"/>
      <c r="T161" s="88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3" t="s">
        <v>138</v>
      </c>
      <c r="AU161" s="13" t="s">
        <v>76</v>
      </c>
    </row>
    <row r="162" s="2" customFormat="1" ht="16.5" customHeight="1">
      <c r="A162" s="34"/>
      <c r="B162" s="35"/>
      <c r="C162" s="211" t="s">
        <v>210</v>
      </c>
      <c r="D162" s="211" t="s">
        <v>129</v>
      </c>
      <c r="E162" s="212" t="s">
        <v>211</v>
      </c>
      <c r="F162" s="213" t="s">
        <v>212</v>
      </c>
      <c r="G162" s="214" t="s">
        <v>177</v>
      </c>
      <c r="H162" s="215">
        <v>129.59999999999999</v>
      </c>
      <c r="I162" s="216"/>
      <c r="J162" s="217">
        <f>ROUND(I162*H162,2)</f>
        <v>0</v>
      </c>
      <c r="K162" s="218"/>
      <c r="L162" s="40"/>
      <c r="M162" s="219" t="s">
        <v>1</v>
      </c>
      <c r="N162" s="220" t="s">
        <v>41</v>
      </c>
      <c r="O162" s="87"/>
      <c r="P162" s="221">
        <f>O162*H162</f>
        <v>0</v>
      </c>
      <c r="Q162" s="221">
        <v>0</v>
      </c>
      <c r="R162" s="221">
        <f>Q162*H162</f>
        <v>0</v>
      </c>
      <c r="S162" s="221">
        <v>0</v>
      </c>
      <c r="T162" s="222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23" t="s">
        <v>133</v>
      </c>
      <c r="AT162" s="223" t="s">
        <v>129</v>
      </c>
      <c r="AU162" s="223" t="s">
        <v>76</v>
      </c>
      <c r="AY162" s="13" t="s">
        <v>134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3" t="s">
        <v>83</v>
      </c>
      <c r="BK162" s="224">
        <f>ROUND(I162*H162,2)</f>
        <v>0</v>
      </c>
      <c r="BL162" s="13" t="s">
        <v>133</v>
      </c>
      <c r="BM162" s="223" t="s">
        <v>213</v>
      </c>
    </row>
    <row r="163" s="2" customFormat="1">
      <c r="A163" s="34"/>
      <c r="B163" s="35"/>
      <c r="C163" s="36"/>
      <c r="D163" s="225" t="s">
        <v>136</v>
      </c>
      <c r="E163" s="36"/>
      <c r="F163" s="226" t="s">
        <v>214</v>
      </c>
      <c r="G163" s="36"/>
      <c r="H163" s="36"/>
      <c r="I163" s="150"/>
      <c r="J163" s="36"/>
      <c r="K163" s="36"/>
      <c r="L163" s="40"/>
      <c r="M163" s="227"/>
      <c r="N163" s="228"/>
      <c r="O163" s="87"/>
      <c r="P163" s="87"/>
      <c r="Q163" s="87"/>
      <c r="R163" s="87"/>
      <c r="S163" s="87"/>
      <c r="T163" s="88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3" t="s">
        <v>136</v>
      </c>
      <c r="AU163" s="13" t="s">
        <v>76</v>
      </c>
    </row>
    <row r="164" s="2" customFormat="1">
      <c r="A164" s="34"/>
      <c r="B164" s="35"/>
      <c r="C164" s="36"/>
      <c r="D164" s="225" t="s">
        <v>138</v>
      </c>
      <c r="E164" s="36"/>
      <c r="F164" s="229" t="s">
        <v>215</v>
      </c>
      <c r="G164" s="36"/>
      <c r="H164" s="36"/>
      <c r="I164" s="150"/>
      <c r="J164" s="36"/>
      <c r="K164" s="36"/>
      <c r="L164" s="40"/>
      <c r="M164" s="227"/>
      <c r="N164" s="228"/>
      <c r="O164" s="87"/>
      <c r="P164" s="87"/>
      <c r="Q164" s="87"/>
      <c r="R164" s="87"/>
      <c r="S164" s="87"/>
      <c r="T164" s="88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3" t="s">
        <v>138</v>
      </c>
      <c r="AU164" s="13" t="s">
        <v>76</v>
      </c>
    </row>
    <row r="165" s="10" customFormat="1">
      <c r="A165" s="10"/>
      <c r="B165" s="230"/>
      <c r="C165" s="231"/>
      <c r="D165" s="225" t="s">
        <v>164</v>
      </c>
      <c r="E165" s="232" t="s">
        <v>1</v>
      </c>
      <c r="F165" s="233" t="s">
        <v>216</v>
      </c>
      <c r="G165" s="231"/>
      <c r="H165" s="234">
        <v>76.799999999999997</v>
      </c>
      <c r="I165" s="235"/>
      <c r="J165" s="231"/>
      <c r="K165" s="231"/>
      <c r="L165" s="236"/>
      <c r="M165" s="237"/>
      <c r="N165" s="238"/>
      <c r="O165" s="238"/>
      <c r="P165" s="238"/>
      <c r="Q165" s="238"/>
      <c r="R165" s="238"/>
      <c r="S165" s="238"/>
      <c r="T165" s="239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T165" s="240" t="s">
        <v>164</v>
      </c>
      <c r="AU165" s="240" t="s">
        <v>76</v>
      </c>
      <c r="AV165" s="10" t="s">
        <v>85</v>
      </c>
      <c r="AW165" s="10" t="s">
        <v>32</v>
      </c>
      <c r="AX165" s="10" t="s">
        <v>76</v>
      </c>
      <c r="AY165" s="240" t="s">
        <v>134</v>
      </c>
    </row>
    <row r="166" s="10" customFormat="1">
      <c r="A166" s="10"/>
      <c r="B166" s="230"/>
      <c r="C166" s="231"/>
      <c r="D166" s="225" t="s">
        <v>164</v>
      </c>
      <c r="E166" s="232" t="s">
        <v>1</v>
      </c>
      <c r="F166" s="233" t="s">
        <v>217</v>
      </c>
      <c r="G166" s="231"/>
      <c r="H166" s="234">
        <v>52.799999999999997</v>
      </c>
      <c r="I166" s="235"/>
      <c r="J166" s="231"/>
      <c r="K166" s="231"/>
      <c r="L166" s="236"/>
      <c r="M166" s="237"/>
      <c r="N166" s="238"/>
      <c r="O166" s="238"/>
      <c r="P166" s="238"/>
      <c r="Q166" s="238"/>
      <c r="R166" s="238"/>
      <c r="S166" s="238"/>
      <c r="T166" s="239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T166" s="240" t="s">
        <v>164</v>
      </c>
      <c r="AU166" s="240" t="s">
        <v>76</v>
      </c>
      <c r="AV166" s="10" t="s">
        <v>85</v>
      </c>
      <c r="AW166" s="10" t="s">
        <v>32</v>
      </c>
      <c r="AX166" s="10" t="s">
        <v>76</v>
      </c>
      <c r="AY166" s="240" t="s">
        <v>134</v>
      </c>
    </row>
    <row r="167" s="11" customFormat="1">
      <c r="A167" s="11"/>
      <c r="B167" s="241"/>
      <c r="C167" s="242"/>
      <c r="D167" s="225" t="s">
        <v>164</v>
      </c>
      <c r="E167" s="243" t="s">
        <v>1</v>
      </c>
      <c r="F167" s="244" t="s">
        <v>167</v>
      </c>
      <c r="G167" s="242"/>
      <c r="H167" s="245">
        <v>129.59999999999999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T167" s="251" t="s">
        <v>164</v>
      </c>
      <c r="AU167" s="251" t="s">
        <v>76</v>
      </c>
      <c r="AV167" s="11" t="s">
        <v>133</v>
      </c>
      <c r="AW167" s="11" t="s">
        <v>32</v>
      </c>
      <c r="AX167" s="11" t="s">
        <v>83</v>
      </c>
      <c r="AY167" s="251" t="s">
        <v>134</v>
      </c>
    </row>
    <row r="168" s="2" customFormat="1" ht="16.5" customHeight="1">
      <c r="A168" s="34"/>
      <c r="B168" s="35"/>
      <c r="C168" s="211" t="s">
        <v>218</v>
      </c>
      <c r="D168" s="211" t="s">
        <v>129</v>
      </c>
      <c r="E168" s="212" t="s">
        <v>219</v>
      </c>
      <c r="F168" s="213" t="s">
        <v>220</v>
      </c>
      <c r="G168" s="214" t="s">
        <v>177</v>
      </c>
      <c r="H168" s="215">
        <v>76.799999999999997</v>
      </c>
      <c r="I168" s="216"/>
      <c r="J168" s="217">
        <f>ROUND(I168*H168,2)</f>
        <v>0</v>
      </c>
      <c r="K168" s="218"/>
      <c r="L168" s="40"/>
      <c r="M168" s="219" t="s">
        <v>1</v>
      </c>
      <c r="N168" s="220" t="s">
        <v>41</v>
      </c>
      <c r="O168" s="87"/>
      <c r="P168" s="221">
        <f>O168*H168</f>
        <v>0</v>
      </c>
      <c r="Q168" s="221">
        <v>0</v>
      </c>
      <c r="R168" s="221">
        <f>Q168*H168</f>
        <v>0</v>
      </c>
      <c r="S168" s="221">
        <v>0</v>
      </c>
      <c r="T168" s="222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23" t="s">
        <v>133</v>
      </c>
      <c r="AT168" s="223" t="s">
        <v>129</v>
      </c>
      <c r="AU168" s="223" t="s">
        <v>76</v>
      </c>
      <c r="AY168" s="13" t="s">
        <v>134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3" t="s">
        <v>83</v>
      </c>
      <c r="BK168" s="224">
        <f>ROUND(I168*H168,2)</f>
        <v>0</v>
      </c>
      <c r="BL168" s="13" t="s">
        <v>133</v>
      </c>
      <c r="BM168" s="223" t="s">
        <v>221</v>
      </c>
    </row>
    <row r="169" s="2" customFormat="1">
      <c r="A169" s="34"/>
      <c r="B169" s="35"/>
      <c r="C169" s="36"/>
      <c r="D169" s="225" t="s">
        <v>136</v>
      </c>
      <c r="E169" s="36"/>
      <c r="F169" s="226" t="s">
        <v>222</v>
      </c>
      <c r="G169" s="36"/>
      <c r="H169" s="36"/>
      <c r="I169" s="150"/>
      <c r="J169" s="36"/>
      <c r="K169" s="36"/>
      <c r="L169" s="40"/>
      <c r="M169" s="227"/>
      <c r="N169" s="228"/>
      <c r="O169" s="87"/>
      <c r="P169" s="87"/>
      <c r="Q169" s="87"/>
      <c r="R169" s="87"/>
      <c r="S169" s="87"/>
      <c r="T169" s="88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3" t="s">
        <v>136</v>
      </c>
      <c r="AU169" s="13" t="s">
        <v>76</v>
      </c>
    </row>
    <row r="170" s="2" customFormat="1">
      <c r="A170" s="34"/>
      <c r="B170" s="35"/>
      <c r="C170" s="36"/>
      <c r="D170" s="225" t="s">
        <v>138</v>
      </c>
      <c r="E170" s="36"/>
      <c r="F170" s="229" t="s">
        <v>223</v>
      </c>
      <c r="G170" s="36"/>
      <c r="H170" s="36"/>
      <c r="I170" s="150"/>
      <c r="J170" s="36"/>
      <c r="K170" s="36"/>
      <c r="L170" s="40"/>
      <c r="M170" s="227"/>
      <c r="N170" s="228"/>
      <c r="O170" s="87"/>
      <c r="P170" s="87"/>
      <c r="Q170" s="87"/>
      <c r="R170" s="87"/>
      <c r="S170" s="87"/>
      <c r="T170" s="88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3" t="s">
        <v>138</v>
      </c>
      <c r="AU170" s="13" t="s">
        <v>76</v>
      </c>
    </row>
    <row r="171" s="10" customFormat="1">
      <c r="A171" s="10"/>
      <c r="B171" s="230"/>
      <c r="C171" s="231"/>
      <c r="D171" s="225" t="s">
        <v>164</v>
      </c>
      <c r="E171" s="232" t="s">
        <v>1</v>
      </c>
      <c r="F171" s="233" t="s">
        <v>224</v>
      </c>
      <c r="G171" s="231"/>
      <c r="H171" s="234">
        <v>76.799999999999997</v>
      </c>
      <c r="I171" s="235"/>
      <c r="J171" s="231"/>
      <c r="K171" s="231"/>
      <c r="L171" s="236"/>
      <c r="M171" s="237"/>
      <c r="N171" s="238"/>
      <c r="O171" s="238"/>
      <c r="P171" s="238"/>
      <c r="Q171" s="238"/>
      <c r="R171" s="238"/>
      <c r="S171" s="238"/>
      <c r="T171" s="239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T171" s="240" t="s">
        <v>164</v>
      </c>
      <c r="AU171" s="240" t="s">
        <v>76</v>
      </c>
      <c r="AV171" s="10" t="s">
        <v>85</v>
      </c>
      <c r="AW171" s="10" t="s">
        <v>32</v>
      </c>
      <c r="AX171" s="10" t="s">
        <v>83</v>
      </c>
      <c r="AY171" s="240" t="s">
        <v>134</v>
      </c>
    </row>
    <row r="172" s="2" customFormat="1" ht="16.5" customHeight="1">
      <c r="A172" s="34"/>
      <c r="B172" s="35"/>
      <c r="C172" s="211" t="s">
        <v>225</v>
      </c>
      <c r="D172" s="211" t="s">
        <v>129</v>
      </c>
      <c r="E172" s="212" t="s">
        <v>226</v>
      </c>
      <c r="F172" s="213" t="s">
        <v>227</v>
      </c>
      <c r="G172" s="214" t="s">
        <v>177</v>
      </c>
      <c r="H172" s="215">
        <v>52.799999999999997</v>
      </c>
      <c r="I172" s="216"/>
      <c r="J172" s="217">
        <f>ROUND(I172*H172,2)</f>
        <v>0</v>
      </c>
      <c r="K172" s="218"/>
      <c r="L172" s="40"/>
      <c r="M172" s="219" t="s">
        <v>1</v>
      </c>
      <c r="N172" s="220" t="s">
        <v>41</v>
      </c>
      <c r="O172" s="87"/>
      <c r="P172" s="221">
        <f>O172*H172</f>
        <v>0</v>
      </c>
      <c r="Q172" s="221">
        <v>0</v>
      </c>
      <c r="R172" s="221">
        <f>Q172*H172</f>
        <v>0</v>
      </c>
      <c r="S172" s="221">
        <v>0</v>
      </c>
      <c r="T172" s="222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23" t="s">
        <v>133</v>
      </c>
      <c r="AT172" s="223" t="s">
        <v>129</v>
      </c>
      <c r="AU172" s="223" t="s">
        <v>76</v>
      </c>
      <c r="AY172" s="13" t="s">
        <v>134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3" t="s">
        <v>83</v>
      </c>
      <c r="BK172" s="224">
        <f>ROUND(I172*H172,2)</f>
        <v>0</v>
      </c>
      <c r="BL172" s="13" t="s">
        <v>133</v>
      </c>
      <c r="BM172" s="223" t="s">
        <v>228</v>
      </c>
    </row>
    <row r="173" s="2" customFormat="1">
      <c r="A173" s="34"/>
      <c r="B173" s="35"/>
      <c r="C173" s="36"/>
      <c r="D173" s="225" t="s">
        <v>136</v>
      </c>
      <c r="E173" s="36"/>
      <c r="F173" s="226" t="s">
        <v>229</v>
      </c>
      <c r="G173" s="36"/>
      <c r="H173" s="36"/>
      <c r="I173" s="150"/>
      <c r="J173" s="36"/>
      <c r="K173" s="36"/>
      <c r="L173" s="40"/>
      <c r="M173" s="227"/>
      <c r="N173" s="228"/>
      <c r="O173" s="87"/>
      <c r="P173" s="87"/>
      <c r="Q173" s="87"/>
      <c r="R173" s="87"/>
      <c r="S173" s="87"/>
      <c r="T173" s="88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3" t="s">
        <v>136</v>
      </c>
      <c r="AU173" s="13" t="s">
        <v>76</v>
      </c>
    </row>
    <row r="174" s="2" customFormat="1">
      <c r="A174" s="34"/>
      <c r="B174" s="35"/>
      <c r="C174" s="36"/>
      <c r="D174" s="225" t="s">
        <v>138</v>
      </c>
      <c r="E174" s="36"/>
      <c r="F174" s="229" t="s">
        <v>223</v>
      </c>
      <c r="G174" s="36"/>
      <c r="H174" s="36"/>
      <c r="I174" s="150"/>
      <c r="J174" s="36"/>
      <c r="K174" s="36"/>
      <c r="L174" s="40"/>
      <c r="M174" s="227"/>
      <c r="N174" s="228"/>
      <c r="O174" s="87"/>
      <c r="P174" s="87"/>
      <c r="Q174" s="87"/>
      <c r="R174" s="87"/>
      <c r="S174" s="87"/>
      <c r="T174" s="88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138</v>
      </c>
      <c r="AU174" s="13" t="s">
        <v>76</v>
      </c>
    </row>
    <row r="175" s="10" customFormat="1">
      <c r="A175" s="10"/>
      <c r="B175" s="230"/>
      <c r="C175" s="231"/>
      <c r="D175" s="225" t="s">
        <v>164</v>
      </c>
      <c r="E175" s="232" t="s">
        <v>1</v>
      </c>
      <c r="F175" s="233" t="s">
        <v>230</v>
      </c>
      <c r="G175" s="231"/>
      <c r="H175" s="234">
        <v>52.799999999999997</v>
      </c>
      <c r="I175" s="235"/>
      <c r="J175" s="231"/>
      <c r="K175" s="231"/>
      <c r="L175" s="236"/>
      <c r="M175" s="237"/>
      <c r="N175" s="238"/>
      <c r="O175" s="238"/>
      <c r="P175" s="238"/>
      <c r="Q175" s="238"/>
      <c r="R175" s="238"/>
      <c r="S175" s="238"/>
      <c r="T175" s="239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T175" s="240" t="s">
        <v>164</v>
      </c>
      <c r="AU175" s="240" t="s">
        <v>76</v>
      </c>
      <c r="AV175" s="10" t="s">
        <v>85</v>
      </c>
      <c r="AW175" s="10" t="s">
        <v>32</v>
      </c>
      <c r="AX175" s="10" t="s">
        <v>83</v>
      </c>
      <c r="AY175" s="240" t="s">
        <v>134</v>
      </c>
    </row>
    <row r="176" s="2" customFormat="1" ht="16.5" customHeight="1">
      <c r="A176" s="34"/>
      <c r="B176" s="35"/>
      <c r="C176" s="252" t="s">
        <v>8</v>
      </c>
      <c r="D176" s="252" t="s">
        <v>183</v>
      </c>
      <c r="E176" s="253" t="s">
        <v>231</v>
      </c>
      <c r="F176" s="254" t="s">
        <v>232</v>
      </c>
      <c r="G176" s="255" t="s">
        <v>186</v>
      </c>
      <c r="H176" s="256">
        <v>160.834</v>
      </c>
      <c r="I176" s="257"/>
      <c r="J176" s="258">
        <f>ROUND(I176*H176,2)</f>
        <v>0</v>
      </c>
      <c r="K176" s="259"/>
      <c r="L176" s="260"/>
      <c r="M176" s="261" t="s">
        <v>1</v>
      </c>
      <c r="N176" s="262" t="s">
        <v>41</v>
      </c>
      <c r="O176" s="87"/>
      <c r="P176" s="221">
        <f>O176*H176</f>
        <v>0</v>
      </c>
      <c r="Q176" s="221">
        <v>1</v>
      </c>
      <c r="R176" s="221">
        <f>Q176*H176</f>
        <v>160.834</v>
      </c>
      <c r="S176" s="221">
        <v>0</v>
      </c>
      <c r="T176" s="222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23" t="s">
        <v>182</v>
      </c>
      <c r="AT176" s="223" t="s">
        <v>183</v>
      </c>
      <c r="AU176" s="223" t="s">
        <v>76</v>
      </c>
      <c r="AY176" s="13" t="s">
        <v>134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3" t="s">
        <v>83</v>
      </c>
      <c r="BK176" s="224">
        <f>ROUND(I176*H176,2)</f>
        <v>0</v>
      </c>
      <c r="BL176" s="13" t="s">
        <v>133</v>
      </c>
      <c r="BM176" s="223" t="s">
        <v>233</v>
      </c>
    </row>
    <row r="177" s="2" customFormat="1">
      <c r="A177" s="34"/>
      <c r="B177" s="35"/>
      <c r="C177" s="36"/>
      <c r="D177" s="225" t="s">
        <v>136</v>
      </c>
      <c r="E177" s="36"/>
      <c r="F177" s="226" t="s">
        <v>232</v>
      </c>
      <c r="G177" s="36"/>
      <c r="H177" s="36"/>
      <c r="I177" s="150"/>
      <c r="J177" s="36"/>
      <c r="K177" s="36"/>
      <c r="L177" s="40"/>
      <c r="M177" s="227"/>
      <c r="N177" s="228"/>
      <c r="O177" s="87"/>
      <c r="P177" s="87"/>
      <c r="Q177" s="87"/>
      <c r="R177" s="87"/>
      <c r="S177" s="87"/>
      <c r="T177" s="88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3" t="s">
        <v>136</v>
      </c>
      <c r="AU177" s="13" t="s">
        <v>76</v>
      </c>
    </row>
    <row r="178" s="10" customFormat="1">
      <c r="A178" s="10"/>
      <c r="B178" s="230"/>
      <c r="C178" s="231"/>
      <c r="D178" s="225" t="s">
        <v>164</v>
      </c>
      <c r="E178" s="232" t="s">
        <v>1</v>
      </c>
      <c r="F178" s="233" t="s">
        <v>234</v>
      </c>
      <c r="G178" s="231"/>
      <c r="H178" s="234">
        <v>160.834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T178" s="240" t="s">
        <v>164</v>
      </c>
      <c r="AU178" s="240" t="s">
        <v>76</v>
      </c>
      <c r="AV178" s="10" t="s">
        <v>85</v>
      </c>
      <c r="AW178" s="10" t="s">
        <v>32</v>
      </c>
      <c r="AX178" s="10" t="s">
        <v>83</v>
      </c>
      <c r="AY178" s="240" t="s">
        <v>134</v>
      </c>
    </row>
    <row r="179" s="2" customFormat="1" ht="16.5" customHeight="1">
      <c r="A179" s="34"/>
      <c r="B179" s="35"/>
      <c r="C179" s="211" t="s">
        <v>235</v>
      </c>
      <c r="D179" s="211" t="s">
        <v>129</v>
      </c>
      <c r="E179" s="212" t="s">
        <v>236</v>
      </c>
      <c r="F179" s="213" t="s">
        <v>237</v>
      </c>
      <c r="G179" s="214" t="s">
        <v>132</v>
      </c>
      <c r="H179" s="215">
        <v>0.064000000000000001</v>
      </c>
      <c r="I179" s="216"/>
      <c r="J179" s="217">
        <f>ROUND(I179*H179,2)</f>
        <v>0</v>
      </c>
      <c r="K179" s="218"/>
      <c r="L179" s="40"/>
      <c r="M179" s="219" t="s">
        <v>1</v>
      </c>
      <c r="N179" s="220" t="s">
        <v>41</v>
      </c>
      <c r="O179" s="87"/>
      <c r="P179" s="221">
        <f>O179*H179</f>
        <v>0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23" t="s">
        <v>133</v>
      </c>
      <c r="AT179" s="223" t="s">
        <v>129</v>
      </c>
      <c r="AU179" s="223" t="s">
        <v>76</v>
      </c>
      <c r="AY179" s="13" t="s">
        <v>134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3" t="s">
        <v>83</v>
      </c>
      <c r="BK179" s="224">
        <f>ROUND(I179*H179,2)</f>
        <v>0</v>
      </c>
      <c r="BL179" s="13" t="s">
        <v>133</v>
      </c>
      <c r="BM179" s="223" t="s">
        <v>238</v>
      </c>
    </row>
    <row r="180" s="2" customFormat="1">
      <c r="A180" s="34"/>
      <c r="B180" s="35"/>
      <c r="C180" s="36"/>
      <c r="D180" s="225" t="s">
        <v>136</v>
      </c>
      <c r="E180" s="36"/>
      <c r="F180" s="226" t="s">
        <v>239</v>
      </c>
      <c r="G180" s="36"/>
      <c r="H180" s="36"/>
      <c r="I180" s="150"/>
      <c r="J180" s="36"/>
      <c r="K180" s="36"/>
      <c r="L180" s="40"/>
      <c r="M180" s="227"/>
      <c r="N180" s="228"/>
      <c r="O180" s="87"/>
      <c r="P180" s="87"/>
      <c r="Q180" s="87"/>
      <c r="R180" s="87"/>
      <c r="S180" s="87"/>
      <c r="T180" s="88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3" t="s">
        <v>136</v>
      </c>
      <c r="AU180" s="13" t="s">
        <v>76</v>
      </c>
    </row>
    <row r="181" s="2" customFormat="1">
      <c r="A181" s="34"/>
      <c r="B181" s="35"/>
      <c r="C181" s="36"/>
      <c r="D181" s="225" t="s">
        <v>138</v>
      </c>
      <c r="E181" s="36"/>
      <c r="F181" s="229" t="s">
        <v>240</v>
      </c>
      <c r="G181" s="36"/>
      <c r="H181" s="36"/>
      <c r="I181" s="150"/>
      <c r="J181" s="36"/>
      <c r="K181" s="36"/>
      <c r="L181" s="40"/>
      <c r="M181" s="227"/>
      <c r="N181" s="228"/>
      <c r="O181" s="87"/>
      <c r="P181" s="87"/>
      <c r="Q181" s="87"/>
      <c r="R181" s="87"/>
      <c r="S181" s="87"/>
      <c r="T181" s="88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3" t="s">
        <v>138</v>
      </c>
      <c r="AU181" s="13" t="s">
        <v>76</v>
      </c>
    </row>
    <row r="182" s="10" customFormat="1">
      <c r="A182" s="10"/>
      <c r="B182" s="230"/>
      <c r="C182" s="231"/>
      <c r="D182" s="225" t="s">
        <v>164</v>
      </c>
      <c r="E182" s="232" t="s">
        <v>1</v>
      </c>
      <c r="F182" s="233" t="s">
        <v>241</v>
      </c>
      <c r="G182" s="231"/>
      <c r="H182" s="234">
        <v>0.064000000000000001</v>
      </c>
      <c r="I182" s="235"/>
      <c r="J182" s="231"/>
      <c r="K182" s="231"/>
      <c r="L182" s="236"/>
      <c r="M182" s="237"/>
      <c r="N182" s="238"/>
      <c r="O182" s="238"/>
      <c r="P182" s="238"/>
      <c r="Q182" s="238"/>
      <c r="R182" s="238"/>
      <c r="S182" s="238"/>
      <c r="T182" s="239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T182" s="240" t="s">
        <v>164</v>
      </c>
      <c r="AU182" s="240" t="s">
        <v>76</v>
      </c>
      <c r="AV182" s="10" t="s">
        <v>85</v>
      </c>
      <c r="AW182" s="10" t="s">
        <v>32</v>
      </c>
      <c r="AX182" s="10" t="s">
        <v>83</v>
      </c>
      <c r="AY182" s="240" t="s">
        <v>134</v>
      </c>
    </row>
    <row r="183" s="2" customFormat="1" ht="16.5" customHeight="1">
      <c r="A183" s="34"/>
      <c r="B183" s="35"/>
      <c r="C183" s="211" t="s">
        <v>242</v>
      </c>
      <c r="D183" s="211" t="s">
        <v>129</v>
      </c>
      <c r="E183" s="212" t="s">
        <v>243</v>
      </c>
      <c r="F183" s="213" t="s">
        <v>244</v>
      </c>
      <c r="G183" s="214" t="s">
        <v>200</v>
      </c>
      <c r="H183" s="215">
        <v>43.753</v>
      </c>
      <c r="I183" s="216"/>
      <c r="J183" s="217">
        <f>ROUND(I183*H183,2)</f>
        <v>0</v>
      </c>
      <c r="K183" s="218"/>
      <c r="L183" s="40"/>
      <c r="M183" s="219" t="s">
        <v>1</v>
      </c>
      <c r="N183" s="220" t="s">
        <v>41</v>
      </c>
      <c r="O183" s="87"/>
      <c r="P183" s="221">
        <f>O183*H183</f>
        <v>0</v>
      </c>
      <c r="Q183" s="221">
        <v>0</v>
      </c>
      <c r="R183" s="221">
        <f>Q183*H183</f>
        <v>0</v>
      </c>
      <c r="S183" s="221">
        <v>0</v>
      </c>
      <c r="T183" s="222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23" t="s">
        <v>133</v>
      </c>
      <c r="AT183" s="223" t="s">
        <v>129</v>
      </c>
      <c r="AU183" s="223" t="s">
        <v>76</v>
      </c>
      <c r="AY183" s="13" t="s">
        <v>134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3" t="s">
        <v>83</v>
      </c>
      <c r="BK183" s="224">
        <f>ROUND(I183*H183,2)</f>
        <v>0</v>
      </c>
      <c r="BL183" s="13" t="s">
        <v>133</v>
      </c>
      <c r="BM183" s="223" t="s">
        <v>245</v>
      </c>
    </row>
    <row r="184" s="2" customFormat="1">
      <c r="A184" s="34"/>
      <c r="B184" s="35"/>
      <c r="C184" s="36"/>
      <c r="D184" s="225" t="s">
        <v>136</v>
      </c>
      <c r="E184" s="36"/>
      <c r="F184" s="226" t="s">
        <v>246</v>
      </c>
      <c r="G184" s="36"/>
      <c r="H184" s="36"/>
      <c r="I184" s="150"/>
      <c r="J184" s="36"/>
      <c r="K184" s="36"/>
      <c r="L184" s="40"/>
      <c r="M184" s="227"/>
      <c r="N184" s="228"/>
      <c r="O184" s="87"/>
      <c r="P184" s="87"/>
      <c r="Q184" s="87"/>
      <c r="R184" s="87"/>
      <c r="S184" s="87"/>
      <c r="T184" s="88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3" t="s">
        <v>136</v>
      </c>
      <c r="AU184" s="13" t="s">
        <v>76</v>
      </c>
    </row>
    <row r="185" s="2" customFormat="1">
      <c r="A185" s="34"/>
      <c r="B185" s="35"/>
      <c r="C185" s="36"/>
      <c r="D185" s="225" t="s">
        <v>138</v>
      </c>
      <c r="E185" s="36"/>
      <c r="F185" s="229" t="s">
        <v>247</v>
      </c>
      <c r="G185" s="36"/>
      <c r="H185" s="36"/>
      <c r="I185" s="150"/>
      <c r="J185" s="36"/>
      <c r="K185" s="36"/>
      <c r="L185" s="40"/>
      <c r="M185" s="227"/>
      <c r="N185" s="228"/>
      <c r="O185" s="87"/>
      <c r="P185" s="87"/>
      <c r="Q185" s="87"/>
      <c r="R185" s="87"/>
      <c r="S185" s="87"/>
      <c r="T185" s="88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3" t="s">
        <v>138</v>
      </c>
      <c r="AU185" s="13" t="s">
        <v>76</v>
      </c>
    </row>
    <row r="186" s="2" customFormat="1" ht="16.5" customHeight="1">
      <c r="A186" s="34"/>
      <c r="B186" s="35"/>
      <c r="C186" s="211" t="s">
        <v>248</v>
      </c>
      <c r="D186" s="211" t="s">
        <v>129</v>
      </c>
      <c r="E186" s="212" t="s">
        <v>249</v>
      </c>
      <c r="F186" s="213" t="s">
        <v>250</v>
      </c>
      <c r="G186" s="214" t="s">
        <v>186</v>
      </c>
      <c r="H186" s="215">
        <v>9.4499999999999993</v>
      </c>
      <c r="I186" s="216"/>
      <c r="J186" s="217">
        <f>ROUND(I186*H186,2)</f>
        <v>0</v>
      </c>
      <c r="K186" s="218"/>
      <c r="L186" s="40"/>
      <c r="M186" s="219" t="s">
        <v>1</v>
      </c>
      <c r="N186" s="220" t="s">
        <v>41</v>
      </c>
      <c r="O186" s="87"/>
      <c r="P186" s="221">
        <f>O186*H186</f>
        <v>0</v>
      </c>
      <c r="Q186" s="221">
        <v>0</v>
      </c>
      <c r="R186" s="221">
        <f>Q186*H186</f>
        <v>0</v>
      </c>
      <c r="S186" s="221">
        <v>0</v>
      </c>
      <c r="T186" s="222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23" t="s">
        <v>133</v>
      </c>
      <c r="AT186" s="223" t="s">
        <v>129</v>
      </c>
      <c r="AU186" s="223" t="s">
        <v>76</v>
      </c>
      <c r="AY186" s="13" t="s">
        <v>134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3" t="s">
        <v>83</v>
      </c>
      <c r="BK186" s="224">
        <f>ROUND(I186*H186,2)</f>
        <v>0</v>
      </c>
      <c r="BL186" s="13" t="s">
        <v>133</v>
      </c>
      <c r="BM186" s="223" t="s">
        <v>251</v>
      </c>
    </row>
    <row r="187" s="2" customFormat="1">
      <c r="A187" s="34"/>
      <c r="B187" s="35"/>
      <c r="C187" s="36"/>
      <c r="D187" s="225" t="s">
        <v>136</v>
      </c>
      <c r="E187" s="36"/>
      <c r="F187" s="226" t="s">
        <v>252</v>
      </c>
      <c r="G187" s="36"/>
      <c r="H187" s="36"/>
      <c r="I187" s="150"/>
      <c r="J187" s="36"/>
      <c r="K187" s="36"/>
      <c r="L187" s="40"/>
      <c r="M187" s="227"/>
      <c r="N187" s="228"/>
      <c r="O187" s="87"/>
      <c r="P187" s="87"/>
      <c r="Q187" s="87"/>
      <c r="R187" s="87"/>
      <c r="S187" s="87"/>
      <c r="T187" s="88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3" t="s">
        <v>136</v>
      </c>
      <c r="AU187" s="13" t="s">
        <v>76</v>
      </c>
    </row>
    <row r="188" s="2" customFormat="1">
      <c r="A188" s="34"/>
      <c r="B188" s="35"/>
      <c r="C188" s="36"/>
      <c r="D188" s="225" t="s">
        <v>138</v>
      </c>
      <c r="E188" s="36"/>
      <c r="F188" s="229" t="s">
        <v>253</v>
      </c>
      <c r="G188" s="36"/>
      <c r="H188" s="36"/>
      <c r="I188" s="150"/>
      <c r="J188" s="36"/>
      <c r="K188" s="36"/>
      <c r="L188" s="40"/>
      <c r="M188" s="227"/>
      <c r="N188" s="228"/>
      <c r="O188" s="87"/>
      <c r="P188" s="87"/>
      <c r="Q188" s="87"/>
      <c r="R188" s="87"/>
      <c r="S188" s="87"/>
      <c r="T188" s="88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3" t="s">
        <v>138</v>
      </c>
      <c r="AU188" s="13" t="s">
        <v>76</v>
      </c>
    </row>
    <row r="189" s="2" customFormat="1" ht="16.5" customHeight="1">
      <c r="A189" s="34"/>
      <c r="B189" s="35"/>
      <c r="C189" s="211" t="s">
        <v>254</v>
      </c>
      <c r="D189" s="211" t="s">
        <v>129</v>
      </c>
      <c r="E189" s="212" t="s">
        <v>255</v>
      </c>
      <c r="F189" s="213" t="s">
        <v>256</v>
      </c>
      <c r="G189" s="214" t="s">
        <v>153</v>
      </c>
      <c r="H189" s="215">
        <v>8</v>
      </c>
      <c r="I189" s="216"/>
      <c r="J189" s="217">
        <f>ROUND(I189*H189,2)</f>
        <v>0</v>
      </c>
      <c r="K189" s="218"/>
      <c r="L189" s="40"/>
      <c r="M189" s="219" t="s">
        <v>1</v>
      </c>
      <c r="N189" s="220" t="s">
        <v>41</v>
      </c>
      <c r="O189" s="87"/>
      <c r="P189" s="221">
        <f>O189*H189</f>
        <v>0</v>
      </c>
      <c r="Q189" s="221">
        <v>0</v>
      </c>
      <c r="R189" s="221">
        <f>Q189*H189</f>
        <v>0</v>
      </c>
      <c r="S189" s="221">
        <v>0</v>
      </c>
      <c r="T189" s="222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23" t="s">
        <v>133</v>
      </c>
      <c r="AT189" s="223" t="s">
        <v>129</v>
      </c>
      <c r="AU189" s="223" t="s">
        <v>76</v>
      </c>
      <c r="AY189" s="13" t="s">
        <v>134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3" t="s">
        <v>83</v>
      </c>
      <c r="BK189" s="224">
        <f>ROUND(I189*H189,2)</f>
        <v>0</v>
      </c>
      <c r="BL189" s="13" t="s">
        <v>133</v>
      </c>
      <c r="BM189" s="223" t="s">
        <v>257</v>
      </c>
    </row>
    <row r="190" s="2" customFormat="1">
      <c r="A190" s="34"/>
      <c r="B190" s="35"/>
      <c r="C190" s="36"/>
      <c r="D190" s="225" t="s">
        <v>136</v>
      </c>
      <c r="E190" s="36"/>
      <c r="F190" s="226" t="s">
        <v>258</v>
      </c>
      <c r="G190" s="36"/>
      <c r="H190" s="36"/>
      <c r="I190" s="150"/>
      <c r="J190" s="36"/>
      <c r="K190" s="36"/>
      <c r="L190" s="40"/>
      <c r="M190" s="227"/>
      <c r="N190" s="228"/>
      <c r="O190" s="87"/>
      <c r="P190" s="87"/>
      <c r="Q190" s="87"/>
      <c r="R190" s="87"/>
      <c r="S190" s="87"/>
      <c r="T190" s="88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3" t="s">
        <v>136</v>
      </c>
      <c r="AU190" s="13" t="s">
        <v>76</v>
      </c>
    </row>
    <row r="191" s="2" customFormat="1">
      <c r="A191" s="34"/>
      <c r="B191" s="35"/>
      <c r="C191" s="36"/>
      <c r="D191" s="225" t="s">
        <v>138</v>
      </c>
      <c r="E191" s="36"/>
      <c r="F191" s="229" t="s">
        <v>259</v>
      </c>
      <c r="G191" s="36"/>
      <c r="H191" s="36"/>
      <c r="I191" s="150"/>
      <c r="J191" s="36"/>
      <c r="K191" s="36"/>
      <c r="L191" s="40"/>
      <c r="M191" s="227"/>
      <c r="N191" s="228"/>
      <c r="O191" s="87"/>
      <c r="P191" s="87"/>
      <c r="Q191" s="87"/>
      <c r="R191" s="87"/>
      <c r="S191" s="87"/>
      <c r="T191" s="88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3" t="s">
        <v>138</v>
      </c>
      <c r="AU191" s="13" t="s">
        <v>76</v>
      </c>
    </row>
    <row r="192" s="2" customFormat="1" ht="16.5" customHeight="1">
      <c r="A192" s="34"/>
      <c r="B192" s="35"/>
      <c r="C192" s="252" t="s">
        <v>260</v>
      </c>
      <c r="D192" s="252" t="s">
        <v>183</v>
      </c>
      <c r="E192" s="253" t="s">
        <v>261</v>
      </c>
      <c r="F192" s="254" t="s">
        <v>262</v>
      </c>
      <c r="G192" s="255" t="s">
        <v>153</v>
      </c>
      <c r="H192" s="256">
        <v>604</v>
      </c>
      <c r="I192" s="257"/>
      <c r="J192" s="258">
        <f>ROUND(I192*H192,2)</f>
        <v>0</v>
      </c>
      <c r="K192" s="259"/>
      <c r="L192" s="260"/>
      <c r="M192" s="261" t="s">
        <v>1</v>
      </c>
      <c r="N192" s="262" t="s">
        <v>41</v>
      </c>
      <c r="O192" s="87"/>
      <c r="P192" s="221">
        <f>O192*H192</f>
        <v>0</v>
      </c>
      <c r="Q192" s="221">
        <v>0.00123</v>
      </c>
      <c r="R192" s="221">
        <f>Q192*H192</f>
        <v>0.74292000000000002</v>
      </c>
      <c r="S192" s="221">
        <v>0</v>
      </c>
      <c r="T192" s="222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23" t="s">
        <v>182</v>
      </c>
      <c r="AT192" s="223" t="s">
        <v>183</v>
      </c>
      <c r="AU192" s="223" t="s">
        <v>76</v>
      </c>
      <c r="AY192" s="13" t="s">
        <v>134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3" t="s">
        <v>83</v>
      </c>
      <c r="BK192" s="224">
        <f>ROUND(I192*H192,2)</f>
        <v>0</v>
      </c>
      <c r="BL192" s="13" t="s">
        <v>133</v>
      </c>
      <c r="BM192" s="223" t="s">
        <v>263</v>
      </c>
    </row>
    <row r="193" s="2" customFormat="1">
      <c r="A193" s="34"/>
      <c r="B193" s="35"/>
      <c r="C193" s="36"/>
      <c r="D193" s="225" t="s">
        <v>136</v>
      </c>
      <c r="E193" s="36"/>
      <c r="F193" s="226" t="s">
        <v>262</v>
      </c>
      <c r="G193" s="36"/>
      <c r="H193" s="36"/>
      <c r="I193" s="150"/>
      <c r="J193" s="36"/>
      <c r="K193" s="36"/>
      <c r="L193" s="40"/>
      <c r="M193" s="227"/>
      <c r="N193" s="228"/>
      <c r="O193" s="87"/>
      <c r="P193" s="87"/>
      <c r="Q193" s="87"/>
      <c r="R193" s="87"/>
      <c r="S193" s="87"/>
      <c r="T193" s="88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3" t="s">
        <v>136</v>
      </c>
      <c r="AU193" s="13" t="s">
        <v>76</v>
      </c>
    </row>
    <row r="194" s="10" customFormat="1">
      <c r="A194" s="10"/>
      <c r="B194" s="230"/>
      <c r="C194" s="231"/>
      <c r="D194" s="225" t="s">
        <v>164</v>
      </c>
      <c r="E194" s="232" t="s">
        <v>1</v>
      </c>
      <c r="F194" s="233" t="s">
        <v>264</v>
      </c>
      <c r="G194" s="231"/>
      <c r="H194" s="234">
        <v>188</v>
      </c>
      <c r="I194" s="235"/>
      <c r="J194" s="231"/>
      <c r="K194" s="231"/>
      <c r="L194" s="236"/>
      <c r="M194" s="237"/>
      <c r="N194" s="238"/>
      <c r="O194" s="238"/>
      <c r="P194" s="238"/>
      <c r="Q194" s="238"/>
      <c r="R194" s="238"/>
      <c r="S194" s="238"/>
      <c r="T194" s="239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T194" s="240" t="s">
        <v>164</v>
      </c>
      <c r="AU194" s="240" t="s">
        <v>76</v>
      </c>
      <c r="AV194" s="10" t="s">
        <v>85</v>
      </c>
      <c r="AW194" s="10" t="s">
        <v>32</v>
      </c>
      <c r="AX194" s="10" t="s">
        <v>76</v>
      </c>
      <c r="AY194" s="240" t="s">
        <v>134</v>
      </c>
    </row>
    <row r="195" s="10" customFormat="1">
      <c r="A195" s="10"/>
      <c r="B195" s="230"/>
      <c r="C195" s="231"/>
      <c r="D195" s="225" t="s">
        <v>164</v>
      </c>
      <c r="E195" s="232" t="s">
        <v>1</v>
      </c>
      <c r="F195" s="233" t="s">
        <v>265</v>
      </c>
      <c r="G195" s="231"/>
      <c r="H195" s="234">
        <v>416</v>
      </c>
      <c r="I195" s="235"/>
      <c r="J195" s="231"/>
      <c r="K195" s="231"/>
      <c r="L195" s="236"/>
      <c r="M195" s="237"/>
      <c r="N195" s="238"/>
      <c r="O195" s="238"/>
      <c r="P195" s="238"/>
      <c r="Q195" s="238"/>
      <c r="R195" s="238"/>
      <c r="S195" s="238"/>
      <c r="T195" s="239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T195" s="240" t="s">
        <v>164</v>
      </c>
      <c r="AU195" s="240" t="s">
        <v>76</v>
      </c>
      <c r="AV195" s="10" t="s">
        <v>85</v>
      </c>
      <c r="AW195" s="10" t="s">
        <v>32</v>
      </c>
      <c r="AX195" s="10" t="s">
        <v>76</v>
      </c>
      <c r="AY195" s="240" t="s">
        <v>134</v>
      </c>
    </row>
    <row r="196" s="11" customFormat="1">
      <c r="A196" s="11"/>
      <c r="B196" s="241"/>
      <c r="C196" s="242"/>
      <c r="D196" s="225" t="s">
        <v>164</v>
      </c>
      <c r="E196" s="243" t="s">
        <v>1</v>
      </c>
      <c r="F196" s="244" t="s">
        <v>167</v>
      </c>
      <c r="G196" s="242"/>
      <c r="H196" s="245">
        <v>604</v>
      </c>
      <c r="I196" s="246"/>
      <c r="J196" s="242"/>
      <c r="K196" s="242"/>
      <c r="L196" s="247"/>
      <c r="M196" s="248"/>
      <c r="N196" s="249"/>
      <c r="O196" s="249"/>
      <c r="P196" s="249"/>
      <c r="Q196" s="249"/>
      <c r="R196" s="249"/>
      <c r="S196" s="249"/>
      <c r="T196" s="250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T196" s="251" t="s">
        <v>164</v>
      </c>
      <c r="AU196" s="251" t="s">
        <v>76</v>
      </c>
      <c r="AV196" s="11" t="s">
        <v>133</v>
      </c>
      <c r="AW196" s="11" t="s">
        <v>32</v>
      </c>
      <c r="AX196" s="11" t="s">
        <v>83</v>
      </c>
      <c r="AY196" s="251" t="s">
        <v>134</v>
      </c>
    </row>
    <row r="197" s="2" customFormat="1" ht="16.5" customHeight="1">
      <c r="A197" s="34"/>
      <c r="B197" s="35"/>
      <c r="C197" s="252" t="s">
        <v>7</v>
      </c>
      <c r="D197" s="252" t="s">
        <v>183</v>
      </c>
      <c r="E197" s="253" t="s">
        <v>266</v>
      </c>
      <c r="F197" s="254" t="s">
        <v>267</v>
      </c>
      <c r="G197" s="255" t="s">
        <v>153</v>
      </c>
      <c r="H197" s="256">
        <v>296</v>
      </c>
      <c r="I197" s="257"/>
      <c r="J197" s="258">
        <f>ROUND(I197*H197,2)</f>
        <v>0</v>
      </c>
      <c r="K197" s="259"/>
      <c r="L197" s="260"/>
      <c r="M197" s="261" t="s">
        <v>1</v>
      </c>
      <c r="N197" s="262" t="s">
        <v>41</v>
      </c>
      <c r="O197" s="87"/>
      <c r="P197" s="221">
        <f>O197*H197</f>
        <v>0</v>
      </c>
      <c r="Q197" s="221">
        <v>0.00018000000000000001</v>
      </c>
      <c r="R197" s="221">
        <f>Q197*H197</f>
        <v>0.053280000000000001</v>
      </c>
      <c r="S197" s="221">
        <v>0</v>
      </c>
      <c r="T197" s="222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23" t="s">
        <v>182</v>
      </c>
      <c r="AT197" s="223" t="s">
        <v>183</v>
      </c>
      <c r="AU197" s="223" t="s">
        <v>76</v>
      </c>
      <c r="AY197" s="13" t="s">
        <v>134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3" t="s">
        <v>83</v>
      </c>
      <c r="BK197" s="224">
        <f>ROUND(I197*H197,2)</f>
        <v>0</v>
      </c>
      <c r="BL197" s="13" t="s">
        <v>133</v>
      </c>
      <c r="BM197" s="223" t="s">
        <v>268</v>
      </c>
    </row>
    <row r="198" s="2" customFormat="1">
      <c r="A198" s="34"/>
      <c r="B198" s="35"/>
      <c r="C198" s="36"/>
      <c r="D198" s="225" t="s">
        <v>136</v>
      </c>
      <c r="E198" s="36"/>
      <c r="F198" s="226" t="s">
        <v>267</v>
      </c>
      <c r="G198" s="36"/>
      <c r="H198" s="36"/>
      <c r="I198" s="150"/>
      <c r="J198" s="36"/>
      <c r="K198" s="36"/>
      <c r="L198" s="40"/>
      <c r="M198" s="227"/>
      <c r="N198" s="228"/>
      <c r="O198" s="87"/>
      <c r="P198" s="87"/>
      <c r="Q198" s="87"/>
      <c r="R198" s="87"/>
      <c r="S198" s="87"/>
      <c r="T198" s="88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3" t="s">
        <v>136</v>
      </c>
      <c r="AU198" s="13" t="s">
        <v>76</v>
      </c>
    </row>
    <row r="199" s="10" customFormat="1">
      <c r="A199" s="10"/>
      <c r="B199" s="230"/>
      <c r="C199" s="231"/>
      <c r="D199" s="225" t="s">
        <v>164</v>
      </c>
      <c r="E199" s="232" t="s">
        <v>1</v>
      </c>
      <c r="F199" s="233" t="s">
        <v>269</v>
      </c>
      <c r="G199" s="231"/>
      <c r="H199" s="234">
        <v>88</v>
      </c>
      <c r="I199" s="235"/>
      <c r="J199" s="231"/>
      <c r="K199" s="231"/>
      <c r="L199" s="236"/>
      <c r="M199" s="237"/>
      <c r="N199" s="238"/>
      <c r="O199" s="238"/>
      <c r="P199" s="238"/>
      <c r="Q199" s="238"/>
      <c r="R199" s="238"/>
      <c r="S199" s="238"/>
      <c r="T199" s="239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T199" s="240" t="s">
        <v>164</v>
      </c>
      <c r="AU199" s="240" t="s">
        <v>76</v>
      </c>
      <c r="AV199" s="10" t="s">
        <v>85</v>
      </c>
      <c r="AW199" s="10" t="s">
        <v>32</v>
      </c>
      <c r="AX199" s="10" t="s">
        <v>76</v>
      </c>
      <c r="AY199" s="240" t="s">
        <v>134</v>
      </c>
    </row>
    <row r="200" s="10" customFormat="1">
      <c r="A200" s="10"/>
      <c r="B200" s="230"/>
      <c r="C200" s="231"/>
      <c r="D200" s="225" t="s">
        <v>164</v>
      </c>
      <c r="E200" s="232" t="s">
        <v>1</v>
      </c>
      <c r="F200" s="233" t="s">
        <v>270</v>
      </c>
      <c r="G200" s="231"/>
      <c r="H200" s="234">
        <v>208</v>
      </c>
      <c r="I200" s="235"/>
      <c r="J200" s="231"/>
      <c r="K200" s="231"/>
      <c r="L200" s="236"/>
      <c r="M200" s="237"/>
      <c r="N200" s="238"/>
      <c r="O200" s="238"/>
      <c r="P200" s="238"/>
      <c r="Q200" s="238"/>
      <c r="R200" s="238"/>
      <c r="S200" s="238"/>
      <c r="T200" s="239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T200" s="240" t="s">
        <v>164</v>
      </c>
      <c r="AU200" s="240" t="s">
        <v>76</v>
      </c>
      <c r="AV200" s="10" t="s">
        <v>85</v>
      </c>
      <c r="AW200" s="10" t="s">
        <v>32</v>
      </c>
      <c r="AX200" s="10" t="s">
        <v>76</v>
      </c>
      <c r="AY200" s="240" t="s">
        <v>134</v>
      </c>
    </row>
    <row r="201" s="11" customFormat="1">
      <c r="A201" s="11"/>
      <c r="B201" s="241"/>
      <c r="C201" s="242"/>
      <c r="D201" s="225" t="s">
        <v>164</v>
      </c>
      <c r="E201" s="243" t="s">
        <v>1</v>
      </c>
      <c r="F201" s="244" t="s">
        <v>167</v>
      </c>
      <c r="G201" s="242"/>
      <c r="H201" s="245">
        <v>296</v>
      </c>
      <c r="I201" s="246"/>
      <c r="J201" s="242"/>
      <c r="K201" s="242"/>
      <c r="L201" s="247"/>
      <c r="M201" s="248"/>
      <c r="N201" s="249"/>
      <c r="O201" s="249"/>
      <c r="P201" s="249"/>
      <c r="Q201" s="249"/>
      <c r="R201" s="249"/>
      <c r="S201" s="249"/>
      <c r="T201" s="250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T201" s="251" t="s">
        <v>164</v>
      </c>
      <c r="AU201" s="251" t="s">
        <v>76</v>
      </c>
      <c r="AV201" s="11" t="s">
        <v>133</v>
      </c>
      <c r="AW201" s="11" t="s">
        <v>32</v>
      </c>
      <c r="AX201" s="11" t="s">
        <v>83</v>
      </c>
      <c r="AY201" s="251" t="s">
        <v>134</v>
      </c>
    </row>
    <row r="202" s="2" customFormat="1" ht="16.5" customHeight="1">
      <c r="A202" s="34"/>
      <c r="B202" s="35"/>
      <c r="C202" s="252" t="s">
        <v>271</v>
      </c>
      <c r="D202" s="252" t="s">
        <v>183</v>
      </c>
      <c r="E202" s="253" t="s">
        <v>272</v>
      </c>
      <c r="F202" s="254" t="s">
        <v>273</v>
      </c>
      <c r="G202" s="255" t="s">
        <v>153</v>
      </c>
      <c r="H202" s="256">
        <v>358</v>
      </c>
      <c r="I202" s="257"/>
      <c r="J202" s="258">
        <f>ROUND(I202*H202,2)</f>
        <v>0</v>
      </c>
      <c r="K202" s="259"/>
      <c r="L202" s="260"/>
      <c r="M202" s="261" t="s">
        <v>1</v>
      </c>
      <c r="N202" s="262" t="s">
        <v>41</v>
      </c>
      <c r="O202" s="87"/>
      <c r="P202" s="221">
        <f>O202*H202</f>
        <v>0</v>
      </c>
      <c r="Q202" s="221">
        <v>0.00051999999999999995</v>
      </c>
      <c r="R202" s="221">
        <f>Q202*H202</f>
        <v>0.18615999999999999</v>
      </c>
      <c r="S202" s="221">
        <v>0</v>
      </c>
      <c r="T202" s="222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23" t="s">
        <v>182</v>
      </c>
      <c r="AT202" s="223" t="s">
        <v>183</v>
      </c>
      <c r="AU202" s="223" t="s">
        <v>76</v>
      </c>
      <c r="AY202" s="13" t="s">
        <v>134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3" t="s">
        <v>83</v>
      </c>
      <c r="BK202" s="224">
        <f>ROUND(I202*H202,2)</f>
        <v>0</v>
      </c>
      <c r="BL202" s="13" t="s">
        <v>133</v>
      </c>
      <c r="BM202" s="223" t="s">
        <v>274</v>
      </c>
    </row>
    <row r="203" s="2" customFormat="1">
      <c r="A203" s="34"/>
      <c r="B203" s="35"/>
      <c r="C203" s="36"/>
      <c r="D203" s="225" t="s">
        <v>136</v>
      </c>
      <c r="E203" s="36"/>
      <c r="F203" s="226" t="s">
        <v>273</v>
      </c>
      <c r="G203" s="36"/>
      <c r="H203" s="36"/>
      <c r="I203" s="150"/>
      <c r="J203" s="36"/>
      <c r="K203" s="36"/>
      <c r="L203" s="40"/>
      <c r="M203" s="227"/>
      <c r="N203" s="228"/>
      <c r="O203" s="87"/>
      <c r="P203" s="87"/>
      <c r="Q203" s="87"/>
      <c r="R203" s="87"/>
      <c r="S203" s="87"/>
      <c r="T203" s="88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3" t="s">
        <v>136</v>
      </c>
      <c r="AU203" s="13" t="s">
        <v>76</v>
      </c>
    </row>
    <row r="204" s="2" customFormat="1" ht="16.5" customHeight="1">
      <c r="A204" s="34"/>
      <c r="B204" s="35"/>
      <c r="C204" s="252" t="s">
        <v>275</v>
      </c>
      <c r="D204" s="252" t="s">
        <v>183</v>
      </c>
      <c r="E204" s="253" t="s">
        <v>276</v>
      </c>
      <c r="F204" s="254" t="s">
        <v>277</v>
      </c>
      <c r="G204" s="255" t="s">
        <v>153</v>
      </c>
      <c r="H204" s="256">
        <v>252</v>
      </c>
      <c r="I204" s="257"/>
      <c r="J204" s="258">
        <f>ROUND(I204*H204,2)</f>
        <v>0</v>
      </c>
      <c r="K204" s="259"/>
      <c r="L204" s="260"/>
      <c r="M204" s="261" t="s">
        <v>1</v>
      </c>
      <c r="N204" s="262" t="s">
        <v>41</v>
      </c>
      <c r="O204" s="87"/>
      <c r="P204" s="221">
        <f>O204*H204</f>
        <v>0</v>
      </c>
      <c r="Q204" s="221">
        <v>0.00056999999999999998</v>
      </c>
      <c r="R204" s="221">
        <f>Q204*H204</f>
        <v>0.14363999999999999</v>
      </c>
      <c r="S204" s="221">
        <v>0</v>
      </c>
      <c r="T204" s="222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23" t="s">
        <v>182</v>
      </c>
      <c r="AT204" s="223" t="s">
        <v>183</v>
      </c>
      <c r="AU204" s="223" t="s">
        <v>76</v>
      </c>
      <c r="AY204" s="13" t="s">
        <v>134</v>
      </c>
      <c r="BE204" s="224">
        <f>IF(N204="základní",J204,0)</f>
        <v>0</v>
      </c>
      <c r="BF204" s="224">
        <f>IF(N204="snížená",J204,0)</f>
        <v>0</v>
      </c>
      <c r="BG204" s="224">
        <f>IF(N204="zákl. přenesená",J204,0)</f>
        <v>0</v>
      </c>
      <c r="BH204" s="224">
        <f>IF(N204="sníž. přenesená",J204,0)</f>
        <v>0</v>
      </c>
      <c r="BI204" s="224">
        <f>IF(N204="nulová",J204,0)</f>
        <v>0</v>
      </c>
      <c r="BJ204" s="13" t="s">
        <v>83</v>
      </c>
      <c r="BK204" s="224">
        <f>ROUND(I204*H204,2)</f>
        <v>0</v>
      </c>
      <c r="BL204" s="13" t="s">
        <v>133</v>
      </c>
      <c r="BM204" s="223" t="s">
        <v>278</v>
      </c>
    </row>
    <row r="205" s="2" customFormat="1">
      <c r="A205" s="34"/>
      <c r="B205" s="35"/>
      <c r="C205" s="36"/>
      <c r="D205" s="225" t="s">
        <v>136</v>
      </c>
      <c r="E205" s="36"/>
      <c r="F205" s="226" t="s">
        <v>277</v>
      </c>
      <c r="G205" s="36"/>
      <c r="H205" s="36"/>
      <c r="I205" s="150"/>
      <c r="J205" s="36"/>
      <c r="K205" s="36"/>
      <c r="L205" s="40"/>
      <c r="M205" s="227"/>
      <c r="N205" s="228"/>
      <c r="O205" s="87"/>
      <c r="P205" s="87"/>
      <c r="Q205" s="87"/>
      <c r="R205" s="87"/>
      <c r="S205" s="87"/>
      <c r="T205" s="88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3" t="s">
        <v>136</v>
      </c>
      <c r="AU205" s="13" t="s">
        <v>76</v>
      </c>
    </row>
    <row r="206" s="2" customFormat="1" ht="16.5" customHeight="1">
      <c r="A206" s="34"/>
      <c r="B206" s="35"/>
      <c r="C206" s="252" t="s">
        <v>279</v>
      </c>
      <c r="D206" s="252" t="s">
        <v>183</v>
      </c>
      <c r="E206" s="253" t="s">
        <v>280</v>
      </c>
      <c r="F206" s="254" t="s">
        <v>281</v>
      </c>
      <c r="G206" s="255" t="s">
        <v>153</v>
      </c>
      <c r="H206" s="256">
        <v>610</v>
      </c>
      <c r="I206" s="257"/>
      <c r="J206" s="258">
        <f>ROUND(I206*H206,2)</f>
        <v>0</v>
      </c>
      <c r="K206" s="259"/>
      <c r="L206" s="260"/>
      <c r="M206" s="261" t="s">
        <v>1</v>
      </c>
      <c r="N206" s="262" t="s">
        <v>41</v>
      </c>
      <c r="O206" s="87"/>
      <c r="P206" s="221">
        <f>O206*H206</f>
        <v>0</v>
      </c>
      <c r="Q206" s="221">
        <v>9.0000000000000006E-05</v>
      </c>
      <c r="R206" s="221">
        <f>Q206*H206</f>
        <v>0.054900000000000004</v>
      </c>
      <c r="S206" s="221">
        <v>0</v>
      </c>
      <c r="T206" s="222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23" t="s">
        <v>182</v>
      </c>
      <c r="AT206" s="223" t="s">
        <v>183</v>
      </c>
      <c r="AU206" s="223" t="s">
        <v>76</v>
      </c>
      <c r="AY206" s="13" t="s">
        <v>134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3" t="s">
        <v>83</v>
      </c>
      <c r="BK206" s="224">
        <f>ROUND(I206*H206,2)</f>
        <v>0</v>
      </c>
      <c r="BL206" s="13" t="s">
        <v>133</v>
      </c>
      <c r="BM206" s="223" t="s">
        <v>282</v>
      </c>
    </row>
    <row r="207" s="2" customFormat="1">
      <c r="A207" s="34"/>
      <c r="B207" s="35"/>
      <c r="C207" s="36"/>
      <c r="D207" s="225" t="s">
        <v>136</v>
      </c>
      <c r="E207" s="36"/>
      <c r="F207" s="226" t="s">
        <v>281</v>
      </c>
      <c r="G207" s="36"/>
      <c r="H207" s="36"/>
      <c r="I207" s="150"/>
      <c r="J207" s="36"/>
      <c r="K207" s="36"/>
      <c r="L207" s="40"/>
      <c r="M207" s="227"/>
      <c r="N207" s="228"/>
      <c r="O207" s="87"/>
      <c r="P207" s="87"/>
      <c r="Q207" s="87"/>
      <c r="R207" s="87"/>
      <c r="S207" s="87"/>
      <c r="T207" s="88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3" t="s">
        <v>136</v>
      </c>
      <c r="AU207" s="13" t="s">
        <v>76</v>
      </c>
    </row>
    <row r="208" s="2" customFormat="1" ht="16.5" customHeight="1">
      <c r="A208" s="34"/>
      <c r="B208" s="35"/>
      <c r="C208" s="252" t="s">
        <v>283</v>
      </c>
      <c r="D208" s="252" t="s">
        <v>183</v>
      </c>
      <c r="E208" s="253" t="s">
        <v>284</v>
      </c>
      <c r="F208" s="254" t="s">
        <v>285</v>
      </c>
      <c r="G208" s="255" t="s">
        <v>153</v>
      </c>
      <c r="H208" s="256">
        <v>104</v>
      </c>
      <c r="I208" s="257"/>
      <c r="J208" s="258">
        <f>ROUND(I208*H208,2)</f>
        <v>0</v>
      </c>
      <c r="K208" s="259"/>
      <c r="L208" s="260"/>
      <c r="M208" s="261" t="s">
        <v>1</v>
      </c>
      <c r="N208" s="262" t="s">
        <v>41</v>
      </c>
      <c r="O208" s="87"/>
      <c r="P208" s="221">
        <f>O208*H208</f>
        <v>0</v>
      </c>
      <c r="Q208" s="221">
        <v>9.0000000000000006E-05</v>
      </c>
      <c r="R208" s="221">
        <f>Q208*H208</f>
        <v>0.0093600000000000003</v>
      </c>
      <c r="S208" s="221">
        <v>0</v>
      </c>
      <c r="T208" s="222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23" t="s">
        <v>182</v>
      </c>
      <c r="AT208" s="223" t="s">
        <v>183</v>
      </c>
      <c r="AU208" s="223" t="s">
        <v>76</v>
      </c>
      <c r="AY208" s="13" t="s">
        <v>134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3" t="s">
        <v>83</v>
      </c>
      <c r="BK208" s="224">
        <f>ROUND(I208*H208,2)</f>
        <v>0</v>
      </c>
      <c r="BL208" s="13" t="s">
        <v>133</v>
      </c>
      <c r="BM208" s="223" t="s">
        <v>286</v>
      </c>
    </row>
    <row r="209" s="2" customFormat="1">
      <c r="A209" s="34"/>
      <c r="B209" s="35"/>
      <c r="C209" s="36"/>
      <c r="D209" s="225" t="s">
        <v>136</v>
      </c>
      <c r="E209" s="36"/>
      <c r="F209" s="226" t="s">
        <v>285</v>
      </c>
      <c r="G209" s="36"/>
      <c r="H209" s="36"/>
      <c r="I209" s="150"/>
      <c r="J209" s="36"/>
      <c r="K209" s="36"/>
      <c r="L209" s="40"/>
      <c r="M209" s="227"/>
      <c r="N209" s="228"/>
      <c r="O209" s="87"/>
      <c r="P209" s="87"/>
      <c r="Q209" s="87"/>
      <c r="R209" s="87"/>
      <c r="S209" s="87"/>
      <c r="T209" s="88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3" t="s">
        <v>136</v>
      </c>
      <c r="AU209" s="13" t="s">
        <v>76</v>
      </c>
    </row>
    <row r="210" s="2" customFormat="1" ht="16.5" customHeight="1">
      <c r="A210" s="34"/>
      <c r="B210" s="35"/>
      <c r="C210" s="252" t="s">
        <v>287</v>
      </c>
      <c r="D210" s="252" t="s">
        <v>183</v>
      </c>
      <c r="E210" s="253" t="s">
        <v>288</v>
      </c>
      <c r="F210" s="254" t="s">
        <v>289</v>
      </c>
      <c r="G210" s="255" t="s">
        <v>160</v>
      </c>
      <c r="H210" s="256">
        <v>13.75</v>
      </c>
      <c r="I210" s="257"/>
      <c r="J210" s="258">
        <f>ROUND(I210*H210,2)</f>
        <v>0</v>
      </c>
      <c r="K210" s="259"/>
      <c r="L210" s="260"/>
      <c r="M210" s="261" t="s">
        <v>1</v>
      </c>
      <c r="N210" s="262" t="s">
        <v>41</v>
      </c>
      <c r="O210" s="87"/>
      <c r="P210" s="221">
        <f>O210*H210</f>
        <v>0</v>
      </c>
      <c r="Q210" s="221">
        <v>0.001</v>
      </c>
      <c r="R210" s="221">
        <f>Q210*H210</f>
        <v>0.01375</v>
      </c>
      <c r="S210" s="221">
        <v>0</v>
      </c>
      <c r="T210" s="222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23" t="s">
        <v>182</v>
      </c>
      <c r="AT210" s="223" t="s">
        <v>183</v>
      </c>
      <c r="AU210" s="223" t="s">
        <v>76</v>
      </c>
      <c r="AY210" s="13" t="s">
        <v>134</v>
      </c>
      <c r="BE210" s="224">
        <f>IF(N210="základní",J210,0)</f>
        <v>0</v>
      </c>
      <c r="BF210" s="224">
        <f>IF(N210="snížená",J210,0)</f>
        <v>0</v>
      </c>
      <c r="BG210" s="224">
        <f>IF(N210="zákl. přenesená",J210,0)</f>
        <v>0</v>
      </c>
      <c r="BH210" s="224">
        <f>IF(N210="sníž. přenesená",J210,0)</f>
        <v>0</v>
      </c>
      <c r="BI210" s="224">
        <f>IF(N210="nulová",J210,0)</f>
        <v>0</v>
      </c>
      <c r="BJ210" s="13" t="s">
        <v>83</v>
      </c>
      <c r="BK210" s="224">
        <f>ROUND(I210*H210,2)</f>
        <v>0</v>
      </c>
      <c r="BL210" s="13" t="s">
        <v>133</v>
      </c>
      <c r="BM210" s="223" t="s">
        <v>290</v>
      </c>
    </row>
    <row r="211" s="2" customFormat="1">
      <c r="A211" s="34"/>
      <c r="B211" s="35"/>
      <c r="C211" s="36"/>
      <c r="D211" s="225" t="s">
        <v>136</v>
      </c>
      <c r="E211" s="36"/>
      <c r="F211" s="226" t="s">
        <v>289</v>
      </c>
      <c r="G211" s="36"/>
      <c r="H211" s="36"/>
      <c r="I211" s="150"/>
      <c r="J211" s="36"/>
      <c r="K211" s="36"/>
      <c r="L211" s="40"/>
      <c r="M211" s="227"/>
      <c r="N211" s="228"/>
      <c r="O211" s="87"/>
      <c r="P211" s="87"/>
      <c r="Q211" s="87"/>
      <c r="R211" s="87"/>
      <c r="S211" s="87"/>
      <c r="T211" s="88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3" t="s">
        <v>136</v>
      </c>
      <c r="AU211" s="13" t="s">
        <v>76</v>
      </c>
    </row>
    <row r="212" s="10" customFormat="1">
      <c r="A212" s="10"/>
      <c r="B212" s="230"/>
      <c r="C212" s="231"/>
      <c r="D212" s="225" t="s">
        <v>164</v>
      </c>
      <c r="E212" s="232" t="s">
        <v>1</v>
      </c>
      <c r="F212" s="233" t="s">
        <v>291</v>
      </c>
      <c r="G212" s="231"/>
      <c r="H212" s="234">
        <v>13.75</v>
      </c>
      <c r="I212" s="235"/>
      <c r="J212" s="231"/>
      <c r="K212" s="231"/>
      <c r="L212" s="236"/>
      <c r="M212" s="237"/>
      <c r="N212" s="238"/>
      <c r="O212" s="238"/>
      <c r="P212" s="238"/>
      <c r="Q212" s="238"/>
      <c r="R212" s="238"/>
      <c r="S212" s="238"/>
      <c r="T212" s="239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T212" s="240" t="s">
        <v>164</v>
      </c>
      <c r="AU212" s="240" t="s">
        <v>76</v>
      </c>
      <c r="AV212" s="10" t="s">
        <v>85</v>
      </c>
      <c r="AW212" s="10" t="s">
        <v>32</v>
      </c>
      <c r="AX212" s="10" t="s">
        <v>83</v>
      </c>
      <c r="AY212" s="240" t="s">
        <v>134</v>
      </c>
    </row>
    <row r="213" s="2" customFormat="1" ht="16.5" customHeight="1">
      <c r="A213" s="34"/>
      <c r="B213" s="35"/>
      <c r="C213" s="211" t="s">
        <v>292</v>
      </c>
      <c r="D213" s="211" t="s">
        <v>129</v>
      </c>
      <c r="E213" s="212" t="s">
        <v>293</v>
      </c>
      <c r="F213" s="213" t="s">
        <v>294</v>
      </c>
      <c r="G213" s="214" t="s">
        <v>160</v>
      </c>
      <c r="H213" s="215">
        <v>166</v>
      </c>
      <c r="I213" s="216"/>
      <c r="J213" s="217">
        <f>ROUND(I213*H213,2)</f>
        <v>0</v>
      </c>
      <c r="K213" s="218"/>
      <c r="L213" s="40"/>
      <c r="M213" s="219" t="s">
        <v>1</v>
      </c>
      <c r="N213" s="220" t="s">
        <v>41</v>
      </c>
      <c r="O213" s="87"/>
      <c r="P213" s="221">
        <f>O213*H213</f>
        <v>0</v>
      </c>
      <c r="Q213" s="221">
        <v>0</v>
      </c>
      <c r="R213" s="221">
        <f>Q213*H213</f>
        <v>0</v>
      </c>
      <c r="S213" s="221">
        <v>0</v>
      </c>
      <c r="T213" s="222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23" t="s">
        <v>133</v>
      </c>
      <c r="AT213" s="223" t="s">
        <v>129</v>
      </c>
      <c r="AU213" s="223" t="s">
        <v>76</v>
      </c>
      <c r="AY213" s="13" t="s">
        <v>134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13" t="s">
        <v>83</v>
      </c>
      <c r="BK213" s="224">
        <f>ROUND(I213*H213,2)</f>
        <v>0</v>
      </c>
      <c r="BL213" s="13" t="s">
        <v>133</v>
      </c>
      <c r="BM213" s="223" t="s">
        <v>295</v>
      </c>
    </row>
    <row r="214" s="2" customFormat="1">
      <c r="A214" s="34"/>
      <c r="B214" s="35"/>
      <c r="C214" s="36"/>
      <c r="D214" s="225" t="s">
        <v>136</v>
      </c>
      <c r="E214" s="36"/>
      <c r="F214" s="226" t="s">
        <v>296</v>
      </c>
      <c r="G214" s="36"/>
      <c r="H214" s="36"/>
      <c r="I214" s="150"/>
      <c r="J214" s="36"/>
      <c r="K214" s="36"/>
      <c r="L214" s="40"/>
      <c r="M214" s="227"/>
      <c r="N214" s="228"/>
      <c r="O214" s="87"/>
      <c r="P214" s="87"/>
      <c r="Q214" s="87"/>
      <c r="R214" s="87"/>
      <c r="S214" s="87"/>
      <c r="T214" s="88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3" t="s">
        <v>136</v>
      </c>
      <c r="AU214" s="13" t="s">
        <v>76</v>
      </c>
    </row>
    <row r="215" s="2" customFormat="1">
      <c r="A215" s="34"/>
      <c r="B215" s="35"/>
      <c r="C215" s="36"/>
      <c r="D215" s="225" t="s">
        <v>138</v>
      </c>
      <c r="E215" s="36"/>
      <c r="F215" s="229" t="s">
        <v>173</v>
      </c>
      <c r="G215" s="36"/>
      <c r="H215" s="36"/>
      <c r="I215" s="150"/>
      <c r="J215" s="36"/>
      <c r="K215" s="36"/>
      <c r="L215" s="40"/>
      <c r="M215" s="227"/>
      <c r="N215" s="228"/>
      <c r="O215" s="87"/>
      <c r="P215" s="87"/>
      <c r="Q215" s="87"/>
      <c r="R215" s="87"/>
      <c r="S215" s="87"/>
      <c r="T215" s="88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3" t="s">
        <v>138</v>
      </c>
      <c r="AU215" s="13" t="s">
        <v>76</v>
      </c>
    </row>
    <row r="216" s="2" customFormat="1" ht="16.5" customHeight="1">
      <c r="A216" s="34"/>
      <c r="B216" s="35"/>
      <c r="C216" s="211" t="s">
        <v>297</v>
      </c>
      <c r="D216" s="211" t="s">
        <v>129</v>
      </c>
      <c r="E216" s="212" t="s">
        <v>175</v>
      </c>
      <c r="F216" s="213" t="s">
        <v>176</v>
      </c>
      <c r="G216" s="214" t="s">
        <v>177</v>
      </c>
      <c r="H216" s="215">
        <v>8.3000000000000007</v>
      </c>
      <c r="I216" s="216"/>
      <c r="J216" s="217">
        <f>ROUND(I216*H216,2)</f>
        <v>0</v>
      </c>
      <c r="K216" s="218"/>
      <c r="L216" s="40"/>
      <c r="M216" s="219" t="s">
        <v>1</v>
      </c>
      <c r="N216" s="220" t="s">
        <v>41</v>
      </c>
      <c r="O216" s="87"/>
      <c r="P216" s="221">
        <f>O216*H216</f>
        <v>0</v>
      </c>
      <c r="Q216" s="221">
        <v>0</v>
      </c>
      <c r="R216" s="221">
        <f>Q216*H216</f>
        <v>0</v>
      </c>
      <c r="S216" s="221">
        <v>0</v>
      </c>
      <c r="T216" s="222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23" t="s">
        <v>133</v>
      </c>
      <c r="AT216" s="223" t="s">
        <v>129</v>
      </c>
      <c r="AU216" s="223" t="s">
        <v>76</v>
      </c>
      <c r="AY216" s="13" t="s">
        <v>134</v>
      </c>
      <c r="BE216" s="224">
        <f>IF(N216="základní",J216,0)</f>
        <v>0</v>
      </c>
      <c r="BF216" s="224">
        <f>IF(N216="snížená",J216,0)</f>
        <v>0</v>
      </c>
      <c r="BG216" s="224">
        <f>IF(N216="zákl. přenesená",J216,0)</f>
        <v>0</v>
      </c>
      <c r="BH216" s="224">
        <f>IF(N216="sníž. přenesená",J216,0)</f>
        <v>0</v>
      </c>
      <c r="BI216" s="224">
        <f>IF(N216="nulová",J216,0)</f>
        <v>0</v>
      </c>
      <c r="BJ216" s="13" t="s">
        <v>83</v>
      </c>
      <c r="BK216" s="224">
        <f>ROUND(I216*H216,2)</f>
        <v>0</v>
      </c>
      <c r="BL216" s="13" t="s">
        <v>133</v>
      </c>
      <c r="BM216" s="223" t="s">
        <v>298</v>
      </c>
    </row>
    <row r="217" s="2" customFormat="1">
      <c r="A217" s="34"/>
      <c r="B217" s="35"/>
      <c r="C217" s="36"/>
      <c r="D217" s="225" t="s">
        <v>136</v>
      </c>
      <c r="E217" s="36"/>
      <c r="F217" s="226" t="s">
        <v>179</v>
      </c>
      <c r="G217" s="36"/>
      <c r="H217" s="36"/>
      <c r="I217" s="150"/>
      <c r="J217" s="36"/>
      <c r="K217" s="36"/>
      <c r="L217" s="40"/>
      <c r="M217" s="227"/>
      <c r="N217" s="228"/>
      <c r="O217" s="87"/>
      <c r="P217" s="87"/>
      <c r="Q217" s="87"/>
      <c r="R217" s="87"/>
      <c r="S217" s="87"/>
      <c r="T217" s="88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3" t="s">
        <v>136</v>
      </c>
      <c r="AU217" s="13" t="s">
        <v>76</v>
      </c>
    </row>
    <row r="218" s="2" customFormat="1">
      <c r="A218" s="34"/>
      <c r="B218" s="35"/>
      <c r="C218" s="36"/>
      <c r="D218" s="225" t="s">
        <v>138</v>
      </c>
      <c r="E218" s="36"/>
      <c r="F218" s="229" t="s">
        <v>180</v>
      </c>
      <c r="G218" s="36"/>
      <c r="H218" s="36"/>
      <c r="I218" s="150"/>
      <c r="J218" s="36"/>
      <c r="K218" s="36"/>
      <c r="L218" s="40"/>
      <c r="M218" s="227"/>
      <c r="N218" s="228"/>
      <c r="O218" s="87"/>
      <c r="P218" s="87"/>
      <c r="Q218" s="87"/>
      <c r="R218" s="87"/>
      <c r="S218" s="87"/>
      <c r="T218" s="88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3" t="s">
        <v>138</v>
      </c>
      <c r="AU218" s="13" t="s">
        <v>76</v>
      </c>
    </row>
    <row r="219" s="10" customFormat="1">
      <c r="A219" s="10"/>
      <c r="B219" s="230"/>
      <c r="C219" s="231"/>
      <c r="D219" s="225" t="s">
        <v>164</v>
      </c>
      <c r="E219" s="232" t="s">
        <v>1</v>
      </c>
      <c r="F219" s="233" t="s">
        <v>299</v>
      </c>
      <c r="G219" s="231"/>
      <c r="H219" s="234">
        <v>8.3000000000000007</v>
      </c>
      <c r="I219" s="235"/>
      <c r="J219" s="231"/>
      <c r="K219" s="231"/>
      <c r="L219" s="236"/>
      <c r="M219" s="237"/>
      <c r="N219" s="238"/>
      <c r="O219" s="238"/>
      <c r="P219" s="238"/>
      <c r="Q219" s="238"/>
      <c r="R219" s="238"/>
      <c r="S219" s="238"/>
      <c r="T219" s="239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T219" s="240" t="s">
        <v>164</v>
      </c>
      <c r="AU219" s="240" t="s">
        <v>76</v>
      </c>
      <c r="AV219" s="10" t="s">
        <v>85</v>
      </c>
      <c r="AW219" s="10" t="s">
        <v>32</v>
      </c>
      <c r="AX219" s="10" t="s">
        <v>83</v>
      </c>
      <c r="AY219" s="240" t="s">
        <v>134</v>
      </c>
    </row>
    <row r="220" s="2" customFormat="1" ht="16.5" customHeight="1">
      <c r="A220" s="34"/>
      <c r="B220" s="35"/>
      <c r="C220" s="252" t="s">
        <v>300</v>
      </c>
      <c r="D220" s="252" t="s">
        <v>183</v>
      </c>
      <c r="E220" s="253" t="s">
        <v>301</v>
      </c>
      <c r="F220" s="254" t="s">
        <v>302</v>
      </c>
      <c r="G220" s="255" t="s">
        <v>186</v>
      </c>
      <c r="H220" s="256">
        <v>12.449999999999999</v>
      </c>
      <c r="I220" s="257"/>
      <c r="J220" s="258">
        <f>ROUND(I220*H220,2)</f>
        <v>0</v>
      </c>
      <c r="K220" s="259"/>
      <c r="L220" s="260"/>
      <c r="M220" s="261" t="s">
        <v>1</v>
      </c>
      <c r="N220" s="262" t="s">
        <v>41</v>
      </c>
      <c r="O220" s="87"/>
      <c r="P220" s="221">
        <f>O220*H220</f>
        <v>0</v>
      </c>
      <c r="Q220" s="221">
        <v>1</v>
      </c>
      <c r="R220" s="221">
        <f>Q220*H220</f>
        <v>12.449999999999999</v>
      </c>
      <c r="S220" s="221">
        <v>0</v>
      </c>
      <c r="T220" s="222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23" t="s">
        <v>182</v>
      </c>
      <c r="AT220" s="223" t="s">
        <v>183</v>
      </c>
      <c r="AU220" s="223" t="s">
        <v>76</v>
      </c>
      <c r="AY220" s="13" t="s">
        <v>134</v>
      </c>
      <c r="BE220" s="224">
        <f>IF(N220="základní",J220,0)</f>
        <v>0</v>
      </c>
      <c r="BF220" s="224">
        <f>IF(N220="snížená",J220,0)</f>
        <v>0</v>
      </c>
      <c r="BG220" s="224">
        <f>IF(N220="zákl. přenesená",J220,0)</f>
        <v>0</v>
      </c>
      <c r="BH220" s="224">
        <f>IF(N220="sníž. přenesená",J220,0)</f>
        <v>0</v>
      </c>
      <c r="BI220" s="224">
        <f>IF(N220="nulová",J220,0)</f>
        <v>0</v>
      </c>
      <c r="BJ220" s="13" t="s">
        <v>83</v>
      </c>
      <c r="BK220" s="224">
        <f>ROUND(I220*H220,2)</f>
        <v>0</v>
      </c>
      <c r="BL220" s="13" t="s">
        <v>133</v>
      </c>
      <c r="BM220" s="223" t="s">
        <v>303</v>
      </c>
    </row>
    <row r="221" s="2" customFormat="1">
      <c r="A221" s="34"/>
      <c r="B221" s="35"/>
      <c r="C221" s="36"/>
      <c r="D221" s="225" t="s">
        <v>136</v>
      </c>
      <c r="E221" s="36"/>
      <c r="F221" s="226" t="s">
        <v>302</v>
      </c>
      <c r="G221" s="36"/>
      <c r="H221" s="36"/>
      <c r="I221" s="150"/>
      <c r="J221" s="36"/>
      <c r="K221" s="36"/>
      <c r="L221" s="40"/>
      <c r="M221" s="227"/>
      <c r="N221" s="228"/>
      <c r="O221" s="87"/>
      <c r="P221" s="87"/>
      <c r="Q221" s="87"/>
      <c r="R221" s="87"/>
      <c r="S221" s="87"/>
      <c r="T221" s="88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3" t="s">
        <v>136</v>
      </c>
      <c r="AU221" s="13" t="s">
        <v>76</v>
      </c>
    </row>
    <row r="222" s="10" customFormat="1">
      <c r="A222" s="10"/>
      <c r="B222" s="230"/>
      <c r="C222" s="231"/>
      <c r="D222" s="225" t="s">
        <v>164</v>
      </c>
      <c r="E222" s="232" t="s">
        <v>1</v>
      </c>
      <c r="F222" s="233" t="s">
        <v>304</v>
      </c>
      <c r="G222" s="231"/>
      <c r="H222" s="234">
        <v>12.449999999999999</v>
      </c>
      <c r="I222" s="235"/>
      <c r="J222" s="231"/>
      <c r="K222" s="231"/>
      <c r="L222" s="236"/>
      <c r="M222" s="237"/>
      <c r="N222" s="238"/>
      <c r="O222" s="238"/>
      <c r="P222" s="238"/>
      <c r="Q222" s="238"/>
      <c r="R222" s="238"/>
      <c r="S222" s="238"/>
      <c r="T222" s="239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T222" s="240" t="s">
        <v>164</v>
      </c>
      <c r="AU222" s="240" t="s">
        <v>76</v>
      </c>
      <c r="AV222" s="10" t="s">
        <v>85</v>
      </c>
      <c r="AW222" s="10" t="s">
        <v>32</v>
      </c>
      <c r="AX222" s="10" t="s">
        <v>83</v>
      </c>
      <c r="AY222" s="240" t="s">
        <v>134</v>
      </c>
    </row>
    <row r="223" s="2" customFormat="1" ht="16.5" customHeight="1">
      <c r="A223" s="34"/>
      <c r="B223" s="35"/>
      <c r="C223" s="211" t="s">
        <v>305</v>
      </c>
      <c r="D223" s="211" t="s">
        <v>129</v>
      </c>
      <c r="E223" s="212" t="s">
        <v>306</v>
      </c>
      <c r="F223" s="213" t="s">
        <v>307</v>
      </c>
      <c r="G223" s="214" t="s">
        <v>308</v>
      </c>
      <c r="H223" s="215">
        <v>24</v>
      </c>
      <c r="I223" s="216"/>
      <c r="J223" s="217">
        <f>ROUND(I223*H223,2)</f>
        <v>0</v>
      </c>
      <c r="K223" s="218"/>
      <c r="L223" s="40"/>
      <c r="M223" s="219" t="s">
        <v>1</v>
      </c>
      <c r="N223" s="220" t="s">
        <v>41</v>
      </c>
      <c r="O223" s="87"/>
      <c r="P223" s="221">
        <f>O223*H223</f>
        <v>0</v>
      </c>
      <c r="Q223" s="221">
        <v>0</v>
      </c>
      <c r="R223" s="221">
        <f>Q223*H223</f>
        <v>0</v>
      </c>
      <c r="S223" s="221">
        <v>0</v>
      </c>
      <c r="T223" s="222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23" t="s">
        <v>133</v>
      </c>
      <c r="AT223" s="223" t="s">
        <v>129</v>
      </c>
      <c r="AU223" s="223" t="s">
        <v>76</v>
      </c>
      <c r="AY223" s="13" t="s">
        <v>134</v>
      </c>
      <c r="BE223" s="224">
        <f>IF(N223="základní",J223,0)</f>
        <v>0</v>
      </c>
      <c r="BF223" s="224">
        <f>IF(N223="snížená",J223,0)</f>
        <v>0</v>
      </c>
      <c r="BG223" s="224">
        <f>IF(N223="zákl. přenesená",J223,0)</f>
        <v>0</v>
      </c>
      <c r="BH223" s="224">
        <f>IF(N223="sníž. přenesená",J223,0)</f>
        <v>0</v>
      </c>
      <c r="BI223" s="224">
        <f>IF(N223="nulová",J223,0)</f>
        <v>0</v>
      </c>
      <c r="BJ223" s="13" t="s">
        <v>83</v>
      </c>
      <c r="BK223" s="224">
        <f>ROUND(I223*H223,2)</f>
        <v>0</v>
      </c>
      <c r="BL223" s="13" t="s">
        <v>133</v>
      </c>
      <c r="BM223" s="223" t="s">
        <v>309</v>
      </c>
    </row>
    <row r="224" s="2" customFormat="1">
      <c r="A224" s="34"/>
      <c r="B224" s="35"/>
      <c r="C224" s="36"/>
      <c r="D224" s="225" t="s">
        <v>136</v>
      </c>
      <c r="E224" s="36"/>
      <c r="F224" s="226" t="s">
        <v>310</v>
      </c>
      <c r="G224" s="36"/>
      <c r="H224" s="36"/>
      <c r="I224" s="150"/>
      <c r="J224" s="36"/>
      <c r="K224" s="36"/>
      <c r="L224" s="40"/>
      <c r="M224" s="227"/>
      <c r="N224" s="228"/>
      <c r="O224" s="87"/>
      <c r="P224" s="87"/>
      <c r="Q224" s="87"/>
      <c r="R224" s="87"/>
      <c r="S224" s="87"/>
      <c r="T224" s="88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3" t="s">
        <v>136</v>
      </c>
      <c r="AU224" s="13" t="s">
        <v>76</v>
      </c>
    </row>
    <row r="225" s="2" customFormat="1">
      <c r="A225" s="34"/>
      <c r="B225" s="35"/>
      <c r="C225" s="36"/>
      <c r="D225" s="225" t="s">
        <v>138</v>
      </c>
      <c r="E225" s="36"/>
      <c r="F225" s="229" t="s">
        <v>311</v>
      </c>
      <c r="G225" s="36"/>
      <c r="H225" s="36"/>
      <c r="I225" s="150"/>
      <c r="J225" s="36"/>
      <c r="K225" s="36"/>
      <c r="L225" s="40"/>
      <c r="M225" s="227"/>
      <c r="N225" s="228"/>
      <c r="O225" s="87"/>
      <c r="P225" s="87"/>
      <c r="Q225" s="87"/>
      <c r="R225" s="87"/>
      <c r="S225" s="87"/>
      <c r="T225" s="88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3" t="s">
        <v>138</v>
      </c>
      <c r="AU225" s="13" t="s">
        <v>76</v>
      </c>
    </row>
    <row r="226" s="2" customFormat="1" ht="16.5" customHeight="1">
      <c r="A226" s="34"/>
      <c r="B226" s="35"/>
      <c r="C226" s="211" t="s">
        <v>312</v>
      </c>
      <c r="D226" s="211" t="s">
        <v>129</v>
      </c>
      <c r="E226" s="212" t="s">
        <v>313</v>
      </c>
      <c r="F226" s="213" t="s">
        <v>314</v>
      </c>
      <c r="G226" s="214" t="s">
        <v>200</v>
      </c>
      <c r="H226" s="215">
        <v>48.195999999999998</v>
      </c>
      <c r="I226" s="216"/>
      <c r="J226" s="217">
        <f>ROUND(I226*H226,2)</f>
        <v>0</v>
      </c>
      <c r="K226" s="218"/>
      <c r="L226" s="40"/>
      <c r="M226" s="219" t="s">
        <v>1</v>
      </c>
      <c r="N226" s="220" t="s">
        <v>41</v>
      </c>
      <c r="O226" s="87"/>
      <c r="P226" s="221">
        <f>O226*H226</f>
        <v>0</v>
      </c>
      <c r="Q226" s="221">
        <v>0</v>
      </c>
      <c r="R226" s="221">
        <f>Q226*H226</f>
        <v>0</v>
      </c>
      <c r="S226" s="221">
        <v>0</v>
      </c>
      <c r="T226" s="222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23" t="s">
        <v>133</v>
      </c>
      <c r="AT226" s="223" t="s">
        <v>129</v>
      </c>
      <c r="AU226" s="223" t="s">
        <v>76</v>
      </c>
      <c r="AY226" s="13" t="s">
        <v>134</v>
      </c>
      <c r="BE226" s="224">
        <f>IF(N226="základní",J226,0)</f>
        <v>0</v>
      </c>
      <c r="BF226" s="224">
        <f>IF(N226="snížená",J226,0)</f>
        <v>0</v>
      </c>
      <c r="BG226" s="224">
        <f>IF(N226="zákl. přenesená",J226,0)</f>
        <v>0</v>
      </c>
      <c r="BH226" s="224">
        <f>IF(N226="sníž. přenesená",J226,0)</f>
        <v>0</v>
      </c>
      <c r="BI226" s="224">
        <f>IF(N226="nulová",J226,0)</f>
        <v>0</v>
      </c>
      <c r="BJ226" s="13" t="s">
        <v>83</v>
      </c>
      <c r="BK226" s="224">
        <f>ROUND(I226*H226,2)</f>
        <v>0</v>
      </c>
      <c r="BL226" s="13" t="s">
        <v>133</v>
      </c>
      <c r="BM226" s="223" t="s">
        <v>315</v>
      </c>
    </row>
    <row r="227" s="2" customFormat="1">
      <c r="A227" s="34"/>
      <c r="B227" s="35"/>
      <c r="C227" s="36"/>
      <c r="D227" s="225" t="s">
        <v>136</v>
      </c>
      <c r="E227" s="36"/>
      <c r="F227" s="226" t="s">
        <v>316</v>
      </c>
      <c r="G227" s="36"/>
      <c r="H227" s="36"/>
      <c r="I227" s="150"/>
      <c r="J227" s="36"/>
      <c r="K227" s="36"/>
      <c r="L227" s="40"/>
      <c r="M227" s="227"/>
      <c r="N227" s="228"/>
      <c r="O227" s="87"/>
      <c r="P227" s="87"/>
      <c r="Q227" s="87"/>
      <c r="R227" s="87"/>
      <c r="S227" s="87"/>
      <c r="T227" s="88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3" t="s">
        <v>136</v>
      </c>
      <c r="AU227" s="13" t="s">
        <v>76</v>
      </c>
    </row>
    <row r="228" s="2" customFormat="1">
      <c r="A228" s="34"/>
      <c r="B228" s="35"/>
      <c r="C228" s="36"/>
      <c r="D228" s="225" t="s">
        <v>138</v>
      </c>
      <c r="E228" s="36"/>
      <c r="F228" s="229" t="s">
        <v>317</v>
      </c>
      <c r="G228" s="36"/>
      <c r="H228" s="36"/>
      <c r="I228" s="150"/>
      <c r="J228" s="36"/>
      <c r="K228" s="36"/>
      <c r="L228" s="40"/>
      <c r="M228" s="227"/>
      <c r="N228" s="228"/>
      <c r="O228" s="87"/>
      <c r="P228" s="87"/>
      <c r="Q228" s="87"/>
      <c r="R228" s="87"/>
      <c r="S228" s="87"/>
      <c r="T228" s="88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3" t="s">
        <v>138</v>
      </c>
      <c r="AU228" s="13" t="s">
        <v>76</v>
      </c>
    </row>
    <row r="229" s="2" customFormat="1" ht="16.5" customHeight="1">
      <c r="A229" s="34"/>
      <c r="B229" s="35"/>
      <c r="C229" s="211" t="s">
        <v>318</v>
      </c>
      <c r="D229" s="211" t="s">
        <v>129</v>
      </c>
      <c r="E229" s="212" t="s">
        <v>319</v>
      </c>
      <c r="F229" s="213" t="s">
        <v>320</v>
      </c>
      <c r="G229" s="214" t="s">
        <v>200</v>
      </c>
      <c r="H229" s="215">
        <v>48.195999999999998</v>
      </c>
      <c r="I229" s="216"/>
      <c r="J229" s="217">
        <f>ROUND(I229*H229,2)</f>
        <v>0</v>
      </c>
      <c r="K229" s="218"/>
      <c r="L229" s="40"/>
      <c r="M229" s="219" t="s">
        <v>1</v>
      </c>
      <c r="N229" s="220" t="s">
        <v>41</v>
      </c>
      <c r="O229" s="87"/>
      <c r="P229" s="221">
        <f>O229*H229</f>
        <v>0</v>
      </c>
      <c r="Q229" s="221">
        <v>0</v>
      </c>
      <c r="R229" s="221">
        <f>Q229*H229</f>
        <v>0</v>
      </c>
      <c r="S229" s="221">
        <v>0</v>
      </c>
      <c r="T229" s="222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23" t="s">
        <v>133</v>
      </c>
      <c r="AT229" s="223" t="s">
        <v>129</v>
      </c>
      <c r="AU229" s="223" t="s">
        <v>76</v>
      </c>
      <c r="AY229" s="13" t="s">
        <v>134</v>
      </c>
      <c r="BE229" s="224">
        <f>IF(N229="základní",J229,0)</f>
        <v>0</v>
      </c>
      <c r="BF229" s="224">
        <f>IF(N229="snížená",J229,0)</f>
        <v>0</v>
      </c>
      <c r="BG229" s="224">
        <f>IF(N229="zákl. přenesená",J229,0)</f>
        <v>0</v>
      </c>
      <c r="BH229" s="224">
        <f>IF(N229="sníž. přenesená",J229,0)</f>
        <v>0</v>
      </c>
      <c r="BI229" s="224">
        <f>IF(N229="nulová",J229,0)</f>
        <v>0</v>
      </c>
      <c r="BJ229" s="13" t="s">
        <v>83</v>
      </c>
      <c r="BK229" s="224">
        <f>ROUND(I229*H229,2)</f>
        <v>0</v>
      </c>
      <c r="BL229" s="13" t="s">
        <v>133</v>
      </c>
      <c r="BM229" s="223" t="s">
        <v>321</v>
      </c>
    </row>
    <row r="230" s="2" customFormat="1">
      <c r="A230" s="34"/>
      <c r="B230" s="35"/>
      <c r="C230" s="36"/>
      <c r="D230" s="225" t="s">
        <v>136</v>
      </c>
      <c r="E230" s="36"/>
      <c r="F230" s="226" t="s">
        <v>322</v>
      </c>
      <c r="G230" s="36"/>
      <c r="H230" s="36"/>
      <c r="I230" s="150"/>
      <c r="J230" s="36"/>
      <c r="K230" s="36"/>
      <c r="L230" s="40"/>
      <c r="M230" s="227"/>
      <c r="N230" s="228"/>
      <c r="O230" s="87"/>
      <c r="P230" s="87"/>
      <c r="Q230" s="87"/>
      <c r="R230" s="87"/>
      <c r="S230" s="87"/>
      <c r="T230" s="88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3" t="s">
        <v>136</v>
      </c>
      <c r="AU230" s="13" t="s">
        <v>76</v>
      </c>
    </row>
    <row r="231" s="2" customFormat="1">
      <c r="A231" s="34"/>
      <c r="B231" s="35"/>
      <c r="C231" s="36"/>
      <c r="D231" s="225" t="s">
        <v>138</v>
      </c>
      <c r="E231" s="36"/>
      <c r="F231" s="229" t="s">
        <v>317</v>
      </c>
      <c r="G231" s="36"/>
      <c r="H231" s="36"/>
      <c r="I231" s="150"/>
      <c r="J231" s="36"/>
      <c r="K231" s="36"/>
      <c r="L231" s="40"/>
      <c r="M231" s="227"/>
      <c r="N231" s="228"/>
      <c r="O231" s="87"/>
      <c r="P231" s="87"/>
      <c r="Q231" s="87"/>
      <c r="R231" s="87"/>
      <c r="S231" s="87"/>
      <c r="T231" s="88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3" t="s">
        <v>138</v>
      </c>
      <c r="AU231" s="13" t="s">
        <v>76</v>
      </c>
    </row>
    <row r="232" s="2" customFormat="1" ht="16.5" customHeight="1">
      <c r="A232" s="34"/>
      <c r="B232" s="35"/>
      <c r="C232" s="211" t="s">
        <v>323</v>
      </c>
      <c r="D232" s="211" t="s">
        <v>129</v>
      </c>
      <c r="E232" s="212" t="s">
        <v>324</v>
      </c>
      <c r="F232" s="213" t="s">
        <v>325</v>
      </c>
      <c r="G232" s="214" t="s">
        <v>132</v>
      </c>
      <c r="H232" s="215">
        <v>0.10000000000000001</v>
      </c>
      <c r="I232" s="216"/>
      <c r="J232" s="217">
        <f>ROUND(I232*H232,2)</f>
        <v>0</v>
      </c>
      <c r="K232" s="218"/>
      <c r="L232" s="40"/>
      <c r="M232" s="219" t="s">
        <v>1</v>
      </c>
      <c r="N232" s="220" t="s">
        <v>41</v>
      </c>
      <c r="O232" s="87"/>
      <c r="P232" s="221">
        <f>O232*H232</f>
        <v>0</v>
      </c>
      <c r="Q232" s="221">
        <v>0</v>
      </c>
      <c r="R232" s="221">
        <f>Q232*H232</f>
        <v>0</v>
      </c>
      <c r="S232" s="221">
        <v>0</v>
      </c>
      <c r="T232" s="222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23" t="s">
        <v>133</v>
      </c>
      <c r="AT232" s="223" t="s">
        <v>129</v>
      </c>
      <c r="AU232" s="223" t="s">
        <v>76</v>
      </c>
      <c r="AY232" s="13" t="s">
        <v>134</v>
      </c>
      <c r="BE232" s="224">
        <f>IF(N232="základní",J232,0)</f>
        <v>0</v>
      </c>
      <c r="BF232" s="224">
        <f>IF(N232="snížená",J232,0)</f>
        <v>0</v>
      </c>
      <c r="BG232" s="224">
        <f>IF(N232="zákl. přenesená",J232,0)</f>
        <v>0</v>
      </c>
      <c r="BH232" s="224">
        <f>IF(N232="sníž. přenesená",J232,0)</f>
        <v>0</v>
      </c>
      <c r="BI232" s="224">
        <f>IF(N232="nulová",J232,0)</f>
        <v>0</v>
      </c>
      <c r="BJ232" s="13" t="s">
        <v>83</v>
      </c>
      <c r="BK232" s="224">
        <f>ROUND(I232*H232,2)</f>
        <v>0</v>
      </c>
      <c r="BL232" s="13" t="s">
        <v>133</v>
      </c>
      <c r="BM232" s="223" t="s">
        <v>326</v>
      </c>
    </row>
    <row r="233" s="2" customFormat="1">
      <c r="A233" s="34"/>
      <c r="B233" s="35"/>
      <c r="C233" s="36"/>
      <c r="D233" s="225" t="s">
        <v>136</v>
      </c>
      <c r="E233" s="36"/>
      <c r="F233" s="226" t="s">
        <v>327</v>
      </c>
      <c r="G233" s="36"/>
      <c r="H233" s="36"/>
      <c r="I233" s="150"/>
      <c r="J233" s="36"/>
      <c r="K233" s="36"/>
      <c r="L233" s="40"/>
      <c r="M233" s="227"/>
      <c r="N233" s="228"/>
      <c r="O233" s="87"/>
      <c r="P233" s="87"/>
      <c r="Q233" s="87"/>
      <c r="R233" s="87"/>
      <c r="S233" s="87"/>
      <c r="T233" s="88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3" t="s">
        <v>136</v>
      </c>
      <c r="AU233" s="13" t="s">
        <v>76</v>
      </c>
    </row>
    <row r="234" s="2" customFormat="1">
      <c r="A234" s="34"/>
      <c r="B234" s="35"/>
      <c r="C234" s="36"/>
      <c r="D234" s="225" t="s">
        <v>138</v>
      </c>
      <c r="E234" s="36"/>
      <c r="F234" s="229" t="s">
        <v>328</v>
      </c>
      <c r="G234" s="36"/>
      <c r="H234" s="36"/>
      <c r="I234" s="150"/>
      <c r="J234" s="36"/>
      <c r="K234" s="36"/>
      <c r="L234" s="40"/>
      <c r="M234" s="227"/>
      <c r="N234" s="228"/>
      <c r="O234" s="87"/>
      <c r="P234" s="87"/>
      <c r="Q234" s="87"/>
      <c r="R234" s="87"/>
      <c r="S234" s="87"/>
      <c r="T234" s="88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3" t="s">
        <v>138</v>
      </c>
      <c r="AU234" s="13" t="s">
        <v>76</v>
      </c>
    </row>
    <row r="235" s="2" customFormat="1" ht="16.5" customHeight="1">
      <c r="A235" s="34"/>
      <c r="B235" s="35"/>
      <c r="C235" s="211" t="s">
        <v>329</v>
      </c>
      <c r="D235" s="211" t="s">
        <v>129</v>
      </c>
      <c r="E235" s="212" t="s">
        <v>330</v>
      </c>
      <c r="F235" s="213" t="s">
        <v>331</v>
      </c>
      <c r="G235" s="214" t="s">
        <v>200</v>
      </c>
      <c r="H235" s="215">
        <v>54.195999999999998</v>
      </c>
      <c r="I235" s="216"/>
      <c r="J235" s="217">
        <f>ROUND(I235*H235,2)</f>
        <v>0</v>
      </c>
      <c r="K235" s="218"/>
      <c r="L235" s="40"/>
      <c r="M235" s="219" t="s">
        <v>1</v>
      </c>
      <c r="N235" s="220" t="s">
        <v>41</v>
      </c>
      <c r="O235" s="87"/>
      <c r="P235" s="221">
        <f>O235*H235</f>
        <v>0</v>
      </c>
      <c r="Q235" s="221">
        <v>0</v>
      </c>
      <c r="R235" s="221">
        <f>Q235*H235</f>
        <v>0</v>
      </c>
      <c r="S235" s="221">
        <v>0</v>
      </c>
      <c r="T235" s="222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23" t="s">
        <v>133</v>
      </c>
      <c r="AT235" s="223" t="s">
        <v>129</v>
      </c>
      <c r="AU235" s="223" t="s">
        <v>76</v>
      </c>
      <c r="AY235" s="13" t="s">
        <v>134</v>
      </c>
      <c r="BE235" s="224">
        <f>IF(N235="základní",J235,0)</f>
        <v>0</v>
      </c>
      <c r="BF235" s="224">
        <f>IF(N235="snížená",J235,0)</f>
        <v>0</v>
      </c>
      <c r="BG235" s="224">
        <f>IF(N235="zákl. přenesená",J235,0)</f>
        <v>0</v>
      </c>
      <c r="BH235" s="224">
        <f>IF(N235="sníž. přenesená",J235,0)</f>
        <v>0</v>
      </c>
      <c r="BI235" s="224">
        <f>IF(N235="nulová",J235,0)</f>
        <v>0</v>
      </c>
      <c r="BJ235" s="13" t="s">
        <v>83</v>
      </c>
      <c r="BK235" s="224">
        <f>ROUND(I235*H235,2)</f>
        <v>0</v>
      </c>
      <c r="BL235" s="13" t="s">
        <v>133</v>
      </c>
      <c r="BM235" s="223" t="s">
        <v>332</v>
      </c>
    </row>
    <row r="236" s="2" customFormat="1">
      <c r="A236" s="34"/>
      <c r="B236" s="35"/>
      <c r="C236" s="36"/>
      <c r="D236" s="225" t="s">
        <v>136</v>
      </c>
      <c r="E236" s="36"/>
      <c r="F236" s="226" t="s">
        <v>333</v>
      </c>
      <c r="G236" s="36"/>
      <c r="H236" s="36"/>
      <c r="I236" s="150"/>
      <c r="J236" s="36"/>
      <c r="K236" s="36"/>
      <c r="L236" s="40"/>
      <c r="M236" s="227"/>
      <c r="N236" s="228"/>
      <c r="O236" s="87"/>
      <c r="P236" s="87"/>
      <c r="Q236" s="87"/>
      <c r="R236" s="87"/>
      <c r="S236" s="87"/>
      <c r="T236" s="88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3" t="s">
        <v>136</v>
      </c>
      <c r="AU236" s="13" t="s">
        <v>76</v>
      </c>
    </row>
    <row r="237" s="2" customFormat="1">
      <c r="A237" s="34"/>
      <c r="B237" s="35"/>
      <c r="C237" s="36"/>
      <c r="D237" s="225" t="s">
        <v>138</v>
      </c>
      <c r="E237" s="36"/>
      <c r="F237" s="229" t="s">
        <v>328</v>
      </c>
      <c r="G237" s="36"/>
      <c r="H237" s="36"/>
      <c r="I237" s="150"/>
      <c r="J237" s="36"/>
      <c r="K237" s="36"/>
      <c r="L237" s="40"/>
      <c r="M237" s="227"/>
      <c r="N237" s="228"/>
      <c r="O237" s="87"/>
      <c r="P237" s="87"/>
      <c r="Q237" s="87"/>
      <c r="R237" s="87"/>
      <c r="S237" s="87"/>
      <c r="T237" s="88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3" t="s">
        <v>138</v>
      </c>
      <c r="AU237" s="13" t="s">
        <v>76</v>
      </c>
    </row>
    <row r="238" s="10" customFormat="1">
      <c r="A238" s="10"/>
      <c r="B238" s="230"/>
      <c r="C238" s="231"/>
      <c r="D238" s="225" t="s">
        <v>164</v>
      </c>
      <c r="E238" s="232" t="s">
        <v>1</v>
      </c>
      <c r="F238" s="233" t="s">
        <v>334</v>
      </c>
      <c r="G238" s="231"/>
      <c r="H238" s="234">
        <v>54.195999999999998</v>
      </c>
      <c r="I238" s="235"/>
      <c r="J238" s="231"/>
      <c r="K238" s="231"/>
      <c r="L238" s="236"/>
      <c r="M238" s="237"/>
      <c r="N238" s="238"/>
      <c r="O238" s="238"/>
      <c r="P238" s="238"/>
      <c r="Q238" s="238"/>
      <c r="R238" s="238"/>
      <c r="S238" s="238"/>
      <c r="T238" s="239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T238" s="240" t="s">
        <v>164</v>
      </c>
      <c r="AU238" s="240" t="s">
        <v>76</v>
      </c>
      <c r="AV238" s="10" t="s">
        <v>85</v>
      </c>
      <c r="AW238" s="10" t="s">
        <v>32</v>
      </c>
      <c r="AX238" s="10" t="s">
        <v>83</v>
      </c>
      <c r="AY238" s="240" t="s">
        <v>134</v>
      </c>
    </row>
    <row r="239" s="2" customFormat="1" ht="16.5" customHeight="1">
      <c r="A239" s="34"/>
      <c r="B239" s="35"/>
      <c r="C239" s="211" t="s">
        <v>335</v>
      </c>
      <c r="D239" s="211" t="s">
        <v>129</v>
      </c>
      <c r="E239" s="212" t="s">
        <v>336</v>
      </c>
      <c r="F239" s="213" t="s">
        <v>337</v>
      </c>
      <c r="G239" s="214" t="s">
        <v>153</v>
      </c>
      <c r="H239" s="215">
        <v>50</v>
      </c>
      <c r="I239" s="216"/>
      <c r="J239" s="217">
        <f>ROUND(I239*H239,2)</f>
        <v>0</v>
      </c>
      <c r="K239" s="218"/>
      <c r="L239" s="40"/>
      <c r="M239" s="219" t="s">
        <v>1</v>
      </c>
      <c r="N239" s="220" t="s">
        <v>41</v>
      </c>
      <c r="O239" s="87"/>
      <c r="P239" s="221">
        <f>O239*H239</f>
        <v>0</v>
      </c>
      <c r="Q239" s="221">
        <v>0</v>
      </c>
      <c r="R239" s="221">
        <f>Q239*H239</f>
        <v>0</v>
      </c>
      <c r="S239" s="221">
        <v>0</v>
      </c>
      <c r="T239" s="222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23" t="s">
        <v>133</v>
      </c>
      <c r="AT239" s="223" t="s">
        <v>129</v>
      </c>
      <c r="AU239" s="223" t="s">
        <v>76</v>
      </c>
      <c r="AY239" s="13" t="s">
        <v>134</v>
      </c>
      <c r="BE239" s="224">
        <f>IF(N239="základní",J239,0)</f>
        <v>0</v>
      </c>
      <c r="BF239" s="224">
        <f>IF(N239="snížená",J239,0)</f>
        <v>0</v>
      </c>
      <c r="BG239" s="224">
        <f>IF(N239="zákl. přenesená",J239,0)</f>
        <v>0</v>
      </c>
      <c r="BH239" s="224">
        <f>IF(N239="sníž. přenesená",J239,0)</f>
        <v>0</v>
      </c>
      <c r="BI239" s="224">
        <f>IF(N239="nulová",J239,0)</f>
        <v>0</v>
      </c>
      <c r="BJ239" s="13" t="s">
        <v>83</v>
      </c>
      <c r="BK239" s="224">
        <f>ROUND(I239*H239,2)</f>
        <v>0</v>
      </c>
      <c r="BL239" s="13" t="s">
        <v>133</v>
      </c>
      <c r="BM239" s="223" t="s">
        <v>338</v>
      </c>
    </row>
    <row r="240" s="2" customFormat="1">
      <c r="A240" s="34"/>
      <c r="B240" s="35"/>
      <c r="C240" s="36"/>
      <c r="D240" s="225" t="s">
        <v>136</v>
      </c>
      <c r="E240" s="36"/>
      <c r="F240" s="226" t="s">
        <v>339</v>
      </c>
      <c r="G240" s="36"/>
      <c r="H240" s="36"/>
      <c r="I240" s="150"/>
      <c r="J240" s="36"/>
      <c r="K240" s="36"/>
      <c r="L240" s="40"/>
      <c r="M240" s="227"/>
      <c r="N240" s="228"/>
      <c r="O240" s="87"/>
      <c r="P240" s="87"/>
      <c r="Q240" s="87"/>
      <c r="R240" s="87"/>
      <c r="S240" s="87"/>
      <c r="T240" s="88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3" t="s">
        <v>136</v>
      </c>
      <c r="AU240" s="13" t="s">
        <v>76</v>
      </c>
    </row>
    <row r="241" s="2" customFormat="1">
      <c r="A241" s="34"/>
      <c r="B241" s="35"/>
      <c r="C241" s="36"/>
      <c r="D241" s="225" t="s">
        <v>138</v>
      </c>
      <c r="E241" s="36"/>
      <c r="F241" s="229" t="s">
        <v>340</v>
      </c>
      <c r="G241" s="36"/>
      <c r="H241" s="36"/>
      <c r="I241" s="150"/>
      <c r="J241" s="36"/>
      <c r="K241" s="36"/>
      <c r="L241" s="40"/>
      <c r="M241" s="227"/>
      <c r="N241" s="228"/>
      <c r="O241" s="87"/>
      <c r="P241" s="87"/>
      <c r="Q241" s="87"/>
      <c r="R241" s="87"/>
      <c r="S241" s="87"/>
      <c r="T241" s="88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3" t="s">
        <v>138</v>
      </c>
      <c r="AU241" s="13" t="s">
        <v>76</v>
      </c>
    </row>
    <row r="242" s="2" customFormat="1" ht="16.5" customHeight="1">
      <c r="A242" s="34"/>
      <c r="B242" s="35"/>
      <c r="C242" s="211" t="s">
        <v>341</v>
      </c>
      <c r="D242" s="211" t="s">
        <v>129</v>
      </c>
      <c r="E242" s="212" t="s">
        <v>342</v>
      </c>
      <c r="F242" s="213" t="s">
        <v>343</v>
      </c>
      <c r="G242" s="214" t="s">
        <v>200</v>
      </c>
      <c r="H242" s="215">
        <v>10</v>
      </c>
      <c r="I242" s="216"/>
      <c r="J242" s="217">
        <f>ROUND(I242*H242,2)</f>
        <v>0</v>
      </c>
      <c r="K242" s="218"/>
      <c r="L242" s="40"/>
      <c r="M242" s="219" t="s">
        <v>1</v>
      </c>
      <c r="N242" s="220" t="s">
        <v>41</v>
      </c>
      <c r="O242" s="87"/>
      <c r="P242" s="221">
        <f>O242*H242</f>
        <v>0</v>
      </c>
      <c r="Q242" s="221">
        <v>0</v>
      </c>
      <c r="R242" s="221">
        <f>Q242*H242</f>
        <v>0</v>
      </c>
      <c r="S242" s="221">
        <v>0</v>
      </c>
      <c r="T242" s="222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23" t="s">
        <v>133</v>
      </c>
      <c r="AT242" s="223" t="s">
        <v>129</v>
      </c>
      <c r="AU242" s="223" t="s">
        <v>76</v>
      </c>
      <c r="AY242" s="13" t="s">
        <v>134</v>
      </c>
      <c r="BE242" s="224">
        <f>IF(N242="základní",J242,0)</f>
        <v>0</v>
      </c>
      <c r="BF242" s="224">
        <f>IF(N242="snížená",J242,0)</f>
        <v>0</v>
      </c>
      <c r="BG242" s="224">
        <f>IF(N242="zákl. přenesená",J242,0)</f>
        <v>0</v>
      </c>
      <c r="BH242" s="224">
        <f>IF(N242="sníž. přenesená",J242,0)</f>
        <v>0</v>
      </c>
      <c r="BI242" s="224">
        <f>IF(N242="nulová",J242,0)</f>
        <v>0</v>
      </c>
      <c r="BJ242" s="13" t="s">
        <v>83</v>
      </c>
      <c r="BK242" s="224">
        <f>ROUND(I242*H242,2)</f>
        <v>0</v>
      </c>
      <c r="BL242" s="13" t="s">
        <v>133</v>
      </c>
      <c r="BM242" s="223" t="s">
        <v>344</v>
      </c>
    </row>
    <row r="243" s="2" customFormat="1">
      <c r="A243" s="34"/>
      <c r="B243" s="35"/>
      <c r="C243" s="36"/>
      <c r="D243" s="225" t="s">
        <v>136</v>
      </c>
      <c r="E243" s="36"/>
      <c r="F243" s="226" t="s">
        <v>345</v>
      </c>
      <c r="G243" s="36"/>
      <c r="H243" s="36"/>
      <c r="I243" s="150"/>
      <c r="J243" s="36"/>
      <c r="K243" s="36"/>
      <c r="L243" s="40"/>
      <c r="M243" s="227"/>
      <c r="N243" s="228"/>
      <c r="O243" s="87"/>
      <c r="P243" s="87"/>
      <c r="Q243" s="87"/>
      <c r="R243" s="87"/>
      <c r="S243" s="87"/>
      <c r="T243" s="88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3" t="s">
        <v>136</v>
      </c>
      <c r="AU243" s="13" t="s">
        <v>76</v>
      </c>
    </row>
    <row r="244" s="2" customFormat="1">
      <c r="A244" s="34"/>
      <c r="B244" s="35"/>
      <c r="C244" s="36"/>
      <c r="D244" s="225" t="s">
        <v>138</v>
      </c>
      <c r="E244" s="36"/>
      <c r="F244" s="229" t="s">
        <v>346</v>
      </c>
      <c r="G244" s="36"/>
      <c r="H244" s="36"/>
      <c r="I244" s="150"/>
      <c r="J244" s="36"/>
      <c r="K244" s="36"/>
      <c r="L244" s="40"/>
      <c r="M244" s="227"/>
      <c r="N244" s="228"/>
      <c r="O244" s="87"/>
      <c r="P244" s="87"/>
      <c r="Q244" s="87"/>
      <c r="R244" s="87"/>
      <c r="S244" s="87"/>
      <c r="T244" s="88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3" t="s">
        <v>138</v>
      </c>
      <c r="AU244" s="13" t="s">
        <v>76</v>
      </c>
    </row>
    <row r="245" s="2" customFormat="1" ht="16.5" customHeight="1">
      <c r="A245" s="34"/>
      <c r="B245" s="35"/>
      <c r="C245" s="211" t="s">
        <v>347</v>
      </c>
      <c r="D245" s="211" t="s">
        <v>129</v>
      </c>
      <c r="E245" s="212" t="s">
        <v>348</v>
      </c>
      <c r="F245" s="213" t="s">
        <v>349</v>
      </c>
      <c r="G245" s="214" t="s">
        <v>200</v>
      </c>
      <c r="H245" s="215">
        <v>50</v>
      </c>
      <c r="I245" s="216"/>
      <c r="J245" s="217">
        <f>ROUND(I245*H245,2)</f>
        <v>0</v>
      </c>
      <c r="K245" s="218"/>
      <c r="L245" s="40"/>
      <c r="M245" s="219" t="s">
        <v>1</v>
      </c>
      <c r="N245" s="220" t="s">
        <v>41</v>
      </c>
      <c r="O245" s="87"/>
      <c r="P245" s="221">
        <f>O245*H245</f>
        <v>0</v>
      </c>
      <c r="Q245" s="221">
        <v>0</v>
      </c>
      <c r="R245" s="221">
        <f>Q245*H245</f>
        <v>0</v>
      </c>
      <c r="S245" s="221">
        <v>0</v>
      </c>
      <c r="T245" s="222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23" t="s">
        <v>133</v>
      </c>
      <c r="AT245" s="223" t="s">
        <v>129</v>
      </c>
      <c r="AU245" s="223" t="s">
        <v>76</v>
      </c>
      <c r="AY245" s="13" t="s">
        <v>134</v>
      </c>
      <c r="BE245" s="224">
        <f>IF(N245="základní",J245,0)</f>
        <v>0</v>
      </c>
      <c r="BF245" s="224">
        <f>IF(N245="snížená",J245,0)</f>
        <v>0</v>
      </c>
      <c r="BG245" s="224">
        <f>IF(N245="zákl. přenesená",J245,0)</f>
        <v>0</v>
      </c>
      <c r="BH245" s="224">
        <f>IF(N245="sníž. přenesená",J245,0)</f>
        <v>0</v>
      </c>
      <c r="BI245" s="224">
        <f>IF(N245="nulová",J245,0)</f>
        <v>0</v>
      </c>
      <c r="BJ245" s="13" t="s">
        <v>83</v>
      </c>
      <c r="BK245" s="224">
        <f>ROUND(I245*H245,2)</f>
        <v>0</v>
      </c>
      <c r="BL245" s="13" t="s">
        <v>133</v>
      </c>
      <c r="BM245" s="223" t="s">
        <v>350</v>
      </c>
    </row>
    <row r="246" s="2" customFormat="1">
      <c r="A246" s="34"/>
      <c r="B246" s="35"/>
      <c r="C246" s="36"/>
      <c r="D246" s="225" t="s">
        <v>136</v>
      </c>
      <c r="E246" s="36"/>
      <c r="F246" s="226" t="s">
        <v>351</v>
      </c>
      <c r="G246" s="36"/>
      <c r="H246" s="36"/>
      <c r="I246" s="150"/>
      <c r="J246" s="36"/>
      <c r="K246" s="36"/>
      <c r="L246" s="40"/>
      <c r="M246" s="227"/>
      <c r="N246" s="228"/>
      <c r="O246" s="87"/>
      <c r="P246" s="87"/>
      <c r="Q246" s="87"/>
      <c r="R246" s="87"/>
      <c r="S246" s="87"/>
      <c r="T246" s="88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3" t="s">
        <v>136</v>
      </c>
      <c r="AU246" s="13" t="s">
        <v>76</v>
      </c>
    </row>
    <row r="247" s="2" customFormat="1">
      <c r="A247" s="34"/>
      <c r="B247" s="35"/>
      <c r="C247" s="36"/>
      <c r="D247" s="225" t="s">
        <v>138</v>
      </c>
      <c r="E247" s="36"/>
      <c r="F247" s="229" t="s">
        <v>352</v>
      </c>
      <c r="G247" s="36"/>
      <c r="H247" s="36"/>
      <c r="I247" s="150"/>
      <c r="J247" s="36"/>
      <c r="K247" s="36"/>
      <c r="L247" s="40"/>
      <c r="M247" s="227"/>
      <c r="N247" s="228"/>
      <c r="O247" s="87"/>
      <c r="P247" s="87"/>
      <c r="Q247" s="87"/>
      <c r="R247" s="87"/>
      <c r="S247" s="87"/>
      <c r="T247" s="88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3" t="s">
        <v>138</v>
      </c>
      <c r="AU247" s="13" t="s">
        <v>76</v>
      </c>
    </row>
    <row r="248" s="2" customFormat="1" ht="16.5" customHeight="1">
      <c r="A248" s="34"/>
      <c r="B248" s="35"/>
      <c r="C248" s="211" t="s">
        <v>353</v>
      </c>
      <c r="D248" s="211" t="s">
        <v>129</v>
      </c>
      <c r="E248" s="212" t="s">
        <v>354</v>
      </c>
      <c r="F248" s="213" t="s">
        <v>355</v>
      </c>
      <c r="G248" s="214" t="s">
        <v>177</v>
      </c>
      <c r="H248" s="215">
        <v>2</v>
      </c>
      <c r="I248" s="216"/>
      <c r="J248" s="217">
        <f>ROUND(I248*H248,2)</f>
        <v>0</v>
      </c>
      <c r="K248" s="218"/>
      <c r="L248" s="40"/>
      <c r="M248" s="219" t="s">
        <v>1</v>
      </c>
      <c r="N248" s="220" t="s">
        <v>41</v>
      </c>
      <c r="O248" s="87"/>
      <c r="P248" s="221">
        <f>O248*H248</f>
        <v>0</v>
      </c>
      <c r="Q248" s="221">
        <v>0</v>
      </c>
      <c r="R248" s="221">
        <f>Q248*H248</f>
        <v>0</v>
      </c>
      <c r="S248" s="221">
        <v>0</v>
      </c>
      <c r="T248" s="222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23" t="s">
        <v>133</v>
      </c>
      <c r="AT248" s="223" t="s">
        <v>129</v>
      </c>
      <c r="AU248" s="223" t="s">
        <v>76</v>
      </c>
      <c r="AY248" s="13" t="s">
        <v>134</v>
      </c>
      <c r="BE248" s="224">
        <f>IF(N248="základní",J248,0)</f>
        <v>0</v>
      </c>
      <c r="BF248" s="224">
        <f>IF(N248="snížená",J248,0)</f>
        <v>0</v>
      </c>
      <c r="BG248" s="224">
        <f>IF(N248="zákl. přenesená",J248,0)</f>
        <v>0</v>
      </c>
      <c r="BH248" s="224">
        <f>IF(N248="sníž. přenesená",J248,0)</f>
        <v>0</v>
      </c>
      <c r="BI248" s="224">
        <f>IF(N248="nulová",J248,0)</f>
        <v>0</v>
      </c>
      <c r="BJ248" s="13" t="s">
        <v>83</v>
      </c>
      <c r="BK248" s="224">
        <f>ROUND(I248*H248,2)</f>
        <v>0</v>
      </c>
      <c r="BL248" s="13" t="s">
        <v>133</v>
      </c>
      <c r="BM248" s="223" t="s">
        <v>356</v>
      </c>
    </row>
    <row r="249" s="2" customFormat="1">
      <c r="A249" s="34"/>
      <c r="B249" s="35"/>
      <c r="C249" s="36"/>
      <c r="D249" s="225" t="s">
        <v>136</v>
      </c>
      <c r="E249" s="36"/>
      <c r="F249" s="226" t="s">
        <v>357</v>
      </c>
      <c r="G249" s="36"/>
      <c r="H249" s="36"/>
      <c r="I249" s="150"/>
      <c r="J249" s="36"/>
      <c r="K249" s="36"/>
      <c r="L249" s="40"/>
      <c r="M249" s="227"/>
      <c r="N249" s="228"/>
      <c r="O249" s="87"/>
      <c r="P249" s="87"/>
      <c r="Q249" s="87"/>
      <c r="R249" s="87"/>
      <c r="S249" s="87"/>
      <c r="T249" s="88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3" t="s">
        <v>136</v>
      </c>
      <c r="AU249" s="13" t="s">
        <v>76</v>
      </c>
    </row>
    <row r="250" s="2" customFormat="1">
      <c r="A250" s="34"/>
      <c r="B250" s="35"/>
      <c r="C250" s="36"/>
      <c r="D250" s="225" t="s">
        <v>138</v>
      </c>
      <c r="E250" s="36"/>
      <c r="F250" s="229" t="s">
        <v>358</v>
      </c>
      <c r="G250" s="36"/>
      <c r="H250" s="36"/>
      <c r="I250" s="150"/>
      <c r="J250" s="36"/>
      <c r="K250" s="36"/>
      <c r="L250" s="40"/>
      <c r="M250" s="227"/>
      <c r="N250" s="228"/>
      <c r="O250" s="87"/>
      <c r="P250" s="87"/>
      <c r="Q250" s="87"/>
      <c r="R250" s="87"/>
      <c r="S250" s="87"/>
      <c r="T250" s="88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3" t="s">
        <v>138</v>
      </c>
      <c r="AU250" s="13" t="s">
        <v>76</v>
      </c>
    </row>
    <row r="251" s="2" customFormat="1" ht="16.5" customHeight="1">
      <c r="A251" s="34"/>
      <c r="B251" s="35"/>
      <c r="C251" s="252" t="s">
        <v>359</v>
      </c>
      <c r="D251" s="252" t="s">
        <v>183</v>
      </c>
      <c r="E251" s="253" t="s">
        <v>360</v>
      </c>
      <c r="F251" s="254" t="s">
        <v>361</v>
      </c>
      <c r="G251" s="255" t="s">
        <v>177</v>
      </c>
      <c r="H251" s="256">
        <v>2</v>
      </c>
      <c r="I251" s="257"/>
      <c r="J251" s="258">
        <f>ROUND(I251*H251,2)</f>
        <v>0</v>
      </c>
      <c r="K251" s="259"/>
      <c r="L251" s="260"/>
      <c r="M251" s="261" t="s">
        <v>1</v>
      </c>
      <c r="N251" s="262" t="s">
        <v>41</v>
      </c>
      <c r="O251" s="87"/>
      <c r="P251" s="221">
        <f>O251*H251</f>
        <v>0</v>
      </c>
      <c r="Q251" s="221">
        <v>2.4289999999999998</v>
      </c>
      <c r="R251" s="221">
        <f>Q251*H251</f>
        <v>4.8579999999999997</v>
      </c>
      <c r="S251" s="221">
        <v>0</v>
      </c>
      <c r="T251" s="222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23" t="s">
        <v>182</v>
      </c>
      <c r="AT251" s="223" t="s">
        <v>183</v>
      </c>
      <c r="AU251" s="223" t="s">
        <v>76</v>
      </c>
      <c r="AY251" s="13" t="s">
        <v>134</v>
      </c>
      <c r="BE251" s="224">
        <f>IF(N251="základní",J251,0)</f>
        <v>0</v>
      </c>
      <c r="BF251" s="224">
        <f>IF(N251="snížená",J251,0)</f>
        <v>0</v>
      </c>
      <c r="BG251" s="224">
        <f>IF(N251="zákl. přenesená",J251,0)</f>
        <v>0</v>
      </c>
      <c r="BH251" s="224">
        <f>IF(N251="sníž. přenesená",J251,0)</f>
        <v>0</v>
      </c>
      <c r="BI251" s="224">
        <f>IF(N251="nulová",J251,0)</f>
        <v>0</v>
      </c>
      <c r="BJ251" s="13" t="s">
        <v>83</v>
      </c>
      <c r="BK251" s="224">
        <f>ROUND(I251*H251,2)</f>
        <v>0</v>
      </c>
      <c r="BL251" s="13" t="s">
        <v>133</v>
      </c>
      <c r="BM251" s="223" t="s">
        <v>362</v>
      </c>
    </row>
    <row r="252" s="2" customFormat="1">
      <c r="A252" s="34"/>
      <c r="B252" s="35"/>
      <c r="C252" s="36"/>
      <c r="D252" s="225" t="s">
        <v>136</v>
      </c>
      <c r="E252" s="36"/>
      <c r="F252" s="226" t="s">
        <v>361</v>
      </c>
      <c r="G252" s="36"/>
      <c r="H252" s="36"/>
      <c r="I252" s="150"/>
      <c r="J252" s="36"/>
      <c r="K252" s="36"/>
      <c r="L252" s="40"/>
      <c r="M252" s="227"/>
      <c r="N252" s="228"/>
      <c r="O252" s="87"/>
      <c r="P252" s="87"/>
      <c r="Q252" s="87"/>
      <c r="R252" s="87"/>
      <c r="S252" s="87"/>
      <c r="T252" s="88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3" t="s">
        <v>136</v>
      </c>
      <c r="AU252" s="13" t="s">
        <v>76</v>
      </c>
    </row>
    <row r="253" s="2" customFormat="1" ht="16.5" customHeight="1">
      <c r="A253" s="34"/>
      <c r="B253" s="35"/>
      <c r="C253" s="211" t="s">
        <v>363</v>
      </c>
      <c r="D253" s="211" t="s">
        <v>129</v>
      </c>
      <c r="E253" s="212" t="s">
        <v>364</v>
      </c>
      <c r="F253" s="213" t="s">
        <v>365</v>
      </c>
      <c r="G253" s="214" t="s">
        <v>153</v>
      </c>
      <c r="H253" s="215">
        <v>4</v>
      </c>
      <c r="I253" s="216"/>
      <c r="J253" s="217">
        <f>ROUND(I253*H253,2)</f>
        <v>0</v>
      </c>
      <c r="K253" s="218"/>
      <c r="L253" s="40"/>
      <c r="M253" s="219" t="s">
        <v>1</v>
      </c>
      <c r="N253" s="220" t="s">
        <v>41</v>
      </c>
      <c r="O253" s="87"/>
      <c r="P253" s="221">
        <f>O253*H253</f>
        <v>0</v>
      </c>
      <c r="Q253" s="221">
        <v>0</v>
      </c>
      <c r="R253" s="221">
        <f>Q253*H253</f>
        <v>0</v>
      </c>
      <c r="S253" s="221">
        <v>0</v>
      </c>
      <c r="T253" s="222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23" t="s">
        <v>133</v>
      </c>
      <c r="AT253" s="223" t="s">
        <v>129</v>
      </c>
      <c r="AU253" s="223" t="s">
        <v>76</v>
      </c>
      <c r="AY253" s="13" t="s">
        <v>134</v>
      </c>
      <c r="BE253" s="224">
        <f>IF(N253="základní",J253,0)</f>
        <v>0</v>
      </c>
      <c r="BF253" s="224">
        <f>IF(N253="snížená",J253,0)</f>
        <v>0</v>
      </c>
      <c r="BG253" s="224">
        <f>IF(N253="zákl. přenesená",J253,0)</f>
        <v>0</v>
      </c>
      <c r="BH253" s="224">
        <f>IF(N253="sníž. přenesená",J253,0)</f>
        <v>0</v>
      </c>
      <c r="BI253" s="224">
        <f>IF(N253="nulová",J253,0)</f>
        <v>0</v>
      </c>
      <c r="BJ253" s="13" t="s">
        <v>83</v>
      </c>
      <c r="BK253" s="224">
        <f>ROUND(I253*H253,2)</f>
        <v>0</v>
      </c>
      <c r="BL253" s="13" t="s">
        <v>133</v>
      </c>
      <c r="BM253" s="223" t="s">
        <v>366</v>
      </c>
    </row>
    <row r="254" s="2" customFormat="1">
      <c r="A254" s="34"/>
      <c r="B254" s="35"/>
      <c r="C254" s="36"/>
      <c r="D254" s="225" t="s">
        <v>136</v>
      </c>
      <c r="E254" s="36"/>
      <c r="F254" s="226" t="s">
        <v>367</v>
      </c>
      <c r="G254" s="36"/>
      <c r="H254" s="36"/>
      <c r="I254" s="150"/>
      <c r="J254" s="36"/>
      <c r="K254" s="36"/>
      <c r="L254" s="40"/>
      <c r="M254" s="227"/>
      <c r="N254" s="228"/>
      <c r="O254" s="87"/>
      <c r="P254" s="87"/>
      <c r="Q254" s="87"/>
      <c r="R254" s="87"/>
      <c r="S254" s="87"/>
      <c r="T254" s="88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3" t="s">
        <v>136</v>
      </c>
      <c r="AU254" s="13" t="s">
        <v>76</v>
      </c>
    </row>
    <row r="255" s="2" customFormat="1">
      <c r="A255" s="34"/>
      <c r="B255" s="35"/>
      <c r="C255" s="36"/>
      <c r="D255" s="225" t="s">
        <v>138</v>
      </c>
      <c r="E255" s="36"/>
      <c r="F255" s="229" t="s">
        <v>368</v>
      </c>
      <c r="G255" s="36"/>
      <c r="H255" s="36"/>
      <c r="I255" s="150"/>
      <c r="J255" s="36"/>
      <c r="K255" s="36"/>
      <c r="L255" s="40"/>
      <c r="M255" s="227"/>
      <c r="N255" s="228"/>
      <c r="O255" s="87"/>
      <c r="P255" s="87"/>
      <c r="Q255" s="87"/>
      <c r="R255" s="87"/>
      <c r="S255" s="87"/>
      <c r="T255" s="88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3" t="s">
        <v>138</v>
      </c>
      <c r="AU255" s="13" t="s">
        <v>76</v>
      </c>
    </row>
    <row r="256" s="2" customFormat="1" ht="16.5" customHeight="1">
      <c r="A256" s="34"/>
      <c r="B256" s="35"/>
      <c r="C256" s="211" t="s">
        <v>369</v>
      </c>
      <c r="D256" s="211" t="s">
        <v>129</v>
      </c>
      <c r="E256" s="212" t="s">
        <v>370</v>
      </c>
      <c r="F256" s="213" t="s">
        <v>371</v>
      </c>
      <c r="G256" s="214" t="s">
        <v>200</v>
      </c>
      <c r="H256" s="215">
        <v>3.6000000000000001</v>
      </c>
      <c r="I256" s="216"/>
      <c r="J256" s="217">
        <f>ROUND(I256*H256,2)</f>
        <v>0</v>
      </c>
      <c r="K256" s="218"/>
      <c r="L256" s="40"/>
      <c r="M256" s="219" t="s">
        <v>1</v>
      </c>
      <c r="N256" s="220" t="s">
        <v>41</v>
      </c>
      <c r="O256" s="87"/>
      <c r="P256" s="221">
        <f>O256*H256</f>
        <v>0</v>
      </c>
      <c r="Q256" s="221">
        <v>0</v>
      </c>
      <c r="R256" s="221">
        <f>Q256*H256</f>
        <v>0</v>
      </c>
      <c r="S256" s="221">
        <v>0</v>
      </c>
      <c r="T256" s="222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23" t="s">
        <v>133</v>
      </c>
      <c r="AT256" s="223" t="s">
        <v>129</v>
      </c>
      <c r="AU256" s="223" t="s">
        <v>76</v>
      </c>
      <c r="AY256" s="13" t="s">
        <v>134</v>
      </c>
      <c r="BE256" s="224">
        <f>IF(N256="základní",J256,0)</f>
        <v>0</v>
      </c>
      <c r="BF256" s="224">
        <f>IF(N256="snížená",J256,0)</f>
        <v>0</v>
      </c>
      <c r="BG256" s="224">
        <f>IF(N256="zákl. přenesená",J256,0)</f>
        <v>0</v>
      </c>
      <c r="BH256" s="224">
        <f>IF(N256="sníž. přenesená",J256,0)</f>
        <v>0</v>
      </c>
      <c r="BI256" s="224">
        <f>IF(N256="nulová",J256,0)</f>
        <v>0</v>
      </c>
      <c r="BJ256" s="13" t="s">
        <v>83</v>
      </c>
      <c r="BK256" s="224">
        <f>ROUND(I256*H256,2)</f>
        <v>0</v>
      </c>
      <c r="BL256" s="13" t="s">
        <v>133</v>
      </c>
      <c r="BM256" s="223" t="s">
        <v>372</v>
      </c>
    </row>
    <row r="257" s="2" customFormat="1">
      <c r="A257" s="34"/>
      <c r="B257" s="35"/>
      <c r="C257" s="36"/>
      <c r="D257" s="225" t="s">
        <v>136</v>
      </c>
      <c r="E257" s="36"/>
      <c r="F257" s="226" t="s">
        <v>373</v>
      </c>
      <c r="G257" s="36"/>
      <c r="H257" s="36"/>
      <c r="I257" s="150"/>
      <c r="J257" s="36"/>
      <c r="K257" s="36"/>
      <c r="L257" s="40"/>
      <c r="M257" s="227"/>
      <c r="N257" s="228"/>
      <c r="O257" s="87"/>
      <c r="P257" s="87"/>
      <c r="Q257" s="87"/>
      <c r="R257" s="87"/>
      <c r="S257" s="87"/>
      <c r="T257" s="88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3" t="s">
        <v>136</v>
      </c>
      <c r="AU257" s="13" t="s">
        <v>76</v>
      </c>
    </row>
    <row r="258" s="2" customFormat="1">
      <c r="A258" s="34"/>
      <c r="B258" s="35"/>
      <c r="C258" s="36"/>
      <c r="D258" s="225" t="s">
        <v>138</v>
      </c>
      <c r="E258" s="36"/>
      <c r="F258" s="229" t="s">
        <v>374</v>
      </c>
      <c r="G258" s="36"/>
      <c r="H258" s="36"/>
      <c r="I258" s="150"/>
      <c r="J258" s="36"/>
      <c r="K258" s="36"/>
      <c r="L258" s="40"/>
      <c r="M258" s="227"/>
      <c r="N258" s="228"/>
      <c r="O258" s="87"/>
      <c r="P258" s="87"/>
      <c r="Q258" s="87"/>
      <c r="R258" s="87"/>
      <c r="S258" s="87"/>
      <c r="T258" s="88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3" t="s">
        <v>138</v>
      </c>
      <c r="AU258" s="13" t="s">
        <v>76</v>
      </c>
    </row>
    <row r="259" s="2" customFormat="1" ht="21.75" customHeight="1">
      <c r="A259" s="34"/>
      <c r="B259" s="35"/>
      <c r="C259" s="211" t="s">
        <v>375</v>
      </c>
      <c r="D259" s="211" t="s">
        <v>129</v>
      </c>
      <c r="E259" s="212" t="s">
        <v>376</v>
      </c>
      <c r="F259" s="213" t="s">
        <v>377</v>
      </c>
      <c r="G259" s="214" t="s">
        <v>160</v>
      </c>
      <c r="H259" s="215">
        <v>10</v>
      </c>
      <c r="I259" s="216"/>
      <c r="J259" s="217">
        <f>ROUND(I259*H259,2)</f>
        <v>0</v>
      </c>
      <c r="K259" s="218"/>
      <c r="L259" s="40"/>
      <c r="M259" s="219" t="s">
        <v>1</v>
      </c>
      <c r="N259" s="220" t="s">
        <v>41</v>
      </c>
      <c r="O259" s="87"/>
      <c r="P259" s="221">
        <f>O259*H259</f>
        <v>0</v>
      </c>
      <c r="Q259" s="221">
        <v>0</v>
      </c>
      <c r="R259" s="221">
        <f>Q259*H259</f>
        <v>0</v>
      </c>
      <c r="S259" s="221">
        <v>0</v>
      </c>
      <c r="T259" s="222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23" t="s">
        <v>133</v>
      </c>
      <c r="AT259" s="223" t="s">
        <v>129</v>
      </c>
      <c r="AU259" s="223" t="s">
        <v>76</v>
      </c>
      <c r="AY259" s="13" t="s">
        <v>134</v>
      </c>
      <c r="BE259" s="224">
        <f>IF(N259="základní",J259,0)</f>
        <v>0</v>
      </c>
      <c r="BF259" s="224">
        <f>IF(N259="snížená",J259,0)</f>
        <v>0</v>
      </c>
      <c r="BG259" s="224">
        <f>IF(N259="zákl. přenesená",J259,0)</f>
        <v>0</v>
      </c>
      <c r="BH259" s="224">
        <f>IF(N259="sníž. přenesená",J259,0)</f>
        <v>0</v>
      </c>
      <c r="BI259" s="224">
        <f>IF(N259="nulová",J259,0)</f>
        <v>0</v>
      </c>
      <c r="BJ259" s="13" t="s">
        <v>83</v>
      </c>
      <c r="BK259" s="224">
        <f>ROUND(I259*H259,2)</f>
        <v>0</v>
      </c>
      <c r="BL259" s="13" t="s">
        <v>133</v>
      </c>
      <c r="BM259" s="223" t="s">
        <v>378</v>
      </c>
    </row>
    <row r="260" s="2" customFormat="1">
      <c r="A260" s="34"/>
      <c r="B260" s="35"/>
      <c r="C260" s="36"/>
      <c r="D260" s="225" t="s">
        <v>136</v>
      </c>
      <c r="E260" s="36"/>
      <c r="F260" s="226" t="s">
        <v>379</v>
      </c>
      <c r="G260" s="36"/>
      <c r="H260" s="36"/>
      <c r="I260" s="150"/>
      <c r="J260" s="36"/>
      <c r="K260" s="36"/>
      <c r="L260" s="40"/>
      <c r="M260" s="227"/>
      <c r="N260" s="228"/>
      <c r="O260" s="87"/>
      <c r="P260" s="87"/>
      <c r="Q260" s="87"/>
      <c r="R260" s="87"/>
      <c r="S260" s="87"/>
      <c r="T260" s="88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3" t="s">
        <v>136</v>
      </c>
      <c r="AU260" s="13" t="s">
        <v>76</v>
      </c>
    </row>
    <row r="261" s="2" customFormat="1">
      <c r="A261" s="34"/>
      <c r="B261" s="35"/>
      <c r="C261" s="36"/>
      <c r="D261" s="225" t="s">
        <v>138</v>
      </c>
      <c r="E261" s="36"/>
      <c r="F261" s="229" t="s">
        <v>380</v>
      </c>
      <c r="G261" s="36"/>
      <c r="H261" s="36"/>
      <c r="I261" s="150"/>
      <c r="J261" s="36"/>
      <c r="K261" s="36"/>
      <c r="L261" s="40"/>
      <c r="M261" s="227"/>
      <c r="N261" s="228"/>
      <c r="O261" s="87"/>
      <c r="P261" s="87"/>
      <c r="Q261" s="87"/>
      <c r="R261" s="87"/>
      <c r="S261" s="87"/>
      <c r="T261" s="88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3" t="s">
        <v>138</v>
      </c>
      <c r="AU261" s="13" t="s">
        <v>76</v>
      </c>
    </row>
    <row r="262" s="2" customFormat="1" ht="16.5" customHeight="1">
      <c r="A262" s="34"/>
      <c r="B262" s="35"/>
      <c r="C262" s="252" t="s">
        <v>381</v>
      </c>
      <c r="D262" s="252" t="s">
        <v>183</v>
      </c>
      <c r="E262" s="253" t="s">
        <v>382</v>
      </c>
      <c r="F262" s="254" t="s">
        <v>383</v>
      </c>
      <c r="G262" s="255" t="s">
        <v>186</v>
      </c>
      <c r="H262" s="256">
        <v>3.3599999999999999</v>
      </c>
      <c r="I262" s="257"/>
      <c r="J262" s="258">
        <f>ROUND(I262*H262,2)</f>
        <v>0</v>
      </c>
      <c r="K262" s="259"/>
      <c r="L262" s="260"/>
      <c r="M262" s="261" t="s">
        <v>1</v>
      </c>
      <c r="N262" s="262" t="s">
        <v>41</v>
      </c>
      <c r="O262" s="87"/>
      <c r="P262" s="221">
        <f>O262*H262</f>
        <v>0</v>
      </c>
      <c r="Q262" s="221">
        <v>1</v>
      </c>
      <c r="R262" s="221">
        <f>Q262*H262</f>
        <v>3.3599999999999999</v>
      </c>
      <c r="S262" s="221">
        <v>0</v>
      </c>
      <c r="T262" s="222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23" t="s">
        <v>182</v>
      </c>
      <c r="AT262" s="223" t="s">
        <v>183</v>
      </c>
      <c r="AU262" s="223" t="s">
        <v>76</v>
      </c>
      <c r="AY262" s="13" t="s">
        <v>134</v>
      </c>
      <c r="BE262" s="224">
        <f>IF(N262="základní",J262,0)</f>
        <v>0</v>
      </c>
      <c r="BF262" s="224">
        <f>IF(N262="snížená",J262,0)</f>
        <v>0</v>
      </c>
      <c r="BG262" s="224">
        <f>IF(N262="zákl. přenesená",J262,0)</f>
        <v>0</v>
      </c>
      <c r="BH262" s="224">
        <f>IF(N262="sníž. přenesená",J262,0)</f>
        <v>0</v>
      </c>
      <c r="BI262" s="224">
        <f>IF(N262="nulová",J262,0)</f>
        <v>0</v>
      </c>
      <c r="BJ262" s="13" t="s">
        <v>83</v>
      </c>
      <c r="BK262" s="224">
        <f>ROUND(I262*H262,2)</f>
        <v>0</v>
      </c>
      <c r="BL262" s="13" t="s">
        <v>133</v>
      </c>
      <c r="BM262" s="223" t="s">
        <v>384</v>
      </c>
    </row>
    <row r="263" s="2" customFormat="1">
      <c r="A263" s="34"/>
      <c r="B263" s="35"/>
      <c r="C263" s="36"/>
      <c r="D263" s="225" t="s">
        <v>136</v>
      </c>
      <c r="E263" s="36"/>
      <c r="F263" s="226" t="s">
        <v>383</v>
      </c>
      <c r="G263" s="36"/>
      <c r="H263" s="36"/>
      <c r="I263" s="150"/>
      <c r="J263" s="36"/>
      <c r="K263" s="36"/>
      <c r="L263" s="40"/>
      <c r="M263" s="227"/>
      <c r="N263" s="228"/>
      <c r="O263" s="87"/>
      <c r="P263" s="87"/>
      <c r="Q263" s="87"/>
      <c r="R263" s="87"/>
      <c r="S263" s="87"/>
      <c r="T263" s="88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3" t="s">
        <v>136</v>
      </c>
      <c r="AU263" s="13" t="s">
        <v>76</v>
      </c>
    </row>
    <row r="264" s="10" customFormat="1">
      <c r="A264" s="10"/>
      <c r="B264" s="230"/>
      <c r="C264" s="231"/>
      <c r="D264" s="225" t="s">
        <v>164</v>
      </c>
      <c r="E264" s="232" t="s">
        <v>1</v>
      </c>
      <c r="F264" s="233" t="s">
        <v>385</v>
      </c>
      <c r="G264" s="231"/>
      <c r="H264" s="234">
        <v>3.3599999999999999</v>
      </c>
      <c r="I264" s="235"/>
      <c r="J264" s="231"/>
      <c r="K264" s="231"/>
      <c r="L264" s="236"/>
      <c r="M264" s="237"/>
      <c r="N264" s="238"/>
      <c r="O264" s="238"/>
      <c r="P264" s="238"/>
      <c r="Q264" s="238"/>
      <c r="R264" s="238"/>
      <c r="S264" s="238"/>
      <c r="T264" s="239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T264" s="240" t="s">
        <v>164</v>
      </c>
      <c r="AU264" s="240" t="s">
        <v>76</v>
      </c>
      <c r="AV264" s="10" t="s">
        <v>85</v>
      </c>
      <c r="AW264" s="10" t="s">
        <v>32</v>
      </c>
      <c r="AX264" s="10" t="s">
        <v>83</v>
      </c>
      <c r="AY264" s="240" t="s">
        <v>134</v>
      </c>
    </row>
    <row r="265" s="2" customFormat="1" ht="16.5" customHeight="1">
      <c r="A265" s="34"/>
      <c r="B265" s="35"/>
      <c r="C265" s="252" t="s">
        <v>386</v>
      </c>
      <c r="D265" s="252" t="s">
        <v>183</v>
      </c>
      <c r="E265" s="253" t="s">
        <v>387</v>
      </c>
      <c r="F265" s="254" t="s">
        <v>388</v>
      </c>
      <c r="G265" s="255" t="s">
        <v>389</v>
      </c>
      <c r="H265" s="256">
        <v>5</v>
      </c>
      <c r="I265" s="257"/>
      <c r="J265" s="258">
        <f>ROUND(I265*H265,2)</f>
        <v>0</v>
      </c>
      <c r="K265" s="259"/>
      <c r="L265" s="260"/>
      <c r="M265" s="261" t="s">
        <v>1</v>
      </c>
      <c r="N265" s="262" t="s">
        <v>41</v>
      </c>
      <c r="O265" s="87"/>
      <c r="P265" s="221">
        <f>O265*H265</f>
        <v>0</v>
      </c>
      <c r="Q265" s="221">
        <v>0</v>
      </c>
      <c r="R265" s="221">
        <f>Q265*H265</f>
        <v>0</v>
      </c>
      <c r="S265" s="221">
        <v>0</v>
      </c>
      <c r="T265" s="222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23" t="s">
        <v>182</v>
      </c>
      <c r="AT265" s="223" t="s">
        <v>183</v>
      </c>
      <c r="AU265" s="223" t="s">
        <v>76</v>
      </c>
      <c r="AY265" s="13" t="s">
        <v>134</v>
      </c>
      <c r="BE265" s="224">
        <f>IF(N265="základní",J265,0)</f>
        <v>0</v>
      </c>
      <c r="BF265" s="224">
        <f>IF(N265="snížená",J265,0)</f>
        <v>0</v>
      </c>
      <c r="BG265" s="224">
        <f>IF(N265="zákl. přenesená",J265,0)</f>
        <v>0</v>
      </c>
      <c r="BH265" s="224">
        <f>IF(N265="sníž. přenesená",J265,0)</f>
        <v>0</v>
      </c>
      <c r="BI265" s="224">
        <f>IF(N265="nulová",J265,0)</f>
        <v>0</v>
      </c>
      <c r="BJ265" s="13" t="s">
        <v>83</v>
      </c>
      <c r="BK265" s="224">
        <f>ROUND(I265*H265,2)</f>
        <v>0</v>
      </c>
      <c r="BL265" s="13" t="s">
        <v>133</v>
      </c>
      <c r="BM265" s="223" t="s">
        <v>390</v>
      </c>
    </row>
    <row r="266" s="2" customFormat="1">
      <c r="A266" s="34"/>
      <c r="B266" s="35"/>
      <c r="C266" s="36"/>
      <c r="D266" s="225" t="s">
        <v>136</v>
      </c>
      <c r="E266" s="36"/>
      <c r="F266" s="226" t="s">
        <v>388</v>
      </c>
      <c r="G266" s="36"/>
      <c r="H266" s="36"/>
      <c r="I266" s="150"/>
      <c r="J266" s="36"/>
      <c r="K266" s="36"/>
      <c r="L266" s="40"/>
      <c r="M266" s="227"/>
      <c r="N266" s="228"/>
      <c r="O266" s="87"/>
      <c r="P266" s="87"/>
      <c r="Q266" s="87"/>
      <c r="R266" s="87"/>
      <c r="S266" s="87"/>
      <c r="T266" s="88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3" t="s">
        <v>136</v>
      </c>
      <c r="AU266" s="13" t="s">
        <v>76</v>
      </c>
    </row>
    <row r="267" s="2" customFormat="1" ht="16.5" customHeight="1">
      <c r="A267" s="34"/>
      <c r="B267" s="35"/>
      <c r="C267" s="211" t="s">
        <v>391</v>
      </c>
      <c r="D267" s="211" t="s">
        <v>129</v>
      </c>
      <c r="E267" s="212" t="s">
        <v>392</v>
      </c>
      <c r="F267" s="213" t="s">
        <v>393</v>
      </c>
      <c r="G267" s="214" t="s">
        <v>153</v>
      </c>
      <c r="H267" s="215">
        <v>1</v>
      </c>
      <c r="I267" s="216"/>
      <c r="J267" s="217">
        <f>ROUND(I267*H267,2)</f>
        <v>0</v>
      </c>
      <c r="K267" s="218"/>
      <c r="L267" s="40"/>
      <c r="M267" s="219" t="s">
        <v>1</v>
      </c>
      <c r="N267" s="220" t="s">
        <v>41</v>
      </c>
      <c r="O267" s="87"/>
      <c r="P267" s="221">
        <f>O267*H267</f>
        <v>0</v>
      </c>
      <c r="Q267" s="221">
        <v>0</v>
      </c>
      <c r="R267" s="221">
        <f>Q267*H267</f>
        <v>0</v>
      </c>
      <c r="S267" s="221">
        <v>0</v>
      </c>
      <c r="T267" s="222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223" t="s">
        <v>133</v>
      </c>
      <c r="AT267" s="223" t="s">
        <v>129</v>
      </c>
      <c r="AU267" s="223" t="s">
        <v>76</v>
      </c>
      <c r="AY267" s="13" t="s">
        <v>134</v>
      </c>
      <c r="BE267" s="224">
        <f>IF(N267="základní",J267,0)</f>
        <v>0</v>
      </c>
      <c r="BF267" s="224">
        <f>IF(N267="snížená",J267,0)</f>
        <v>0</v>
      </c>
      <c r="BG267" s="224">
        <f>IF(N267="zákl. přenesená",J267,0)</f>
        <v>0</v>
      </c>
      <c r="BH267" s="224">
        <f>IF(N267="sníž. přenesená",J267,0)</f>
        <v>0</v>
      </c>
      <c r="BI267" s="224">
        <f>IF(N267="nulová",J267,0)</f>
        <v>0</v>
      </c>
      <c r="BJ267" s="13" t="s">
        <v>83</v>
      </c>
      <c r="BK267" s="224">
        <f>ROUND(I267*H267,2)</f>
        <v>0</v>
      </c>
      <c r="BL267" s="13" t="s">
        <v>133</v>
      </c>
      <c r="BM267" s="223" t="s">
        <v>394</v>
      </c>
    </row>
    <row r="268" s="2" customFormat="1">
      <c r="A268" s="34"/>
      <c r="B268" s="35"/>
      <c r="C268" s="36"/>
      <c r="D268" s="225" t="s">
        <v>136</v>
      </c>
      <c r="E268" s="36"/>
      <c r="F268" s="226" t="s">
        <v>395</v>
      </c>
      <c r="G268" s="36"/>
      <c r="H268" s="36"/>
      <c r="I268" s="150"/>
      <c r="J268" s="36"/>
      <c r="K268" s="36"/>
      <c r="L268" s="40"/>
      <c r="M268" s="227"/>
      <c r="N268" s="228"/>
      <c r="O268" s="87"/>
      <c r="P268" s="87"/>
      <c r="Q268" s="87"/>
      <c r="R268" s="87"/>
      <c r="S268" s="87"/>
      <c r="T268" s="88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3" t="s">
        <v>136</v>
      </c>
      <c r="AU268" s="13" t="s">
        <v>76</v>
      </c>
    </row>
    <row r="269" s="2" customFormat="1">
      <c r="A269" s="34"/>
      <c r="B269" s="35"/>
      <c r="C269" s="36"/>
      <c r="D269" s="225" t="s">
        <v>138</v>
      </c>
      <c r="E269" s="36"/>
      <c r="F269" s="229" t="s">
        <v>396</v>
      </c>
      <c r="G269" s="36"/>
      <c r="H269" s="36"/>
      <c r="I269" s="150"/>
      <c r="J269" s="36"/>
      <c r="K269" s="36"/>
      <c r="L269" s="40"/>
      <c r="M269" s="227"/>
      <c r="N269" s="228"/>
      <c r="O269" s="87"/>
      <c r="P269" s="87"/>
      <c r="Q269" s="87"/>
      <c r="R269" s="87"/>
      <c r="S269" s="87"/>
      <c r="T269" s="88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3" t="s">
        <v>138</v>
      </c>
      <c r="AU269" s="13" t="s">
        <v>76</v>
      </c>
    </row>
    <row r="270" s="2" customFormat="1" ht="16.5" customHeight="1">
      <c r="A270" s="34"/>
      <c r="B270" s="35"/>
      <c r="C270" s="211" t="s">
        <v>397</v>
      </c>
      <c r="D270" s="211" t="s">
        <v>129</v>
      </c>
      <c r="E270" s="212" t="s">
        <v>398</v>
      </c>
      <c r="F270" s="213" t="s">
        <v>399</v>
      </c>
      <c r="G270" s="214" t="s">
        <v>186</v>
      </c>
      <c r="H270" s="215">
        <v>56.5</v>
      </c>
      <c r="I270" s="216"/>
      <c r="J270" s="217">
        <f>ROUND(I270*H270,2)</f>
        <v>0</v>
      </c>
      <c r="K270" s="218"/>
      <c r="L270" s="40"/>
      <c r="M270" s="219" t="s">
        <v>1</v>
      </c>
      <c r="N270" s="220" t="s">
        <v>41</v>
      </c>
      <c r="O270" s="87"/>
      <c r="P270" s="221">
        <f>O270*H270</f>
        <v>0</v>
      </c>
      <c r="Q270" s="221">
        <v>0</v>
      </c>
      <c r="R270" s="221">
        <f>Q270*H270</f>
        <v>0</v>
      </c>
      <c r="S270" s="221">
        <v>0</v>
      </c>
      <c r="T270" s="222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23" t="s">
        <v>400</v>
      </c>
      <c r="AT270" s="223" t="s">
        <v>129</v>
      </c>
      <c r="AU270" s="223" t="s">
        <v>76</v>
      </c>
      <c r="AY270" s="13" t="s">
        <v>134</v>
      </c>
      <c r="BE270" s="224">
        <f>IF(N270="základní",J270,0)</f>
        <v>0</v>
      </c>
      <c r="BF270" s="224">
        <f>IF(N270="snížená",J270,0)</f>
        <v>0</v>
      </c>
      <c r="BG270" s="224">
        <f>IF(N270="zákl. přenesená",J270,0)</f>
        <v>0</v>
      </c>
      <c r="BH270" s="224">
        <f>IF(N270="sníž. přenesená",J270,0)</f>
        <v>0</v>
      </c>
      <c r="BI270" s="224">
        <f>IF(N270="nulová",J270,0)</f>
        <v>0</v>
      </c>
      <c r="BJ270" s="13" t="s">
        <v>83</v>
      </c>
      <c r="BK270" s="224">
        <f>ROUND(I270*H270,2)</f>
        <v>0</v>
      </c>
      <c r="BL270" s="13" t="s">
        <v>400</v>
      </c>
      <c r="BM270" s="223" t="s">
        <v>401</v>
      </c>
    </row>
    <row r="271" s="2" customFormat="1">
      <c r="A271" s="34"/>
      <c r="B271" s="35"/>
      <c r="C271" s="36"/>
      <c r="D271" s="225" t="s">
        <v>136</v>
      </c>
      <c r="E271" s="36"/>
      <c r="F271" s="226" t="s">
        <v>402</v>
      </c>
      <c r="G271" s="36"/>
      <c r="H271" s="36"/>
      <c r="I271" s="150"/>
      <c r="J271" s="36"/>
      <c r="K271" s="36"/>
      <c r="L271" s="40"/>
      <c r="M271" s="227"/>
      <c r="N271" s="228"/>
      <c r="O271" s="87"/>
      <c r="P271" s="87"/>
      <c r="Q271" s="87"/>
      <c r="R271" s="87"/>
      <c r="S271" s="87"/>
      <c r="T271" s="88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3" t="s">
        <v>136</v>
      </c>
      <c r="AU271" s="13" t="s">
        <v>76</v>
      </c>
    </row>
    <row r="272" s="2" customFormat="1">
      <c r="A272" s="34"/>
      <c r="B272" s="35"/>
      <c r="C272" s="36"/>
      <c r="D272" s="225" t="s">
        <v>138</v>
      </c>
      <c r="E272" s="36"/>
      <c r="F272" s="229" t="s">
        <v>403</v>
      </c>
      <c r="G272" s="36"/>
      <c r="H272" s="36"/>
      <c r="I272" s="150"/>
      <c r="J272" s="36"/>
      <c r="K272" s="36"/>
      <c r="L272" s="40"/>
      <c r="M272" s="227"/>
      <c r="N272" s="228"/>
      <c r="O272" s="87"/>
      <c r="P272" s="87"/>
      <c r="Q272" s="87"/>
      <c r="R272" s="87"/>
      <c r="S272" s="87"/>
      <c r="T272" s="88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3" t="s">
        <v>138</v>
      </c>
      <c r="AU272" s="13" t="s">
        <v>76</v>
      </c>
    </row>
    <row r="273" s="10" customFormat="1">
      <c r="A273" s="10"/>
      <c r="B273" s="230"/>
      <c r="C273" s="231"/>
      <c r="D273" s="225" t="s">
        <v>164</v>
      </c>
      <c r="E273" s="232" t="s">
        <v>1</v>
      </c>
      <c r="F273" s="233" t="s">
        <v>404</v>
      </c>
      <c r="G273" s="231"/>
      <c r="H273" s="234">
        <v>18.899999999999999</v>
      </c>
      <c r="I273" s="235"/>
      <c r="J273" s="231"/>
      <c r="K273" s="231"/>
      <c r="L273" s="236"/>
      <c r="M273" s="237"/>
      <c r="N273" s="238"/>
      <c r="O273" s="238"/>
      <c r="P273" s="238"/>
      <c r="Q273" s="238"/>
      <c r="R273" s="238"/>
      <c r="S273" s="238"/>
      <c r="T273" s="239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T273" s="240" t="s">
        <v>164</v>
      </c>
      <c r="AU273" s="240" t="s">
        <v>76</v>
      </c>
      <c r="AV273" s="10" t="s">
        <v>85</v>
      </c>
      <c r="AW273" s="10" t="s">
        <v>32</v>
      </c>
      <c r="AX273" s="10" t="s">
        <v>76</v>
      </c>
      <c r="AY273" s="240" t="s">
        <v>134</v>
      </c>
    </row>
    <row r="274" s="10" customFormat="1">
      <c r="A274" s="10"/>
      <c r="B274" s="230"/>
      <c r="C274" s="231"/>
      <c r="D274" s="225" t="s">
        <v>164</v>
      </c>
      <c r="E274" s="232" t="s">
        <v>1</v>
      </c>
      <c r="F274" s="233" t="s">
        <v>405</v>
      </c>
      <c r="G274" s="231"/>
      <c r="H274" s="234">
        <v>31.199999999999999</v>
      </c>
      <c r="I274" s="235"/>
      <c r="J274" s="231"/>
      <c r="K274" s="231"/>
      <c r="L274" s="236"/>
      <c r="M274" s="237"/>
      <c r="N274" s="238"/>
      <c r="O274" s="238"/>
      <c r="P274" s="238"/>
      <c r="Q274" s="238"/>
      <c r="R274" s="238"/>
      <c r="S274" s="238"/>
      <c r="T274" s="239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T274" s="240" t="s">
        <v>164</v>
      </c>
      <c r="AU274" s="240" t="s">
        <v>76</v>
      </c>
      <c r="AV274" s="10" t="s">
        <v>85</v>
      </c>
      <c r="AW274" s="10" t="s">
        <v>32</v>
      </c>
      <c r="AX274" s="10" t="s">
        <v>76</v>
      </c>
      <c r="AY274" s="240" t="s">
        <v>134</v>
      </c>
    </row>
    <row r="275" s="10" customFormat="1">
      <c r="A275" s="10"/>
      <c r="B275" s="230"/>
      <c r="C275" s="231"/>
      <c r="D275" s="225" t="s">
        <v>164</v>
      </c>
      <c r="E275" s="232" t="s">
        <v>1</v>
      </c>
      <c r="F275" s="233" t="s">
        <v>406</v>
      </c>
      <c r="G275" s="231"/>
      <c r="H275" s="234">
        <v>6.4000000000000004</v>
      </c>
      <c r="I275" s="235"/>
      <c r="J275" s="231"/>
      <c r="K275" s="231"/>
      <c r="L275" s="236"/>
      <c r="M275" s="237"/>
      <c r="N275" s="238"/>
      <c r="O275" s="238"/>
      <c r="P275" s="238"/>
      <c r="Q275" s="238"/>
      <c r="R275" s="238"/>
      <c r="S275" s="238"/>
      <c r="T275" s="239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T275" s="240" t="s">
        <v>164</v>
      </c>
      <c r="AU275" s="240" t="s">
        <v>76</v>
      </c>
      <c r="AV275" s="10" t="s">
        <v>85</v>
      </c>
      <c r="AW275" s="10" t="s">
        <v>32</v>
      </c>
      <c r="AX275" s="10" t="s">
        <v>76</v>
      </c>
      <c r="AY275" s="240" t="s">
        <v>134</v>
      </c>
    </row>
    <row r="276" s="11" customFormat="1">
      <c r="A276" s="11"/>
      <c r="B276" s="241"/>
      <c r="C276" s="242"/>
      <c r="D276" s="225" t="s">
        <v>164</v>
      </c>
      <c r="E276" s="243" t="s">
        <v>1</v>
      </c>
      <c r="F276" s="244" t="s">
        <v>167</v>
      </c>
      <c r="G276" s="242"/>
      <c r="H276" s="245">
        <v>56.5</v>
      </c>
      <c r="I276" s="246"/>
      <c r="J276" s="242"/>
      <c r="K276" s="242"/>
      <c r="L276" s="247"/>
      <c r="M276" s="248"/>
      <c r="N276" s="249"/>
      <c r="O276" s="249"/>
      <c r="P276" s="249"/>
      <c r="Q276" s="249"/>
      <c r="R276" s="249"/>
      <c r="S276" s="249"/>
      <c r="T276" s="250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T276" s="251" t="s">
        <v>164</v>
      </c>
      <c r="AU276" s="251" t="s">
        <v>76</v>
      </c>
      <c r="AV276" s="11" t="s">
        <v>133</v>
      </c>
      <c r="AW276" s="11" t="s">
        <v>32</v>
      </c>
      <c r="AX276" s="11" t="s">
        <v>83</v>
      </c>
      <c r="AY276" s="251" t="s">
        <v>134</v>
      </c>
    </row>
    <row r="277" s="2" customFormat="1" ht="16.5" customHeight="1">
      <c r="A277" s="34"/>
      <c r="B277" s="35"/>
      <c r="C277" s="211" t="s">
        <v>407</v>
      </c>
      <c r="D277" s="211" t="s">
        <v>129</v>
      </c>
      <c r="E277" s="212" t="s">
        <v>408</v>
      </c>
      <c r="F277" s="213" t="s">
        <v>409</v>
      </c>
      <c r="G277" s="214" t="s">
        <v>186</v>
      </c>
      <c r="H277" s="215">
        <v>222.47999999999999</v>
      </c>
      <c r="I277" s="216"/>
      <c r="J277" s="217">
        <f>ROUND(I277*H277,2)</f>
        <v>0</v>
      </c>
      <c r="K277" s="218"/>
      <c r="L277" s="40"/>
      <c r="M277" s="219" t="s">
        <v>1</v>
      </c>
      <c r="N277" s="220" t="s">
        <v>41</v>
      </c>
      <c r="O277" s="87"/>
      <c r="P277" s="221">
        <f>O277*H277</f>
        <v>0</v>
      </c>
      <c r="Q277" s="221">
        <v>0</v>
      </c>
      <c r="R277" s="221">
        <f>Q277*H277</f>
        <v>0</v>
      </c>
      <c r="S277" s="221">
        <v>0</v>
      </c>
      <c r="T277" s="222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23" t="s">
        <v>400</v>
      </c>
      <c r="AT277" s="223" t="s">
        <v>129</v>
      </c>
      <c r="AU277" s="223" t="s">
        <v>76</v>
      </c>
      <c r="AY277" s="13" t="s">
        <v>134</v>
      </c>
      <c r="BE277" s="224">
        <f>IF(N277="základní",J277,0)</f>
        <v>0</v>
      </c>
      <c r="BF277" s="224">
        <f>IF(N277="snížená",J277,0)</f>
        <v>0</v>
      </c>
      <c r="BG277" s="224">
        <f>IF(N277="zákl. přenesená",J277,0)</f>
        <v>0</v>
      </c>
      <c r="BH277" s="224">
        <f>IF(N277="sníž. přenesená",J277,0)</f>
        <v>0</v>
      </c>
      <c r="BI277" s="224">
        <f>IF(N277="nulová",J277,0)</f>
        <v>0</v>
      </c>
      <c r="BJ277" s="13" t="s">
        <v>83</v>
      </c>
      <c r="BK277" s="224">
        <f>ROUND(I277*H277,2)</f>
        <v>0</v>
      </c>
      <c r="BL277" s="13" t="s">
        <v>400</v>
      </c>
      <c r="BM277" s="223" t="s">
        <v>410</v>
      </c>
    </row>
    <row r="278" s="2" customFormat="1">
      <c r="A278" s="34"/>
      <c r="B278" s="35"/>
      <c r="C278" s="36"/>
      <c r="D278" s="225" t="s">
        <v>136</v>
      </c>
      <c r="E278" s="36"/>
      <c r="F278" s="226" t="s">
        <v>411</v>
      </c>
      <c r="G278" s="36"/>
      <c r="H278" s="36"/>
      <c r="I278" s="150"/>
      <c r="J278" s="36"/>
      <c r="K278" s="36"/>
      <c r="L278" s="40"/>
      <c r="M278" s="227"/>
      <c r="N278" s="228"/>
      <c r="O278" s="87"/>
      <c r="P278" s="87"/>
      <c r="Q278" s="87"/>
      <c r="R278" s="87"/>
      <c r="S278" s="87"/>
      <c r="T278" s="88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3" t="s">
        <v>136</v>
      </c>
      <c r="AU278" s="13" t="s">
        <v>76</v>
      </c>
    </row>
    <row r="279" s="2" customFormat="1">
      <c r="A279" s="34"/>
      <c r="B279" s="35"/>
      <c r="C279" s="36"/>
      <c r="D279" s="225" t="s">
        <v>138</v>
      </c>
      <c r="E279" s="36"/>
      <c r="F279" s="229" t="s">
        <v>412</v>
      </c>
      <c r="G279" s="36"/>
      <c r="H279" s="36"/>
      <c r="I279" s="150"/>
      <c r="J279" s="36"/>
      <c r="K279" s="36"/>
      <c r="L279" s="40"/>
      <c r="M279" s="227"/>
      <c r="N279" s="228"/>
      <c r="O279" s="87"/>
      <c r="P279" s="87"/>
      <c r="Q279" s="87"/>
      <c r="R279" s="87"/>
      <c r="S279" s="87"/>
      <c r="T279" s="88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3" t="s">
        <v>138</v>
      </c>
      <c r="AU279" s="13" t="s">
        <v>76</v>
      </c>
    </row>
    <row r="280" s="10" customFormat="1">
      <c r="A280" s="10"/>
      <c r="B280" s="230"/>
      <c r="C280" s="231"/>
      <c r="D280" s="225" t="s">
        <v>164</v>
      </c>
      <c r="E280" s="232" t="s">
        <v>1</v>
      </c>
      <c r="F280" s="233" t="s">
        <v>413</v>
      </c>
      <c r="G280" s="231"/>
      <c r="H280" s="234">
        <v>222.47999999999999</v>
      </c>
      <c r="I280" s="235"/>
      <c r="J280" s="231"/>
      <c r="K280" s="231"/>
      <c r="L280" s="236"/>
      <c r="M280" s="237"/>
      <c r="N280" s="238"/>
      <c r="O280" s="238"/>
      <c r="P280" s="238"/>
      <c r="Q280" s="238"/>
      <c r="R280" s="238"/>
      <c r="S280" s="238"/>
      <c r="T280" s="239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T280" s="240" t="s">
        <v>164</v>
      </c>
      <c r="AU280" s="240" t="s">
        <v>76</v>
      </c>
      <c r="AV280" s="10" t="s">
        <v>85</v>
      </c>
      <c r="AW280" s="10" t="s">
        <v>32</v>
      </c>
      <c r="AX280" s="10" t="s">
        <v>83</v>
      </c>
      <c r="AY280" s="240" t="s">
        <v>134</v>
      </c>
    </row>
    <row r="281" s="2" customFormat="1" ht="16.5" customHeight="1">
      <c r="A281" s="34"/>
      <c r="B281" s="35"/>
      <c r="C281" s="211" t="s">
        <v>414</v>
      </c>
      <c r="D281" s="211" t="s">
        <v>129</v>
      </c>
      <c r="E281" s="212" t="s">
        <v>415</v>
      </c>
      <c r="F281" s="213" t="s">
        <v>416</v>
      </c>
      <c r="G281" s="214" t="s">
        <v>186</v>
      </c>
      <c r="H281" s="215">
        <v>18.899999999999999</v>
      </c>
      <c r="I281" s="216"/>
      <c r="J281" s="217">
        <f>ROUND(I281*H281,2)</f>
        <v>0</v>
      </c>
      <c r="K281" s="218"/>
      <c r="L281" s="40"/>
      <c r="M281" s="219" t="s">
        <v>1</v>
      </c>
      <c r="N281" s="220" t="s">
        <v>41</v>
      </c>
      <c r="O281" s="87"/>
      <c r="P281" s="221">
        <f>O281*H281</f>
        <v>0</v>
      </c>
      <c r="Q281" s="221">
        <v>0</v>
      </c>
      <c r="R281" s="221">
        <f>Q281*H281</f>
        <v>0</v>
      </c>
      <c r="S281" s="221">
        <v>0</v>
      </c>
      <c r="T281" s="222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223" t="s">
        <v>400</v>
      </c>
      <c r="AT281" s="223" t="s">
        <v>129</v>
      </c>
      <c r="AU281" s="223" t="s">
        <v>76</v>
      </c>
      <c r="AY281" s="13" t="s">
        <v>134</v>
      </c>
      <c r="BE281" s="224">
        <f>IF(N281="základní",J281,0)</f>
        <v>0</v>
      </c>
      <c r="BF281" s="224">
        <f>IF(N281="snížená",J281,0)</f>
        <v>0</v>
      </c>
      <c r="BG281" s="224">
        <f>IF(N281="zákl. přenesená",J281,0)</f>
        <v>0</v>
      </c>
      <c r="BH281" s="224">
        <f>IF(N281="sníž. přenesená",J281,0)</f>
        <v>0</v>
      </c>
      <c r="BI281" s="224">
        <f>IF(N281="nulová",J281,0)</f>
        <v>0</v>
      </c>
      <c r="BJ281" s="13" t="s">
        <v>83</v>
      </c>
      <c r="BK281" s="224">
        <f>ROUND(I281*H281,2)</f>
        <v>0</v>
      </c>
      <c r="BL281" s="13" t="s">
        <v>400</v>
      </c>
      <c r="BM281" s="223" t="s">
        <v>417</v>
      </c>
    </row>
    <row r="282" s="2" customFormat="1">
      <c r="A282" s="34"/>
      <c r="B282" s="35"/>
      <c r="C282" s="36"/>
      <c r="D282" s="225" t="s">
        <v>136</v>
      </c>
      <c r="E282" s="36"/>
      <c r="F282" s="226" t="s">
        <v>418</v>
      </c>
      <c r="G282" s="36"/>
      <c r="H282" s="36"/>
      <c r="I282" s="150"/>
      <c r="J282" s="36"/>
      <c r="K282" s="36"/>
      <c r="L282" s="40"/>
      <c r="M282" s="227"/>
      <c r="N282" s="228"/>
      <c r="O282" s="87"/>
      <c r="P282" s="87"/>
      <c r="Q282" s="87"/>
      <c r="R282" s="87"/>
      <c r="S282" s="87"/>
      <c r="T282" s="88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3" t="s">
        <v>136</v>
      </c>
      <c r="AU282" s="13" t="s">
        <v>76</v>
      </c>
    </row>
    <row r="283" s="2" customFormat="1">
      <c r="A283" s="34"/>
      <c r="B283" s="35"/>
      <c r="C283" s="36"/>
      <c r="D283" s="225" t="s">
        <v>138</v>
      </c>
      <c r="E283" s="36"/>
      <c r="F283" s="229" t="s">
        <v>412</v>
      </c>
      <c r="G283" s="36"/>
      <c r="H283" s="36"/>
      <c r="I283" s="150"/>
      <c r="J283" s="36"/>
      <c r="K283" s="36"/>
      <c r="L283" s="40"/>
      <c r="M283" s="227"/>
      <c r="N283" s="228"/>
      <c r="O283" s="87"/>
      <c r="P283" s="87"/>
      <c r="Q283" s="87"/>
      <c r="R283" s="87"/>
      <c r="S283" s="87"/>
      <c r="T283" s="88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3" t="s">
        <v>138</v>
      </c>
      <c r="AU283" s="13" t="s">
        <v>76</v>
      </c>
    </row>
    <row r="284" s="10" customFormat="1">
      <c r="A284" s="10"/>
      <c r="B284" s="230"/>
      <c r="C284" s="231"/>
      <c r="D284" s="225" t="s">
        <v>164</v>
      </c>
      <c r="E284" s="232" t="s">
        <v>1</v>
      </c>
      <c r="F284" s="233" t="s">
        <v>419</v>
      </c>
      <c r="G284" s="231"/>
      <c r="H284" s="234">
        <v>18.899999999999999</v>
      </c>
      <c r="I284" s="235"/>
      <c r="J284" s="231"/>
      <c r="K284" s="231"/>
      <c r="L284" s="236"/>
      <c r="M284" s="237"/>
      <c r="N284" s="238"/>
      <c r="O284" s="238"/>
      <c r="P284" s="238"/>
      <c r="Q284" s="238"/>
      <c r="R284" s="238"/>
      <c r="S284" s="238"/>
      <c r="T284" s="239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T284" s="240" t="s">
        <v>164</v>
      </c>
      <c r="AU284" s="240" t="s">
        <v>76</v>
      </c>
      <c r="AV284" s="10" t="s">
        <v>85</v>
      </c>
      <c r="AW284" s="10" t="s">
        <v>32</v>
      </c>
      <c r="AX284" s="10" t="s">
        <v>83</v>
      </c>
      <c r="AY284" s="240" t="s">
        <v>134</v>
      </c>
    </row>
    <row r="285" s="2" customFormat="1" ht="16.5" customHeight="1">
      <c r="A285" s="34"/>
      <c r="B285" s="35"/>
      <c r="C285" s="211" t="s">
        <v>420</v>
      </c>
      <c r="D285" s="211" t="s">
        <v>129</v>
      </c>
      <c r="E285" s="212" t="s">
        <v>421</v>
      </c>
      <c r="F285" s="213" t="s">
        <v>422</v>
      </c>
      <c r="G285" s="214" t="s">
        <v>186</v>
      </c>
      <c r="H285" s="215">
        <v>10.720000000000001</v>
      </c>
      <c r="I285" s="216"/>
      <c r="J285" s="217">
        <f>ROUND(I285*H285,2)</f>
        <v>0</v>
      </c>
      <c r="K285" s="218"/>
      <c r="L285" s="40"/>
      <c r="M285" s="219" t="s">
        <v>1</v>
      </c>
      <c r="N285" s="220" t="s">
        <v>41</v>
      </c>
      <c r="O285" s="87"/>
      <c r="P285" s="221">
        <f>O285*H285</f>
        <v>0</v>
      </c>
      <c r="Q285" s="221">
        <v>0</v>
      </c>
      <c r="R285" s="221">
        <f>Q285*H285</f>
        <v>0</v>
      </c>
      <c r="S285" s="221">
        <v>0</v>
      </c>
      <c r="T285" s="222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223" t="s">
        <v>400</v>
      </c>
      <c r="AT285" s="223" t="s">
        <v>129</v>
      </c>
      <c r="AU285" s="223" t="s">
        <v>76</v>
      </c>
      <c r="AY285" s="13" t="s">
        <v>134</v>
      </c>
      <c r="BE285" s="224">
        <f>IF(N285="základní",J285,0)</f>
        <v>0</v>
      </c>
      <c r="BF285" s="224">
        <f>IF(N285="snížená",J285,0)</f>
        <v>0</v>
      </c>
      <c r="BG285" s="224">
        <f>IF(N285="zákl. přenesená",J285,0)</f>
        <v>0</v>
      </c>
      <c r="BH285" s="224">
        <f>IF(N285="sníž. přenesená",J285,0)</f>
        <v>0</v>
      </c>
      <c r="BI285" s="224">
        <f>IF(N285="nulová",J285,0)</f>
        <v>0</v>
      </c>
      <c r="BJ285" s="13" t="s">
        <v>83</v>
      </c>
      <c r="BK285" s="224">
        <f>ROUND(I285*H285,2)</f>
        <v>0</v>
      </c>
      <c r="BL285" s="13" t="s">
        <v>400</v>
      </c>
      <c r="BM285" s="223" t="s">
        <v>423</v>
      </c>
    </row>
    <row r="286" s="2" customFormat="1">
      <c r="A286" s="34"/>
      <c r="B286" s="35"/>
      <c r="C286" s="36"/>
      <c r="D286" s="225" t="s">
        <v>136</v>
      </c>
      <c r="E286" s="36"/>
      <c r="F286" s="226" t="s">
        <v>424</v>
      </c>
      <c r="G286" s="36"/>
      <c r="H286" s="36"/>
      <c r="I286" s="150"/>
      <c r="J286" s="36"/>
      <c r="K286" s="36"/>
      <c r="L286" s="40"/>
      <c r="M286" s="227"/>
      <c r="N286" s="228"/>
      <c r="O286" s="87"/>
      <c r="P286" s="87"/>
      <c r="Q286" s="87"/>
      <c r="R286" s="87"/>
      <c r="S286" s="87"/>
      <c r="T286" s="88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3" t="s">
        <v>136</v>
      </c>
      <c r="AU286" s="13" t="s">
        <v>76</v>
      </c>
    </row>
    <row r="287" s="2" customFormat="1">
      <c r="A287" s="34"/>
      <c r="B287" s="35"/>
      <c r="C287" s="36"/>
      <c r="D287" s="225" t="s">
        <v>138</v>
      </c>
      <c r="E287" s="36"/>
      <c r="F287" s="229" t="s">
        <v>425</v>
      </c>
      <c r="G287" s="36"/>
      <c r="H287" s="36"/>
      <c r="I287" s="150"/>
      <c r="J287" s="36"/>
      <c r="K287" s="36"/>
      <c r="L287" s="40"/>
      <c r="M287" s="227"/>
      <c r="N287" s="228"/>
      <c r="O287" s="87"/>
      <c r="P287" s="87"/>
      <c r="Q287" s="87"/>
      <c r="R287" s="87"/>
      <c r="S287" s="87"/>
      <c r="T287" s="88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3" t="s">
        <v>138</v>
      </c>
      <c r="AU287" s="13" t="s">
        <v>76</v>
      </c>
    </row>
    <row r="288" s="10" customFormat="1">
      <c r="A288" s="10"/>
      <c r="B288" s="230"/>
      <c r="C288" s="231"/>
      <c r="D288" s="225" t="s">
        <v>164</v>
      </c>
      <c r="E288" s="232" t="s">
        <v>1</v>
      </c>
      <c r="F288" s="233" t="s">
        <v>426</v>
      </c>
      <c r="G288" s="231"/>
      <c r="H288" s="234">
        <v>10.720000000000001</v>
      </c>
      <c r="I288" s="235"/>
      <c r="J288" s="231"/>
      <c r="K288" s="231"/>
      <c r="L288" s="236"/>
      <c r="M288" s="237"/>
      <c r="N288" s="238"/>
      <c r="O288" s="238"/>
      <c r="P288" s="238"/>
      <c r="Q288" s="238"/>
      <c r="R288" s="238"/>
      <c r="S288" s="238"/>
      <c r="T288" s="239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T288" s="240" t="s">
        <v>164</v>
      </c>
      <c r="AU288" s="240" t="s">
        <v>76</v>
      </c>
      <c r="AV288" s="10" t="s">
        <v>85</v>
      </c>
      <c r="AW288" s="10" t="s">
        <v>32</v>
      </c>
      <c r="AX288" s="10" t="s">
        <v>83</v>
      </c>
      <c r="AY288" s="240" t="s">
        <v>134</v>
      </c>
    </row>
    <row r="289" s="2" customFormat="1" ht="16.5" customHeight="1">
      <c r="A289" s="34"/>
      <c r="B289" s="35"/>
      <c r="C289" s="211" t="s">
        <v>427</v>
      </c>
      <c r="D289" s="211" t="s">
        <v>129</v>
      </c>
      <c r="E289" s="212" t="s">
        <v>421</v>
      </c>
      <c r="F289" s="213" t="s">
        <v>422</v>
      </c>
      <c r="G289" s="214" t="s">
        <v>186</v>
      </c>
      <c r="H289" s="215">
        <v>240.78399999999999</v>
      </c>
      <c r="I289" s="216"/>
      <c r="J289" s="217">
        <f>ROUND(I289*H289,2)</f>
        <v>0</v>
      </c>
      <c r="K289" s="218"/>
      <c r="L289" s="40"/>
      <c r="M289" s="219" t="s">
        <v>1</v>
      </c>
      <c r="N289" s="220" t="s">
        <v>41</v>
      </c>
      <c r="O289" s="87"/>
      <c r="P289" s="221">
        <f>O289*H289</f>
        <v>0</v>
      </c>
      <c r="Q289" s="221">
        <v>0</v>
      </c>
      <c r="R289" s="221">
        <f>Q289*H289</f>
        <v>0</v>
      </c>
      <c r="S289" s="221">
        <v>0</v>
      </c>
      <c r="T289" s="222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223" t="s">
        <v>400</v>
      </c>
      <c r="AT289" s="223" t="s">
        <v>129</v>
      </c>
      <c r="AU289" s="223" t="s">
        <v>76</v>
      </c>
      <c r="AY289" s="13" t="s">
        <v>134</v>
      </c>
      <c r="BE289" s="224">
        <f>IF(N289="základní",J289,0)</f>
        <v>0</v>
      </c>
      <c r="BF289" s="224">
        <f>IF(N289="snížená",J289,0)</f>
        <v>0</v>
      </c>
      <c r="BG289" s="224">
        <f>IF(N289="zákl. přenesená",J289,0)</f>
        <v>0</v>
      </c>
      <c r="BH289" s="224">
        <f>IF(N289="sníž. přenesená",J289,0)</f>
        <v>0</v>
      </c>
      <c r="BI289" s="224">
        <f>IF(N289="nulová",J289,0)</f>
        <v>0</v>
      </c>
      <c r="BJ289" s="13" t="s">
        <v>83</v>
      </c>
      <c r="BK289" s="224">
        <f>ROUND(I289*H289,2)</f>
        <v>0</v>
      </c>
      <c r="BL289" s="13" t="s">
        <v>400</v>
      </c>
      <c r="BM289" s="223" t="s">
        <v>428</v>
      </c>
    </row>
    <row r="290" s="2" customFormat="1">
      <c r="A290" s="34"/>
      <c r="B290" s="35"/>
      <c r="C290" s="36"/>
      <c r="D290" s="225" t="s">
        <v>136</v>
      </c>
      <c r="E290" s="36"/>
      <c r="F290" s="226" t="s">
        <v>424</v>
      </c>
      <c r="G290" s="36"/>
      <c r="H290" s="36"/>
      <c r="I290" s="150"/>
      <c r="J290" s="36"/>
      <c r="K290" s="36"/>
      <c r="L290" s="40"/>
      <c r="M290" s="227"/>
      <c r="N290" s="228"/>
      <c r="O290" s="87"/>
      <c r="P290" s="87"/>
      <c r="Q290" s="87"/>
      <c r="R290" s="87"/>
      <c r="S290" s="87"/>
      <c r="T290" s="88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3" t="s">
        <v>136</v>
      </c>
      <c r="AU290" s="13" t="s">
        <v>76</v>
      </c>
    </row>
    <row r="291" s="2" customFormat="1">
      <c r="A291" s="34"/>
      <c r="B291" s="35"/>
      <c r="C291" s="36"/>
      <c r="D291" s="225" t="s">
        <v>138</v>
      </c>
      <c r="E291" s="36"/>
      <c r="F291" s="229" t="s">
        <v>425</v>
      </c>
      <c r="G291" s="36"/>
      <c r="H291" s="36"/>
      <c r="I291" s="150"/>
      <c r="J291" s="36"/>
      <c r="K291" s="36"/>
      <c r="L291" s="40"/>
      <c r="M291" s="227"/>
      <c r="N291" s="228"/>
      <c r="O291" s="87"/>
      <c r="P291" s="87"/>
      <c r="Q291" s="87"/>
      <c r="R291" s="87"/>
      <c r="S291" s="87"/>
      <c r="T291" s="88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3" t="s">
        <v>138</v>
      </c>
      <c r="AU291" s="13" t="s">
        <v>76</v>
      </c>
    </row>
    <row r="292" s="10" customFormat="1">
      <c r="A292" s="10"/>
      <c r="B292" s="230"/>
      <c r="C292" s="231"/>
      <c r="D292" s="225" t="s">
        <v>164</v>
      </c>
      <c r="E292" s="232" t="s">
        <v>1</v>
      </c>
      <c r="F292" s="233" t="s">
        <v>429</v>
      </c>
      <c r="G292" s="231"/>
      <c r="H292" s="234">
        <v>240.78399999999999</v>
      </c>
      <c r="I292" s="235"/>
      <c r="J292" s="231"/>
      <c r="K292" s="231"/>
      <c r="L292" s="236"/>
      <c r="M292" s="237"/>
      <c r="N292" s="238"/>
      <c r="O292" s="238"/>
      <c r="P292" s="238"/>
      <c r="Q292" s="238"/>
      <c r="R292" s="238"/>
      <c r="S292" s="238"/>
      <c r="T292" s="239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T292" s="240" t="s">
        <v>164</v>
      </c>
      <c r="AU292" s="240" t="s">
        <v>76</v>
      </c>
      <c r="AV292" s="10" t="s">
        <v>85</v>
      </c>
      <c r="AW292" s="10" t="s">
        <v>32</v>
      </c>
      <c r="AX292" s="10" t="s">
        <v>83</v>
      </c>
      <c r="AY292" s="240" t="s">
        <v>134</v>
      </c>
    </row>
    <row r="293" s="2" customFormat="1" ht="21.75" customHeight="1">
      <c r="A293" s="34"/>
      <c r="B293" s="35"/>
      <c r="C293" s="211" t="s">
        <v>430</v>
      </c>
      <c r="D293" s="211" t="s">
        <v>129</v>
      </c>
      <c r="E293" s="212" t="s">
        <v>431</v>
      </c>
      <c r="F293" s="213" t="s">
        <v>432</v>
      </c>
      <c r="G293" s="214" t="s">
        <v>186</v>
      </c>
      <c r="H293" s="215">
        <v>31.199999999999999</v>
      </c>
      <c r="I293" s="216"/>
      <c r="J293" s="217">
        <f>ROUND(I293*H293,2)</f>
        <v>0</v>
      </c>
      <c r="K293" s="218"/>
      <c r="L293" s="40"/>
      <c r="M293" s="219" t="s">
        <v>1</v>
      </c>
      <c r="N293" s="220" t="s">
        <v>41</v>
      </c>
      <c r="O293" s="87"/>
      <c r="P293" s="221">
        <f>O293*H293</f>
        <v>0</v>
      </c>
      <c r="Q293" s="221">
        <v>0</v>
      </c>
      <c r="R293" s="221">
        <f>Q293*H293</f>
        <v>0</v>
      </c>
      <c r="S293" s="221">
        <v>0</v>
      </c>
      <c r="T293" s="222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223" t="s">
        <v>400</v>
      </c>
      <c r="AT293" s="223" t="s">
        <v>129</v>
      </c>
      <c r="AU293" s="223" t="s">
        <v>76</v>
      </c>
      <c r="AY293" s="13" t="s">
        <v>134</v>
      </c>
      <c r="BE293" s="224">
        <f>IF(N293="základní",J293,0)</f>
        <v>0</v>
      </c>
      <c r="BF293" s="224">
        <f>IF(N293="snížená",J293,0)</f>
        <v>0</v>
      </c>
      <c r="BG293" s="224">
        <f>IF(N293="zákl. přenesená",J293,0)</f>
        <v>0</v>
      </c>
      <c r="BH293" s="224">
        <f>IF(N293="sníž. přenesená",J293,0)</f>
        <v>0</v>
      </c>
      <c r="BI293" s="224">
        <f>IF(N293="nulová",J293,0)</f>
        <v>0</v>
      </c>
      <c r="BJ293" s="13" t="s">
        <v>83</v>
      </c>
      <c r="BK293" s="224">
        <f>ROUND(I293*H293,2)</f>
        <v>0</v>
      </c>
      <c r="BL293" s="13" t="s">
        <v>400</v>
      </c>
      <c r="BM293" s="223" t="s">
        <v>433</v>
      </c>
    </row>
    <row r="294" s="2" customFormat="1">
      <c r="A294" s="34"/>
      <c r="B294" s="35"/>
      <c r="C294" s="36"/>
      <c r="D294" s="225" t="s">
        <v>136</v>
      </c>
      <c r="E294" s="36"/>
      <c r="F294" s="226" t="s">
        <v>434</v>
      </c>
      <c r="G294" s="36"/>
      <c r="H294" s="36"/>
      <c r="I294" s="150"/>
      <c r="J294" s="36"/>
      <c r="K294" s="36"/>
      <c r="L294" s="40"/>
      <c r="M294" s="227"/>
      <c r="N294" s="228"/>
      <c r="O294" s="87"/>
      <c r="P294" s="87"/>
      <c r="Q294" s="87"/>
      <c r="R294" s="87"/>
      <c r="S294" s="87"/>
      <c r="T294" s="88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3" t="s">
        <v>136</v>
      </c>
      <c r="AU294" s="13" t="s">
        <v>76</v>
      </c>
    </row>
    <row r="295" s="2" customFormat="1">
      <c r="A295" s="34"/>
      <c r="B295" s="35"/>
      <c r="C295" s="36"/>
      <c r="D295" s="225" t="s">
        <v>138</v>
      </c>
      <c r="E295" s="36"/>
      <c r="F295" s="229" t="s">
        <v>425</v>
      </c>
      <c r="G295" s="36"/>
      <c r="H295" s="36"/>
      <c r="I295" s="150"/>
      <c r="J295" s="36"/>
      <c r="K295" s="36"/>
      <c r="L295" s="40"/>
      <c r="M295" s="227"/>
      <c r="N295" s="228"/>
      <c r="O295" s="87"/>
      <c r="P295" s="87"/>
      <c r="Q295" s="87"/>
      <c r="R295" s="87"/>
      <c r="S295" s="87"/>
      <c r="T295" s="88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3" t="s">
        <v>138</v>
      </c>
      <c r="AU295" s="13" t="s">
        <v>76</v>
      </c>
    </row>
    <row r="296" s="10" customFormat="1">
      <c r="A296" s="10"/>
      <c r="B296" s="230"/>
      <c r="C296" s="231"/>
      <c r="D296" s="225" t="s">
        <v>164</v>
      </c>
      <c r="E296" s="232" t="s">
        <v>1</v>
      </c>
      <c r="F296" s="233" t="s">
        <v>435</v>
      </c>
      <c r="G296" s="231"/>
      <c r="H296" s="234">
        <v>31.199999999999999</v>
      </c>
      <c r="I296" s="235"/>
      <c r="J296" s="231"/>
      <c r="K296" s="231"/>
      <c r="L296" s="236"/>
      <c r="M296" s="237"/>
      <c r="N296" s="238"/>
      <c r="O296" s="238"/>
      <c r="P296" s="238"/>
      <c r="Q296" s="238"/>
      <c r="R296" s="238"/>
      <c r="S296" s="238"/>
      <c r="T296" s="239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T296" s="240" t="s">
        <v>164</v>
      </c>
      <c r="AU296" s="240" t="s">
        <v>76</v>
      </c>
      <c r="AV296" s="10" t="s">
        <v>85</v>
      </c>
      <c r="AW296" s="10" t="s">
        <v>32</v>
      </c>
      <c r="AX296" s="10" t="s">
        <v>83</v>
      </c>
      <c r="AY296" s="240" t="s">
        <v>134</v>
      </c>
    </row>
    <row r="297" s="2" customFormat="1" ht="16.5" customHeight="1">
      <c r="A297" s="34"/>
      <c r="B297" s="35"/>
      <c r="C297" s="211" t="s">
        <v>436</v>
      </c>
      <c r="D297" s="211" t="s">
        <v>129</v>
      </c>
      <c r="E297" s="212" t="s">
        <v>437</v>
      </c>
      <c r="F297" s="213" t="s">
        <v>438</v>
      </c>
      <c r="G297" s="214" t="s">
        <v>186</v>
      </c>
      <c r="H297" s="215">
        <v>252.18000000000001</v>
      </c>
      <c r="I297" s="216"/>
      <c r="J297" s="217">
        <f>ROUND(I297*H297,2)</f>
        <v>0</v>
      </c>
      <c r="K297" s="218"/>
      <c r="L297" s="40"/>
      <c r="M297" s="219" t="s">
        <v>1</v>
      </c>
      <c r="N297" s="220" t="s">
        <v>41</v>
      </c>
      <c r="O297" s="87"/>
      <c r="P297" s="221">
        <f>O297*H297</f>
        <v>0</v>
      </c>
      <c r="Q297" s="221">
        <v>0</v>
      </c>
      <c r="R297" s="221">
        <f>Q297*H297</f>
        <v>0</v>
      </c>
      <c r="S297" s="221">
        <v>0</v>
      </c>
      <c r="T297" s="222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223" t="s">
        <v>400</v>
      </c>
      <c r="AT297" s="223" t="s">
        <v>129</v>
      </c>
      <c r="AU297" s="223" t="s">
        <v>76</v>
      </c>
      <c r="AY297" s="13" t="s">
        <v>134</v>
      </c>
      <c r="BE297" s="224">
        <f>IF(N297="základní",J297,0)</f>
        <v>0</v>
      </c>
      <c r="BF297" s="224">
        <f>IF(N297="snížená",J297,0)</f>
        <v>0</v>
      </c>
      <c r="BG297" s="224">
        <f>IF(N297="zákl. přenesená",J297,0)</f>
        <v>0</v>
      </c>
      <c r="BH297" s="224">
        <f>IF(N297="sníž. přenesená",J297,0)</f>
        <v>0</v>
      </c>
      <c r="BI297" s="224">
        <f>IF(N297="nulová",J297,0)</f>
        <v>0</v>
      </c>
      <c r="BJ297" s="13" t="s">
        <v>83</v>
      </c>
      <c r="BK297" s="224">
        <f>ROUND(I297*H297,2)</f>
        <v>0</v>
      </c>
      <c r="BL297" s="13" t="s">
        <v>400</v>
      </c>
      <c r="BM297" s="223" t="s">
        <v>439</v>
      </c>
    </row>
    <row r="298" s="2" customFormat="1">
      <c r="A298" s="34"/>
      <c r="B298" s="35"/>
      <c r="C298" s="36"/>
      <c r="D298" s="225" t="s">
        <v>136</v>
      </c>
      <c r="E298" s="36"/>
      <c r="F298" s="226" t="s">
        <v>440</v>
      </c>
      <c r="G298" s="36"/>
      <c r="H298" s="36"/>
      <c r="I298" s="150"/>
      <c r="J298" s="36"/>
      <c r="K298" s="36"/>
      <c r="L298" s="40"/>
      <c r="M298" s="227"/>
      <c r="N298" s="228"/>
      <c r="O298" s="87"/>
      <c r="P298" s="87"/>
      <c r="Q298" s="87"/>
      <c r="R298" s="87"/>
      <c r="S298" s="87"/>
      <c r="T298" s="88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3" t="s">
        <v>136</v>
      </c>
      <c r="AU298" s="13" t="s">
        <v>76</v>
      </c>
    </row>
    <row r="299" s="2" customFormat="1">
      <c r="A299" s="34"/>
      <c r="B299" s="35"/>
      <c r="C299" s="36"/>
      <c r="D299" s="225" t="s">
        <v>138</v>
      </c>
      <c r="E299" s="36"/>
      <c r="F299" s="229" t="s">
        <v>425</v>
      </c>
      <c r="G299" s="36"/>
      <c r="H299" s="36"/>
      <c r="I299" s="150"/>
      <c r="J299" s="36"/>
      <c r="K299" s="36"/>
      <c r="L299" s="40"/>
      <c r="M299" s="227"/>
      <c r="N299" s="228"/>
      <c r="O299" s="87"/>
      <c r="P299" s="87"/>
      <c r="Q299" s="87"/>
      <c r="R299" s="87"/>
      <c r="S299" s="87"/>
      <c r="T299" s="88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T299" s="13" t="s">
        <v>138</v>
      </c>
      <c r="AU299" s="13" t="s">
        <v>76</v>
      </c>
    </row>
    <row r="300" s="10" customFormat="1">
      <c r="A300" s="10"/>
      <c r="B300" s="230"/>
      <c r="C300" s="231"/>
      <c r="D300" s="225" t="s">
        <v>164</v>
      </c>
      <c r="E300" s="232" t="s">
        <v>1</v>
      </c>
      <c r="F300" s="233" t="s">
        <v>441</v>
      </c>
      <c r="G300" s="231"/>
      <c r="H300" s="234">
        <v>252.18000000000001</v>
      </c>
      <c r="I300" s="235"/>
      <c r="J300" s="231"/>
      <c r="K300" s="231"/>
      <c r="L300" s="236"/>
      <c r="M300" s="237"/>
      <c r="N300" s="238"/>
      <c r="O300" s="238"/>
      <c r="P300" s="238"/>
      <c r="Q300" s="238"/>
      <c r="R300" s="238"/>
      <c r="S300" s="238"/>
      <c r="T300" s="239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T300" s="240" t="s">
        <v>164</v>
      </c>
      <c r="AU300" s="240" t="s">
        <v>76</v>
      </c>
      <c r="AV300" s="10" t="s">
        <v>85</v>
      </c>
      <c r="AW300" s="10" t="s">
        <v>32</v>
      </c>
      <c r="AX300" s="10" t="s">
        <v>83</v>
      </c>
      <c r="AY300" s="240" t="s">
        <v>134</v>
      </c>
    </row>
    <row r="301" s="2" customFormat="1" ht="21.75" customHeight="1">
      <c r="A301" s="34"/>
      <c r="B301" s="35"/>
      <c r="C301" s="211" t="s">
        <v>442</v>
      </c>
      <c r="D301" s="211" t="s">
        <v>129</v>
      </c>
      <c r="E301" s="212" t="s">
        <v>443</v>
      </c>
      <c r="F301" s="213" t="s">
        <v>444</v>
      </c>
      <c r="G301" s="214" t="s">
        <v>186</v>
      </c>
      <c r="H301" s="215">
        <v>18.899999999999999</v>
      </c>
      <c r="I301" s="216"/>
      <c r="J301" s="217">
        <f>ROUND(I301*H301,2)</f>
        <v>0</v>
      </c>
      <c r="K301" s="218"/>
      <c r="L301" s="40"/>
      <c r="M301" s="219" t="s">
        <v>1</v>
      </c>
      <c r="N301" s="220" t="s">
        <v>41</v>
      </c>
      <c r="O301" s="87"/>
      <c r="P301" s="221">
        <f>O301*H301</f>
        <v>0</v>
      </c>
      <c r="Q301" s="221">
        <v>0</v>
      </c>
      <c r="R301" s="221">
        <f>Q301*H301</f>
        <v>0</v>
      </c>
      <c r="S301" s="221">
        <v>0</v>
      </c>
      <c r="T301" s="222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223" t="s">
        <v>400</v>
      </c>
      <c r="AT301" s="223" t="s">
        <v>129</v>
      </c>
      <c r="AU301" s="223" t="s">
        <v>76</v>
      </c>
      <c r="AY301" s="13" t="s">
        <v>134</v>
      </c>
      <c r="BE301" s="224">
        <f>IF(N301="základní",J301,0)</f>
        <v>0</v>
      </c>
      <c r="BF301" s="224">
        <f>IF(N301="snížená",J301,0)</f>
        <v>0</v>
      </c>
      <c r="BG301" s="224">
        <f>IF(N301="zákl. přenesená",J301,0)</f>
        <v>0</v>
      </c>
      <c r="BH301" s="224">
        <f>IF(N301="sníž. přenesená",J301,0)</f>
        <v>0</v>
      </c>
      <c r="BI301" s="224">
        <f>IF(N301="nulová",J301,0)</f>
        <v>0</v>
      </c>
      <c r="BJ301" s="13" t="s">
        <v>83</v>
      </c>
      <c r="BK301" s="224">
        <f>ROUND(I301*H301,2)</f>
        <v>0</v>
      </c>
      <c r="BL301" s="13" t="s">
        <v>400</v>
      </c>
      <c r="BM301" s="223" t="s">
        <v>445</v>
      </c>
    </row>
    <row r="302" s="2" customFormat="1">
      <c r="A302" s="34"/>
      <c r="B302" s="35"/>
      <c r="C302" s="36"/>
      <c r="D302" s="225" t="s">
        <v>136</v>
      </c>
      <c r="E302" s="36"/>
      <c r="F302" s="226" t="s">
        <v>446</v>
      </c>
      <c r="G302" s="36"/>
      <c r="H302" s="36"/>
      <c r="I302" s="150"/>
      <c r="J302" s="36"/>
      <c r="K302" s="36"/>
      <c r="L302" s="40"/>
      <c r="M302" s="227"/>
      <c r="N302" s="228"/>
      <c r="O302" s="87"/>
      <c r="P302" s="87"/>
      <c r="Q302" s="87"/>
      <c r="R302" s="87"/>
      <c r="S302" s="87"/>
      <c r="T302" s="88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3" t="s">
        <v>136</v>
      </c>
      <c r="AU302" s="13" t="s">
        <v>76</v>
      </c>
    </row>
    <row r="303" s="2" customFormat="1">
      <c r="A303" s="34"/>
      <c r="B303" s="35"/>
      <c r="C303" s="36"/>
      <c r="D303" s="225" t="s">
        <v>138</v>
      </c>
      <c r="E303" s="36"/>
      <c r="F303" s="229" t="s">
        <v>425</v>
      </c>
      <c r="G303" s="36"/>
      <c r="H303" s="36"/>
      <c r="I303" s="150"/>
      <c r="J303" s="36"/>
      <c r="K303" s="36"/>
      <c r="L303" s="40"/>
      <c r="M303" s="227"/>
      <c r="N303" s="228"/>
      <c r="O303" s="87"/>
      <c r="P303" s="87"/>
      <c r="Q303" s="87"/>
      <c r="R303" s="87"/>
      <c r="S303" s="87"/>
      <c r="T303" s="88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3" t="s">
        <v>138</v>
      </c>
      <c r="AU303" s="13" t="s">
        <v>76</v>
      </c>
    </row>
    <row r="304" s="10" customFormat="1">
      <c r="A304" s="10"/>
      <c r="B304" s="230"/>
      <c r="C304" s="231"/>
      <c r="D304" s="225" t="s">
        <v>164</v>
      </c>
      <c r="E304" s="232" t="s">
        <v>1</v>
      </c>
      <c r="F304" s="233" t="s">
        <v>447</v>
      </c>
      <c r="G304" s="231"/>
      <c r="H304" s="234">
        <v>18.899999999999999</v>
      </c>
      <c r="I304" s="235"/>
      <c r="J304" s="231"/>
      <c r="K304" s="231"/>
      <c r="L304" s="236"/>
      <c r="M304" s="237"/>
      <c r="N304" s="238"/>
      <c r="O304" s="238"/>
      <c r="P304" s="238"/>
      <c r="Q304" s="238"/>
      <c r="R304" s="238"/>
      <c r="S304" s="238"/>
      <c r="T304" s="239"/>
      <c r="U304" s="10"/>
      <c r="V304" s="10"/>
      <c r="W304" s="10"/>
      <c r="X304" s="10"/>
      <c r="Y304" s="10"/>
      <c r="Z304" s="10"/>
      <c r="AA304" s="10"/>
      <c r="AB304" s="10"/>
      <c r="AC304" s="10"/>
      <c r="AD304" s="10"/>
      <c r="AE304" s="10"/>
      <c r="AT304" s="240" t="s">
        <v>164</v>
      </c>
      <c r="AU304" s="240" t="s">
        <v>76</v>
      </c>
      <c r="AV304" s="10" t="s">
        <v>85</v>
      </c>
      <c r="AW304" s="10" t="s">
        <v>32</v>
      </c>
      <c r="AX304" s="10" t="s">
        <v>83</v>
      </c>
      <c r="AY304" s="240" t="s">
        <v>134</v>
      </c>
    </row>
    <row r="305" s="2" customFormat="1" ht="21.75" customHeight="1">
      <c r="A305" s="34"/>
      <c r="B305" s="35"/>
      <c r="C305" s="211" t="s">
        <v>448</v>
      </c>
      <c r="D305" s="211" t="s">
        <v>129</v>
      </c>
      <c r="E305" s="212" t="s">
        <v>449</v>
      </c>
      <c r="F305" s="213" t="s">
        <v>450</v>
      </c>
      <c r="G305" s="214" t="s">
        <v>186</v>
      </c>
      <c r="H305" s="215">
        <v>6.4000000000000004</v>
      </c>
      <c r="I305" s="216"/>
      <c r="J305" s="217">
        <f>ROUND(I305*H305,2)</f>
        <v>0</v>
      </c>
      <c r="K305" s="218"/>
      <c r="L305" s="40"/>
      <c r="M305" s="219" t="s">
        <v>1</v>
      </c>
      <c r="N305" s="220" t="s">
        <v>41</v>
      </c>
      <c r="O305" s="87"/>
      <c r="P305" s="221">
        <f>O305*H305</f>
        <v>0</v>
      </c>
      <c r="Q305" s="221">
        <v>0</v>
      </c>
      <c r="R305" s="221">
        <f>Q305*H305</f>
        <v>0</v>
      </c>
      <c r="S305" s="221">
        <v>0</v>
      </c>
      <c r="T305" s="222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223" t="s">
        <v>400</v>
      </c>
      <c r="AT305" s="223" t="s">
        <v>129</v>
      </c>
      <c r="AU305" s="223" t="s">
        <v>76</v>
      </c>
      <c r="AY305" s="13" t="s">
        <v>134</v>
      </c>
      <c r="BE305" s="224">
        <f>IF(N305="základní",J305,0)</f>
        <v>0</v>
      </c>
      <c r="BF305" s="224">
        <f>IF(N305="snížená",J305,0)</f>
        <v>0</v>
      </c>
      <c r="BG305" s="224">
        <f>IF(N305="zákl. přenesená",J305,0)</f>
        <v>0</v>
      </c>
      <c r="BH305" s="224">
        <f>IF(N305="sníž. přenesená",J305,0)</f>
        <v>0</v>
      </c>
      <c r="BI305" s="224">
        <f>IF(N305="nulová",J305,0)</f>
        <v>0</v>
      </c>
      <c r="BJ305" s="13" t="s">
        <v>83</v>
      </c>
      <c r="BK305" s="224">
        <f>ROUND(I305*H305,2)</f>
        <v>0</v>
      </c>
      <c r="BL305" s="13" t="s">
        <v>400</v>
      </c>
      <c r="BM305" s="223" t="s">
        <v>451</v>
      </c>
    </row>
    <row r="306" s="2" customFormat="1">
      <c r="A306" s="34"/>
      <c r="B306" s="35"/>
      <c r="C306" s="36"/>
      <c r="D306" s="225" t="s">
        <v>136</v>
      </c>
      <c r="E306" s="36"/>
      <c r="F306" s="226" t="s">
        <v>452</v>
      </c>
      <c r="G306" s="36"/>
      <c r="H306" s="36"/>
      <c r="I306" s="150"/>
      <c r="J306" s="36"/>
      <c r="K306" s="36"/>
      <c r="L306" s="40"/>
      <c r="M306" s="227"/>
      <c r="N306" s="228"/>
      <c r="O306" s="87"/>
      <c r="P306" s="87"/>
      <c r="Q306" s="87"/>
      <c r="R306" s="87"/>
      <c r="S306" s="87"/>
      <c r="T306" s="88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T306" s="13" t="s">
        <v>136</v>
      </c>
      <c r="AU306" s="13" t="s">
        <v>76</v>
      </c>
    </row>
    <row r="307" s="2" customFormat="1">
      <c r="A307" s="34"/>
      <c r="B307" s="35"/>
      <c r="C307" s="36"/>
      <c r="D307" s="225" t="s">
        <v>138</v>
      </c>
      <c r="E307" s="36"/>
      <c r="F307" s="229" t="s">
        <v>425</v>
      </c>
      <c r="G307" s="36"/>
      <c r="H307" s="36"/>
      <c r="I307" s="150"/>
      <c r="J307" s="36"/>
      <c r="K307" s="36"/>
      <c r="L307" s="40"/>
      <c r="M307" s="227"/>
      <c r="N307" s="228"/>
      <c r="O307" s="87"/>
      <c r="P307" s="87"/>
      <c r="Q307" s="87"/>
      <c r="R307" s="87"/>
      <c r="S307" s="87"/>
      <c r="T307" s="88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3" t="s">
        <v>138</v>
      </c>
      <c r="AU307" s="13" t="s">
        <v>76</v>
      </c>
    </row>
    <row r="308" s="10" customFormat="1">
      <c r="A308" s="10"/>
      <c r="B308" s="230"/>
      <c r="C308" s="231"/>
      <c r="D308" s="225" t="s">
        <v>164</v>
      </c>
      <c r="E308" s="232" t="s">
        <v>1</v>
      </c>
      <c r="F308" s="233" t="s">
        <v>406</v>
      </c>
      <c r="G308" s="231"/>
      <c r="H308" s="234">
        <v>6.4000000000000004</v>
      </c>
      <c r="I308" s="235"/>
      <c r="J308" s="231"/>
      <c r="K308" s="231"/>
      <c r="L308" s="236"/>
      <c r="M308" s="237"/>
      <c r="N308" s="238"/>
      <c r="O308" s="238"/>
      <c r="P308" s="238"/>
      <c r="Q308" s="238"/>
      <c r="R308" s="238"/>
      <c r="S308" s="238"/>
      <c r="T308" s="239"/>
      <c r="U308" s="10"/>
      <c r="V308" s="10"/>
      <c r="W308" s="10"/>
      <c r="X308" s="10"/>
      <c r="Y308" s="10"/>
      <c r="Z308" s="10"/>
      <c r="AA308" s="10"/>
      <c r="AB308" s="10"/>
      <c r="AC308" s="10"/>
      <c r="AD308" s="10"/>
      <c r="AE308" s="10"/>
      <c r="AT308" s="240" t="s">
        <v>164</v>
      </c>
      <c r="AU308" s="240" t="s">
        <v>76</v>
      </c>
      <c r="AV308" s="10" t="s">
        <v>85</v>
      </c>
      <c r="AW308" s="10" t="s">
        <v>32</v>
      </c>
      <c r="AX308" s="10" t="s">
        <v>83</v>
      </c>
      <c r="AY308" s="240" t="s">
        <v>134</v>
      </c>
    </row>
    <row r="309" s="2" customFormat="1" ht="16.5" customHeight="1">
      <c r="A309" s="34"/>
      <c r="B309" s="35"/>
      <c r="C309" s="211" t="s">
        <v>453</v>
      </c>
      <c r="D309" s="211" t="s">
        <v>129</v>
      </c>
      <c r="E309" s="212" t="s">
        <v>454</v>
      </c>
      <c r="F309" s="213" t="s">
        <v>455</v>
      </c>
      <c r="G309" s="214" t="s">
        <v>186</v>
      </c>
      <c r="H309" s="215">
        <v>1.2</v>
      </c>
      <c r="I309" s="216"/>
      <c r="J309" s="217">
        <f>ROUND(I309*H309,2)</f>
        <v>0</v>
      </c>
      <c r="K309" s="218"/>
      <c r="L309" s="40"/>
      <c r="M309" s="219" t="s">
        <v>1</v>
      </c>
      <c r="N309" s="220" t="s">
        <v>41</v>
      </c>
      <c r="O309" s="87"/>
      <c r="P309" s="221">
        <f>O309*H309</f>
        <v>0</v>
      </c>
      <c r="Q309" s="221">
        <v>0</v>
      </c>
      <c r="R309" s="221">
        <f>Q309*H309</f>
        <v>0</v>
      </c>
      <c r="S309" s="221">
        <v>0</v>
      </c>
      <c r="T309" s="222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223" t="s">
        <v>400</v>
      </c>
      <c r="AT309" s="223" t="s">
        <v>129</v>
      </c>
      <c r="AU309" s="223" t="s">
        <v>76</v>
      </c>
      <c r="AY309" s="13" t="s">
        <v>134</v>
      </c>
      <c r="BE309" s="224">
        <f>IF(N309="základní",J309,0)</f>
        <v>0</v>
      </c>
      <c r="BF309" s="224">
        <f>IF(N309="snížená",J309,0)</f>
        <v>0</v>
      </c>
      <c r="BG309" s="224">
        <f>IF(N309="zákl. přenesená",J309,0)</f>
        <v>0</v>
      </c>
      <c r="BH309" s="224">
        <f>IF(N309="sníž. přenesená",J309,0)</f>
        <v>0</v>
      </c>
      <c r="BI309" s="224">
        <f>IF(N309="nulová",J309,0)</f>
        <v>0</v>
      </c>
      <c r="BJ309" s="13" t="s">
        <v>83</v>
      </c>
      <c r="BK309" s="224">
        <f>ROUND(I309*H309,2)</f>
        <v>0</v>
      </c>
      <c r="BL309" s="13" t="s">
        <v>400</v>
      </c>
      <c r="BM309" s="223" t="s">
        <v>456</v>
      </c>
    </row>
    <row r="310" s="2" customFormat="1">
      <c r="A310" s="34"/>
      <c r="B310" s="35"/>
      <c r="C310" s="36"/>
      <c r="D310" s="225" t="s">
        <v>136</v>
      </c>
      <c r="E310" s="36"/>
      <c r="F310" s="226" t="s">
        <v>457</v>
      </c>
      <c r="G310" s="36"/>
      <c r="H310" s="36"/>
      <c r="I310" s="150"/>
      <c r="J310" s="36"/>
      <c r="K310" s="36"/>
      <c r="L310" s="40"/>
      <c r="M310" s="227"/>
      <c r="N310" s="228"/>
      <c r="O310" s="87"/>
      <c r="P310" s="87"/>
      <c r="Q310" s="87"/>
      <c r="R310" s="87"/>
      <c r="S310" s="87"/>
      <c r="T310" s="88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3" t="s">
        <v>136</v>
      </c>
      <c r="AU310" s="13" t="s">
        <v>76</v>
      </c>
    </row>
    <row r="311" s="2" customFormat="1">
      <c r="A311" s="34"/>
      <c r="B311" s="35"/>
      <c r="C311" s="36"/>
      <c r="D311" s="225" t="s">
        <v>138</v>
      </c>
      <c r="E311" s="36"/>
      <c r="F311" s="229" t="s">
        <v>425</v>
      </c>
      <c r="G311" s="36"/>
      <c r="H311" s="36"/>
      <c r="I311" s="150"/>
      <c r="J311" s="36"/>
      <c r="K311" s="36"/>
      <c r="L311" s="40"/>
      <c r="M311" s="227"/>
      <c r="N311" s="228"/>
      <c r="O311" s="87"/>
      <c r="P311" s="87"/>
      <c r="Q311" s="87"/>
      <c r="R311" s="87"/>
      <c r="S311" s="87"/>
      <c r="T311" s="88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3" t="s">
        <v>138</v>
      </c>
      <c r="AU311" s="13" t="s">
        <v>76</v>
      </c>
    </row>
    <row r="312" s="10" customFormat="1">
      <c r="A312" s="10"/>
      <c r="B312" s="230"/>
      <c r="C312" s="231"/>
      <c r="D312" s="225" t="s">
        <v>164</v>
      </c>
      <c r="E312" s="232" t="s">
        <v>1</v>
      </c>
      <c r="F312" s="233" t="s">
        <v>458</v>
      </c>
      <c r="G312" s="231"/>
      <c r="H312" s="234">
        <v>1.2</v>
      </c>
      <c r="I312" s="235"/>
      <c r="J312" s="231"/>
      <c r="K312" s="231"/>
      <c r="L312" s="236"/>
      <c r="M312" s="237"/>
      <c r="N312" s="238"/>
      <c r="O312" s="238"/>
      <c r="P312" s="238"/>
      <c r="Q312" s="238"/>
      <c r="R312" s="238"/>
      <c r="S312" s="238"/>
      <c r="T312" s="239"/>
      <c r="U312" s="10"/>
      <c r="V312" s="10"/>
      <c r="W312" s="10"/>
      <c r="X312" s="10"/>
      <c r="Y312" s="10"/>
      <c r="Z312" s="10"/>
      <c r="AA312" s="10"/>
      <c r="AB312" s="10"/>
      <c r="AC312" s="10"/>
      <c r="AD312" s="10"/>
      <c r="AE312" s="10"/>
      <c r="AT312" s="240" t="s">
        <v>164</v>
      </c>
      <c r="AU312" s="240" t="s">
        <v>76</v>
      </c>
      <c r="AV312" s="10" t="s">
        <v>85</v>
      </c>
      <c r="AW312" s="10" t="s">
        <v>32</v>
      </c>
      <c r="AX312" s="10" t="s">
        <v>83</v>
      </c>
      <c r="AY312" s="240" t="s">
        <v>134</v>
      </c>
    </row>
    <row r="313" s="2" customFormat="1" ht="16.5" customHeight="1">
      <c r="A313" s="34"/>
      <c r="B313" s="35"/>
      <c r="C313" s="211" t="s">
        <v>459</v>
      </c>
      <c r="D313" s="211" t="s">
        <v>129</v>
      </c>
      <c r="E313" s="212" t="s">
        <v>460</v>
      </c>
      <c r="F313" s="213" t="s">
        <v>461</v>
      </c>
      <c r="G313" s="214" t="s">
        <v>153</v>
      </c>
      <c r="H313" s="215">
        <v>1</v>
      </c>
      <c r="I313" s="216"/>
      <c r="J313" s="217">
        <f>ROUND(I313*H313,2)</f>
        <v>0</v>
      </c>
      <c r="K313" s="218"/>
      <c r="L313" s="40"/>
      <c r="M313" s="219" t="s">
        <v>1</v>
      </c>
      <c r="N313" s="220" t="s">
        <v>41</v>
      </c>
      <c r="O313" s="87"/>
      <c r="P313" s="221">
        <f>O313*H313</f>
        <v>0</v>
      </c>
      <c r="Q313" s="221">
        <v>0</v>
      </c>
      <c r="R313" s="221">
        <f>Q313*H313</f>
        <v>0</v>
      </c>
      <c r="S313" s="221">
        <v>0</v>
      </c>
      <c r="T313" s="222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223" t="s">
        <v>462</v>
      </c>
      <c r="AT313" s="223" t="s">
        <v>129</v>
      </c>
      <c r="AU313" s="223" t="s">
        <v>76</v>
      </c>
      <c r="AY313" s="13" t="s">
        <v>134</v>
      </c>
      <c r="BE313" s="224">
        <f>IF(N313="základní",J313,0)</f>
        <v>0</v>
      </c>
      <c r="BF313" s="224">
        <f>IF(N313="snížená",J313,0)</f>
        <v>0</v>
      </c>
      <c r="BG313" s="224">
        <f>IF(N313="zákl. přenesená",J313,0)</f>
        <v>0</v>
      </c>
      <c r="BH313" s="224">
        <f>IF(N313="sníž. přenesená",J313,0)</f>
        <v>0</v>
      </c>
      <c r="BI313" s="224">
        <f>IF(N313="nulová",J313,0)</f>
        <v>0</v>
      </c>
      <c r="BJ313" s="13" t="s">
        <v>83</v>
      </c>
      <c r="BK313" s="224">
        <f>ROUND(I313*H313,2)</f>
        <v>0</v>
      </c>
      <c r="BL313" s="13" t="s">
        <v>462</v>
      </c>
      <c r="BM313" s="223" t="s">
        <v>463</v>
      </c>
    </row>
    <row r="314" s="2" customFormat="1">
      <c r="A314" s="34"/>
      <c r="B314" s="35"/>
      <c r="C314" s="36"/>
      <c r="D314" s="225" t="s">
        <v>136</v>
      </c>
      <c r="E314" s="36"/>
      <c r="F314" s="226" t="s">
        <v>461</v>
      </c>
      <c r="G314" s="36"/>
      <c r="H314" s="36"/>
      <c r="I314" s="150"/>
      <c r="J314" s="36"/>
      <c r="K314" s="36"/>
      <c r="L314" s="40"/>
      <c r="M314" s="227"/>
      <c r="N314" s="228"/>
      <c r="O314" s="87"/>
      <c r="P314" s="87"/>
      <c r="Q314" s="87"/>
      <c r="R314" s="87"/>
      <c r="S314" s="87"/>
      <c r="T314" s="88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3" t="s">
        <v>136</v>
      </c>
      <c r="AU314" s="13" t="s">
        <v>76</v>
      </c>
    </row>
    <row r="315" s="2" customFormat="1" ht="16.5" customHeight="1">
      <c r="A315" s="34"/>
      <c r="B315" s="35"/>
      <c r="C315" s="211" t="s">
        <v>464</v>
      </c>
      <c r="D315" s="211" t="s">
        <v>129</v>
      </c>
      <c r="E315" s="212" t="s">
        <v>465</v>
      </c>
      <c r="F315" s="213" t="s">
        <v>466</v>
      </c>
      <c r="G315" s="214" t="s">
        <v>153</v>
      </c>
      <c r="H315" s="215">
        <v>1</v>
      </c>
      <c r="I315" s="216"/>
      <c r="J315" s="217">
        <f>ROUND(I315*H315,2)</f>
        <v>0</v>
      </c>
      <c r="K315" s="218"/>
      <c r="L315" s="40"/>
      <c r="M315" s="219" t="s">
        <v>1</v>
      </c>
      <c r="N315" s="220" t="s">
        <v>41</v>
      </c>
      <c r="O315" s="87"/>
      <c r="P315" s="221">
        <f>O315*H315</f>
        <v>0</v>
      </c>
      <c r="Q315" s="221">
        <v>0</v>
      </c>
      <c r="R315" s="221">
        <f>Q315*H315</f>
        <v>0</v>
      </c>
      <c r="S315" s="221">
        <v>0</v>
      </c>
      <c r="T315" s="222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223" t="s">
        <v>462</v>
      </c>
      <c r="AT315" s="223" t="s">
        <v>129</v>
      </c>
      <c r="AU315" s="223" t="s">
        <v>76</v>
      </c>
      <c r="AY315" s="13" t="s">
        <v>134</v>
      </c>
      <c r="BE315" s="224">
        <f>IF(N315="základní",J315,0)</f>
        <v>0</v>
      </c>
      <c r="BF315" s="224">
        <f>IF(N315="snížená",J315,0)</f>
        <v>0</v>
      </c>
      <c r="BG315" s="224">
        <f>IF(N315="zákl. přenesená",J315,0)</f>
        <v>0</v>
      </c>
      <c r="BH315" s="224">
        <f>IF(N315="sníž. přenesená",J315,0)</f>
        <v>0</v>
      </c>
      <c r="BI315" s="224">
        <f>IF(N315="nulová",J315,0)</f>
        <v>0</v>
      </c>
      <c r="BJ315" s="13" t="s">
        <v>83</v>
      </c>
      <c r="BK315" s="224">
        <f>ROUND(I315*H315,2)</f>
        <v>0</v>
      </c>
      <c r="BL315" s="13" t="s">
        <v>462</v>
      </c>
      <c r="BM315" s="223" t="s">
        <v>467</v>
      </c>
    </row>
    <row r="316" s="2" customFormat="1">
      <c r="A316" s="34"/>
      <c r="B316" s="35"/>
      <c r="C316" s="36"/>
      <c r="D316" s="225" t="s">
        <v>136</v>
      </c>
      <c r="E316" s="36"/>
      <c r="F316" s="226" t="s">
        <v>466</v>
      </c>
      <c r="G316" s="36"/>
      <c r="H316" s="36"/>
      <c r="I316" s="150"/>
      <c r="J316" s="36"/>
      <c r="K316" s="36"/>
      <c r="L316" s="40"/>
      <c r="M316" s="227"/>
      <c r="N316" s="228"/>
      <c r="O316" s="87"/>
      <c r="P316" s="87"/>
      <c r="Q316" s="87"/>
      <c r="R316" s="87"/>
      <c r="S316" s="87"/>
      <c r="T316" s="88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3" t="s">
        <v>136</v>
      </c>
      <c r="AU316" s="13" t="s">
        <v>76</v>
      </c>
    </row>
    <row r="317" s="2" customFormat="1" ht="16.5" customHeight="1">
      <c r="A317" s="34"/>
      <c r="B317" s="35"/>
      <c r="C317" s="211" t="s">
        <v>468</v>
      </c>
      <c r="D317" s="211" t="s">
        <v>129</v>
      </c>
      <c r="E317" s="212" t="s">
        <v>469</v>
      </c>
      <c r="F317" s="213" t="s">
        <v>470</v>
      </c>
      <c r="G317" s="214" t="s">
        <v>153</v>
      </c>
      <c r="H317" s="215">
        <v>1</v>
      </c>
      <c r="I317" s="216"/>
      <c r="J317" s="217">
        <f>ROUND(I317*H317,2)</f>
        <v>0</v>
      </c>
      <c r="K317" s="218"/>
      <c r="L317" s="40"/>
      <c r="M317" s="219" t="s">
        <v>1</v>
      </c>
      <c r="N317" s="220" t="s">
        <v>41</v>
      </c>
      <c r="O317" s="87"/>
      <c r="P317" s="221">
        <f>O317*H317</f>
        <v>0</v>
      </c>
      <c r="Q317" s="221">
        <v>0</v>
      </c>
      <c r="R317" s="221">
        <f>Q317*H317</f>
        <v>0</v>
      </c>
      <c r="S317" s="221">
        <v>0</v>
      </c>
      <c r="T317" s="222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223" t="s">
        <v>462</v>
      </c>
      <c r="AT317" s="223" t="s">
        <v>129</v>
      </c>
      <c r="AU317" s="223" t="s">
        <v>76</v>
      </c>
      <c r="AY317" s="13" t="s">
        <v>134</v>
      </c>
      <c r="BE317" s="224">
        <f>IF(N317="základní",J317,0)</f>
        <v>0</v>
      </c>
      <c r="BF317" s="224">
        <f>IF(N317="snížená",J317,0)</f>
        <v>0</v>
      </c>
      <c r="BG317" s="224">
        <f>IF(N317="zákl. přenesená",J317,0)</f>
        <v>0</v>
      </c>
      <c r="BH317" s="224">
        <f>IF(N317="sníž. přenesená",J317,0)</f>
        <v>0</v>
      </c>
      <c r="BI317" s="224">
        <f>IF(N317="nulová",J317,0)</f>
        <v>0</v>
      </c>
      <c r="BJ317" s="13" t="s">
        <v>83</v>
      </c>
      <c r="BK317" s="224">
        <f>ROUND(I317*H317,2)</f>
        <v>0</v>
      </c>
      <c r="BL317" s="13" t="s">
        <v>462</v>
      </c>
      <c r="BM317" s="223" t="s">
        <v>471</v>
      </c>
    </row>
    <row r="318" s="2" customFormat="1">
      <c r="A318" s="34"/>
      <c r="B318" s="35"/>
      <c r="C318" s="36"/>
      <c r="D318" s="225" t="s">
        <v>136</v>
      </c>
      <c r="E318" s="36"/>
      <c r="F318" s="226" t="s">
        <v>470</v>
      </c>
      <c r="G318" s="36"/>
      <c r="H318" s="36"/>
      <c r="I318" s="150"/>
      <c r="J318" s="36"/>
      <c r="K318" s="36"/>
      <c r="L318" s="40"/>
      <c r="M318" s="263"/>
      <c r="N318" s="264"/>
      <c r="O318" s="265"/>
      <c r="P318" s="265"/>
      <c r="Q318" s="265"/>
      <c r="R318" s="265"/>
      <c r="S318" s="265"/>
      <c r="T318" s="266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3" t="s">
        <v>136</v>
      </c>
      <c r="AU318" s="13" t="s">
        <v>76</v>
      </c>
    </row>
    <row r="319" s="2" customFormat="1" ht="6.96" customHeight="1">
      <c r="A319" s="34"/>
      <c r="B319" s="62"/>
      <c r="C319" s="63"/>
      <c r="D319" s="63"/>
      <c r="E319" s="63"/>
      <c r="F319" s="63"/>
      <c r="G319" s="63"/>
      <c r="H319" s="63"/>
      <c r="I319" s="188"/>
      <c r="J319" s="63"/>
      <c r="K319" s="63"/>
      <c r="L319" s="40"/>
      <c r="M319" s="34"/>
      <c r="O319" s="34"/>
      <c r="P319" s="34"/>
      <c r="Q319" s="34"/>
      <c r="R319" s="34"/>
      <c r="S319" s="34"/>
      <c r="T319" s="34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</row>
  </sheetData>
  <sheetProtection sheet="1" autoFilter="0" formatColumns="0" formatRows="0" objects="1" scenarios="1" spinCount="100000" saltValue="VyN7hr9olWaBDTm2UktayhTQw7FXKdskYe/NlEqXR8QlKoFcRsCxusurNWT3/ILcbq+jVMl7mrUZ8tFTLRD/aw==" hashValue="ThlD+SunF7wzk8v6p54QMgVpPXFz13qFY1xf/ZlfufQgX/z4wjYIKcOkiUO0+m+LwF/YxIX6q3NvqIFBfBDDDQ==" algorithmName="SHA-512" password="CC35"/>
  <autoFilter ref="C119:K31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93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16"/>
      <c r="AT3" s="13" t="s">
        <v>85</v>
      </c>
    </row>
    <row r="4" s="1" customFormat="1" ht="24.96" customHeight="1">
      <c r="B4" s="16"/>
      <c r="D4" s="146" t="s">
        <v>106</v>
      </c>
      <c r="I4" s="142"/>
      <c r="L4" s="16"/>
      <c r="M4" s="147" t="s">
        <v>10</v>
      </c>
      <c r="AT4" s="13" t="s">
        <v>4</v>
      </c>
    </row>
    <row r="5" s="1" customFormat="1" ht="6.96" customHeight="1">
      <c r="B5" s="16"/>
      <c r="I5" s="142"/>
      <c r="L5" s="16"/>
    </row>
    <row r="6" s="1" customFormat="1" ht="12" customHeight="1">
      <c r="B6" s="16"/>
      <c r="D6" s="148" t="s">
        <v>16</v>
      </c>
      <c r="I6" s="142"/>
      <c r="L6" s="16"/>
    </row>
    <row r="7" s="1" customFormat="1" ht="16.5" customHeight="1">
      <c r="B7" s="16"/>
      <c r="E7" s="149" t="str">
        <f>'Rekapitulace stavby'!K6</f>
        <v xml:space="preserve">Výměna pražců a kolejnic v úseku Nýřany -  Heřmanova Huť</v>
      </c>
      <c r="F7" s="148"/>
      <c r="G7" s="148"/>
      <c r="H7" s="148"/>
      <c r="I7" s="142"/>
      <c r="L7" s="16"/>
    </row>
    <row r="8" s="1" customFormat="1" ht="12" customHeight="1">
      <c r="B8" s="16"/>
      <c r="D8" s="148" t="s">
        <v>107</v>
      </c>
      <c r="I8" s="142"/>
      <c r="L8" s="16"/>
    </row>
    <row r="9" s="2" customFormat="1" ht="16.5" customHeight="1">
      <c r="A9" s="34"/>
      <c r="B9" s="40"/>
      <c r="C9" s="34"/>
      <c r="D9" s="34"/>
      <c r="E9" s="149" t="s">
        <v>108</v>
      </c>
      <c r="F9" s="34"/>
      <c r="G9" s="34"/>
      <c r="H9" s="34"/>
      <c r="I9" s="15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8" t="s">
        <v>109</v>
      </c>
      <c r="E10" s="34"/>
      <c r="F10" s="34"/>
      <c r="G10" s="34"/>
      <c r="H10" s="34"/>
      <c r="I10" s="15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51" t="s">
        <v>472</v>
      </c>
      <c r="F11" s="34"/>
      <c r="G11" s="34"/>
      <c r="H11" s="34"/>
      <c r="I11" s="150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150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8" t="s">
        <v>18</v>
      </c>
      <c r="E13" s="34"/>
      <c r="F13" s="137" t="s">
        <v>1</v>
      </c>
      <c r="G13" s="34"/>
      <c r="H13" s="34"/>
      <c r="I13" s="15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8" t="s">
        <v>20</v>
      </c>
      <c r="E14" s="34"/>
      <c r="F14" s="137" t="s">
        <v>21</v>
      </c>
      <c r="G14" s="34"/>
      <c r="H14" s="34"/>
      <c r="I14" s="152" t="s">
        <v>22</v>
      </c>
      <c r="J14" s="153" t="str">
        <f>'Rekapitulace stavby'!AN8</f>
        <v>27. 2. 2020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150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8" t="s">
        <v>24</v>
      </c>
      <c r="E16" s="34"/>
      <c r="F16" s="34"/>
      <c r="G16" s="34"/>
      <c r="H16" s="34"/>
      <c r="I16" s="152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26</v>
      </c>
      <c r="F17" s="34"/>
      <c r="G17" s="34"/>
      <c r="H17" s="34"/>
      <c r="I17" s="152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150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8" t="s">
        <v>28</v>
      </c>
      <c r="E19" s="34"/>
      <c r="F19" s="34"/>
      <c r="G19" s="34"/>
      <c r="H19" s="34"/>
      <c r="I19" s="152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52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150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8" t="s">
        <v>30</v>
      </c>
      <c r="E22" s="34"/>
      <c r="F22" s="34"/>
      <c r="G22" s="34"/>
      <c r="H22" s="34"/>
      <c r="I22" s="152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52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150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8" t="s">
        <v>33</v>
      </c>
      <c r="E25" s="34"/>
      <c r="F25" s="34"/>
      <c r="G25" s="34"/>
      <c r="H25" s="34"/>
      <c r="I25" s="152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52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150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8" t="s">
        <v>35</v>
      </c>
      <c r="E28" s="34"/>
      <c r="F28" s="34"/>
      <c r="G28" s="34"/>
      <c r="H28" s="34"/>
      <c r="I28" s="15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150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9"/>
      <c r="E31" s="159"/>
      <c r="F31" s="159"/>
      <c r="G31" s="159"/>
      <c r="H31" s="159"/>
      <c r="I31" s="160"/>
      <c r="J31" s="159"/>
      <c r="K31" s="159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61" t="s">
        <v>36</v>
      </c>
      <c r="E32" s="34"/>
      <c r="F32" s="34"/>
      <c r="G32" s="34"/>
      <c r="H32" s="34"/>
      <c r="I32" s="150"/>
      <c r="J32" s="162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9"/>
      <c r="E33" s="159"/>
      <c r="F33" s="159"/>
      <c r="G33" s="159"/>
      <c r="H33" s="159"/>
      <c r="I33" s="160"/>
      <c r="J33" s="159"/>
      <c r="K33" s="159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63" t="s">
        <v>38</v>
      </c>
      <c r="G34" s="34"/>
      <c r="H34" s="34"/>
      <c r="I34" s="164" t="s">
        <v>37</v>
      </c>
      <c r="J34" s="163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65" t="s">
        <v>40</v>
      </c>
      <c r="E35" s="148" t="s">
        <v>41</v>
      </c>
      <c r="F35" s="166">
        <f>ROUND((SUM(BE120:BE136)),  2)</f>
        <v>0</v>
      </c>
      <c r="G35" s="34"/>
      <c r="H35" s="34"/>
      <c r="I35" s="167">
        <v>0.20999999999999999</v>
      </c>
      <c r="J35" s="166">
        <f>ROUND(((SUM(BE120:BE136))*I35),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8" t="s">
        <v>42</v>
      </c>
      <c r="F36" s="166">
        <f>ROUND((SUM(BF120:BF136)),  2)</f>
        <v>0</v>
      </c>
      <c r="G36" s="34"/>
      <c r="H36" s="34"/>
      <c r="I36" s="167">
        <v>0.14999999999999999</v>
      </c>
      <c r="J36" s="166">
        <f>ROUND(((SUM(BF120:BF136))*I36),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8" t="s">
        <v>43</v>
      </c>
      <c r="F37" s="166">
        <f>ROUND((SUM(BG120:BG136)),  2)</f>
        <v>0</v>
      </c>
      <c r="G37" s="34"/>
      <c r="H37" s="34"/>
      <c r="I37" s="167">
        <v>0.20999999999999999</v>
      </c>
      <c r="J37" s="16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8" t="s">
        <v>44</v>
      </c>
      <c r="F38" s="166">
        <f>ROUND((SUM(BH120:BH136)),  2)</f>
        <v>0</v>
      </c>
      <c r="G38" s="34"/>
      <c r="H38" s="34"/>
      <c r="I38" s="167">
        <v>0.14999999999999999</v>
      </c>
      <c r="J38" s="166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8" t="s">
        <v>45</v>
      </c>
      <c r="F39" s="166">
        <f>ROUND((SUM(BI120:BI136)),  2)</f>
        <v>0</v>
      </c>
      <c r="G39" s="34"/>
      <c r="H39" s="34"/>
      <c r="I39" s="167">
        <v>0</v>
      </c>
      <c r="J39" s="166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15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8"/>
      <c r="D41" s="169" t="s">
        <v>46</v>
      </c>
      <c r="E41" s="170"/>
      <c r="F41" s="170"/>
      <c r="G41" s="171" t="s">
        <v>47</v>
      </c>
      <c r="H41" s="172" t="s">
        <v>48</v>
      </c>
      <c r="I41" s="173"/>
      <c r="J41" s="174">
        <f>SUM(J32:J39)</f>
        <v>0</v>
      </c>
      <c r="K41" s="175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150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I43" s="142"/>
      <c r="L43" s="16"/>
    </row>
    <row r="44" s="1" customFormat="1" ht="14.4" customHeight="1">
      <c r="B44" s="16"/>
      <c r="I44" s="142"/>
      <c r="L44" s="16"/>
    </row>
    <row r="45" s="1" customFormat="1" ht="14.4" customHeight="1">
      <c r="B45" s="16"/>
      <c r="I45" s="142"/>
      <c r="L45" s="16"/>
    </row>
    <row r="46" s="1" customFormat="1" ht="14.4" customHeight="1">
      <c r="B46" s="16"/>
      <c r="I46" s="142"/>
      <c r="L46" s="16"/>
    </row>
    <row r="47" s="1" customFormat="1" ht="14.4" customHeight="1">
      <c r="B47" s="16"/>
      <c r="I47" s="142"/>
      <c r="L47" s="16"/>
    </row>
    <row r="48" s="1" customFormat="1" ht="14.4" customHeight="1">
      <c r="B48" s="16"/>
      <c r="I48" s="142"/>
      <c r="L48" s="16"/>
    </row>
    <row r="49" s="1" customFormat="1" ht="14.4" customHeight="1">
      <c r="B49" s="16"/>
      <c r="I49" s="142"/>
      <c r="L49" s="16"/>
    </row>
    <row r="50" s="2" customFormat="1" ht="14.4" customHeight="1">
      <c r="B50" s="59"/>
      <c r="D50" s="176" t="s">
        <v>49</v>
      </c>
      <c r="E50" s="177"/>
      <c r="F50" s="177"/>
      <c r="G50" s="176" t="s">
        <v>50</v>
      </c>
      <c r="H50" s="177"/>
      <c r="I50" s="178"/>
      <c r="J50" s="177"/>
      <c r="K50" s="177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9" t="s">
        <v>51</v>
      </c>
      <c r="E61" s="180"/>
      <c r="F61" s="181" t="s">
        <v>52</v>
      </c>
      <c r="G61" s="179" t="s">
        <v>51</v>
      </c>
      <c r="H61" s="180"/>
      <c r="I61" s="182"/>
      <c r="J61" s="183" t="s">
        <v>52</v>
      </c>
      <c r="K61" s="18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76" t="s">
        <v>53</v>
      </c>
      <c r="E65" s="184"/>
      <c r="F65" s="184"/>
      <c r="G65" s="176" t="s">
        <v>54</v>
      </c>
      <c r="H65" s="184"/>
      <c r="I65" s="185"/>
      <c r="J65" s="184"/>
      <c r="K65" s="18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9" t="s">
        <v>51</v>
      </c>
      <c r="E76" s="180"/>
      <c r="F76" s="181" t="s">
        <v>52</v>
      </c>
      <c r="G76" s="179" t="s">
        <v>51</v>
      </c>
      <c r="H76" s="180"/>
      <c r="I76" s="182"/>
      <c r="J76" s="183" t="s">
        <v>52</v>
      </c>
      <c r="K76" s="18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86"/>
      <c r="C77" s="187"/>
      <c r="D77" s="187"/>
      <c r="E77" s="187"/>
      <c r="F77" s="187"/>
      <c r="G77" s="187"/>
      <c r="H77" s="187"/>
      <c r="I77" s="188"/>
      <c r="J77" s="187"/>
      <c r="K77" s="18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9"/>
      <c r="C81" s="190"/>
      <c r="D81" s="190"/>
      <c r="E81" s="190"/>
      <c r="F81" s="190"/>
      <c r="G81" s="190"/>
      <c r="H81" s="190"/>
      <c r="I81" s="191"/>
      <c r="J81" s="190"/>
      <c r="K81" s="190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111</v>
      </c>
      <c r="D82" s="36"/>
      <c r="E82" s="36"/>
      <c r="F82" s="36"/>
      <c r="G82" s="36"/>
      <c r="H82" s="36"/>
      <c r="I82" s="15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5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5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92" t="str">
        <f>E7</f>
        <v xml:space="preserve">Výměna pražců a kolejnic v úseku Nýřany -  Heřmanova Huť</v>
      </c>
      <c r="F85" s="28"/>
      <c r="G85" s="28"/>
      <c r="H85" s="28"/>
      <c r="I85" s="15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107</v>
      </c>
      <c r="D86" s="18"/>
      <c r="E86" s="18"/>
      <c r="F86" s="18"/>
      <c r="G86" s="18"/>
      <c r="H86" s="18"/>
      <c r="I86" s="142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92" t="s">
        <v>108</v>
      </c>
      <c r="F87" s="36"/>
      <c r="G87" s="36"/>
      <c r="H87" s="36"/>
      <c r="I87" s="15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109</v>
      </c>
      <c r="D88" s="36"/>
      <c r="E88" s="36"/>
      <c r="F88" s="36"/>
      <c r="G88" s="36"/>
      <c r="H88" s="36"/>
      <c r="I88" s="15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1.2 - Materiál objednatele</v>
      </c>
      <c r="F89" s="36"/>
      <c r="G89" s="36"/>
      <c r="H89" s="36"/>
      <c r="I89" s="150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5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TO Stod</v>
      </c>
      <c r="G91" s="36"/>
      <c r="H91" s="36"/>
      <c r="I91" s="152" t="s">
        <v>22</v>
      </c>
      <c r="J91" s="75" t="str">
        <f>IF(J14="","",J14)</f>
        <v>27. 2. 2020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150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 s.o.- OŘ Plzeň</v>
      </c>
      <c r="G93" s="36"/>
      <c r="H93" s="36"/>
      <c r="I93" s="152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152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5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93" t="s">
        <v>112</v>
      </c>
      <c r="D96" s="194"/>
      <c r="E96" s="194"/>
      <c r="F96" s="194"/>
      <c r="G96" s="194"/>
      <c r="H96" s="194"/>
      <c r="I96" s="195"/>
      <c r="J96" s="196" t="s">
        <v>113</v>
      </c>
      <c r="K96" s="194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150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97" t="s">
        <v>114</v>
      </c>
      <c r="D98" s="36"/>
      <c r="E98" s="36"/>
      <c r="F98" s="36"/>
      <c r="G98" s="36"/>
      <c r="H98" s="36"/>
      <c r="I98" s="150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115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150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188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191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116</v>
      </c>
      <c r="D105" s="36"/>
      <c r="E105" s="36"/>
      <c r="F105" s="36"/>
      <c r="G105" s="36"/>
      <c r="H105" s="36"/>
      <c r="I105" s="150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150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150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92" t="str">
        <f>E7</f>
        <v xml:space="preserve">Výměna pražců a kolejnic v úseku Nýřany -  Heřmanova Huť</v>
      </c>
      <c r="F108" s="28"/>
      <c r="G108" s="28"/>
      <c r="H108" s="28"/>
      <c r="I108" s="15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107</v>
      </c>
      <c r="D109" s="18"/>
      <c r="E109" s="18"/>
      <c r="F109" s="18"/>
      <c r="G109" s="18"/>
      <c r="H109" s="18"/>
      <c r="I109" s="142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92" t="s">
        <v>108</v>
      </c>
      <c r="F110" s="36"/>
      <c r="G110" s="36"/>
      <c r="H110" s="36"/>
      <c r="I110" s="15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109</v>
      </c>
      <c r="D111" s="36"/>
      <c r="E111" s="36"/>
      <c r="F111" s="36"/>
      <c r="G111" s="36"/>
      <c r="H111" s="36"/>
      <c r="I111" s="150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1.2 - Materiál objednatele</v>
      </c>
      <c r="F112" s="36"/>
      <c r="G112" s="36"/>
      <c r="H112" s="36"/>
      <c r="I112" s="15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15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TO Stod</v>
      </c>
      <c r="G114" s="36"/>
      <c r="H114" s="36"/>
      <c r="I114" s="152" t="s">
        <v>22</v>
      </c>
      <c r="J114" s="75" t="str">
        <f>IF(J14="","",J14)</f>
        <v>27. 2. 2020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5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 s.o.- OŘ Plzeň</v>
      </c>
      <c r="G116" s="36"/>
      <c r="H116" s="36"/>
      <c r="I116" s="152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152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150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98"/>
      <c r="B119" s="199"/>
      <c r="C119" s="200" t="s">
        <v>117</v>
      </c>
      <c r="D119" s="201" t="s">
        <v>61</v>
      </c>
      <c r="E119" s="201" t="s">
        <v>57</v>
      </c>
      <c r="F119" s="201" t="s">
        <v>58</v>
      </c>
      <c r="G119" s="201" t="s">
        <v>118</v>
      </c>
      <c r="H119" s="201" t="s">
        <v>119</v>
      </c>
      <c r="I119" s="202" t="s">
        <v>120</v>
      </c>
      <c r="J119" s="203" t="s">
        <v>113</v>
      </c>
      <c r="K119" s="204" t="s">
        <v>121</v>
      </c>
      <c r="L119" s="205"/>
      <c r="M119" s="96" t="s">
        <v>1</v>
      </c>
      <c r="N119" s="97" t="s">
        <v>40</v>
      </c>
      <c r="O119" s="97" t="s">
        <v>122</v>
      </c>
      <c r="P119" s="97" t="s">
        <v>123</v>
      </c>
      <c r="Q119" s="97" t="s">
        <v>124</v>
      </c>
      <c r="R119" s="97" t="s">
        <v>125</v>
      </c>
      <c r="S119" s="97" t="s">
        <v>126</v>
      </c>
      <c r="T119" s="98" t="s">
        <v>127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4"/>
      <c r="B120" s="35"/>
      <c r="C120" s="103" t="s">
        <v>128</v>
      </c>
      <c r="D120" s="36"/>
      <c r="E120" s="36"/>
      <c r="F120" s="36"/>
      <c r="G120" s="36"/>
      <c r="H120" s="36"/>
      <c r="I120" s="150"/>
      <c r="J120" s="206">
        <f>BK120</f>
        <v>0</v>
      </c>
      <c r="K120" s="36"/>
      <c r="L120" s="40"/>
      <c r="M120" s="99"/>
      <c r="N120" s="207"/>
      <c r="O120" s="100"/>
      <c r="P120" s="208">
        <f>SUM(P121:P136)</f>
        <v>0</v>
      </c>
      <c r="Q120" s="100"/>
      <c r="R120" s="208">
        <f>SUM(R121:R136)</f>
        <v>35.739059999999995</v>
      </c>
      <c r="S120" s="100"/>
      <c r="T120" s="209">
        <f>SUM(T121:T136)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115</v>
      </c>
      <c r="BK120" s="210">
        <f>SUM(BK121:BK136)</f>
        <v>0</v>
      </c>
    </row>
    <row r="121" s="2" customFormat="1" ht="16.5" customHeight="1">
      <c r="A121" s="34"/>
      <c r="B121" s="35"/>
      <c r="C121" s="252" t="s">
        <v>83</v>
      </c>
      <c r="D121" s="252" t="s">
        <v>183</v>
      </c>
      <c r="E121" s="253" t="s">
        <v>473</v>
      </c>
      <c r="F121" s="254" t="s">
        <v>474</v>
      </c>
      <c r="G121" s="255" t="s">
        <v>153</v>
      </c>
      <c r="H121" s="256">
        <v>60</v>
      </c>
      <c r="I121" s="257"/>
      <c r="J121" s="258">
        <f>ROUND(I121*H121,2)</f>
        <v>0</v>
      </c>
      <c r="K121" s="259"/>
      <c r="L121" s="260"/>
      <c r="M121" s="261" t="s">
        <v>1</v>
      </c>
      <c r="N121" s="262" t="s">
        <v>41</v>
      </c>
      <c r="O121" s="87"/>
      <c r="P121" s="221">
        <f>O121*H121</f>
        <v>0</v>
      </c>
      <c r="Q121" s="221">
        <v>0.33100000000000002</v>
      </c>
      <c r="R121" s="221">
        <f>Q121*H121</f>
        <v>19.859999999999999</v>
      </c>
      <c r="S121" s="221">
        <v>0</v>
      </c>
      <c r="T121" s="22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3" t="s">
        <v>182</v>
      </c>
      <c r="AT121" s="223" t="s">
        <v>183</v>
      </c>
      <c r="AU121" s="223" t="s">
        <v>76</v>
      </c>
      <c r="AY121" s="13" t="s">
        <v>134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3" t="s">
        <v>83</v>
      </c>
      <c r="BK121" s="224">
        <f>ROUND(I121*H121,2)</f>
        <v>0</v>
      </c>
      <c r="BL121" s="13" t="s">
        <v>133</v>
      </c>
      <c r="BM121" s="223" t="s">
        <v>475</v>
      </c>
    </row>
    <row r="122" s="2" customFormat="1">
      <c r="A122" s="34"/>
      <c r="B122" s="35"/>
      <c r="C122" s="36"/>
      <c r="D122" s="225" t="s">
        <v>136</v>
      </c>
      <c r="E122" s="36"/>
      <c r="F122" s="226" t="s">
        <v>474</v>
      </c>
      <c r="G122" s="36"/>
      <c r="H122" s="36"/>
      <c r="I122" s="150"/>
      <c r="J122" s="36"/>
      <c r="K122" s="36"/>
      <c r="L122" s="40"/>
      <c r="M122" s="227"/>
      <c r="N122" s="228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136</v>
      </c>
      <c r="AU122" s="13" t="s">
        <v>76</v>
      </c>
    </row>
    <row r="123" s="2" customFormat="1" ht="16.5" customHeight="1">
      <c r="A123" s="34"/>
      <c r="B123" s="35"/>
      <c r="C123" s="252" t="s">
        <v>85</v>
      </c>
      <c r="D123" s="252" t="s">
        <v>183</v>
      </c>
      <c r="E123" s="253" t="s">
        <v>476</v>
      </c>
      <c r="F123" s="254" t="s">
        <v>477</v>
      </c>
      <c r="G123" s="255" t="s">
        <v>177</v>
      </c>
      <c r="H123" s="256">
        <v>6.7320000000000002</v>
      </c>
      <c r="I123" s="257"/>
      <c r="J123" s="258">
        <f>ROUND(I123*H123,2)</f>
        <v>0</v>
      </c>
      <c r="K123" s="259"/>
      <c r="L123" s="260"/>
      <c r="M123" s="261" t="s">
        <v>1</v>
      </c>
      <c r="N123" s="262" t="s">
        <v>41</v>
      </c>
      <c r="O123" s="87"/>
      <c r="P123" s="221">
        <f>O123*H123</f>
        <v>0</v>
      </c>
      <c r="Q123" s="221">
        <v>0.95499999999999996</v>
      </c>
      <c r="R123" s="221">
        <f>Q123*H123</f>
        <v>6.4290599999999998</v>
      </c>
      <c r="S123" s="221">
        <v>0</v>
      </c>
      <c r="T123" s="22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23" t="s">
        <v>182</v>
      </c>
      <c r="AT123" s="223" t="s">
        <v>183</v>
      </c>
      <c r="AU123" s="223" t="s">
        <v>76</v>
      </c>
      <c r="AY123" s="13" t="s">
        <v>134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3" t="s">
        <v>83</v>
      </c>
      <c r="BK123" s="224">
        <f>ROUND(I123*H123,2)</f>
        <v>0</v>
      </c>
      <c r="BL123" s="13" t="s">
        <v>133</v>
      </c>
      <c r="BM123" s="223" t="s">
        <v>478</v>
      </c>
    </row>
    <row r="124" s="2" customFormat="1">
      <c r="A124" s="34"/>
      <c r="B124" s="35"/>
      <c r="C124" s="36"/>
      <c r="D124" s="225" t="s">
        <v>136</v>
      </c>
      <c r="E124" s="36"/>
      <c r="F124" s="226" t="s">
        <v>477</v>
      </c>
      <c r="G124" s="36"/>
      <c r="H124" s="36"/>
      <c r="I124" s="150"/>
      <c r="J124" s="36"/>
      <c r="K124" s="36"/>
      <c r="L124" s="40"/>
      <c r="M124" s="227"/>
      <c r="N124" s="228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136</v>
      </c>
      <c r="AU124" s="13" t="s">
        <v>76</v>
      </c>
    </row>
    <row r="125" s="2" customFormat="1" ht="16.5" customHeight="1">
      <c r="A125" s="34"/>
      <c r="B125" s="35"/>
      <c r="C125" s="252" t="s">
        <v>144</v>
      </c>
      <c r="D125" s="252" t="s">
        <v>183</v>
      </c>
      <c r="E125" s="253" t="s">
        <v>479</v>
      </c>
      <c r="F125" s="254" t="s">
        <v>480</v>
      </c>
      <c r="G125" s="255" t="s">
        <v>153</v>
      </c>
      <c r="H125" s="256">
        <v>104</v>
      </c>
      <c r="I125" s="257"/>
      <c r="J125" s="258">
        <f>ROUND(I125*H125,2)</f>
        <v>0</v>
      </c>
      <c r="K125" s="259"/>
      <c r="L125" s="260"/>
      <c r="M125" s="261" t="s">
        <v>1</v>
      </c>
      <c r="N125" s="262" t="s">
        <v>41</v>
      </c>
      <c r="O125" s="87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23" t="s">
        <v>182</v>
      </c>
      <c r="AT125" s="223" t="s">
        <v>183</v>
      </c>
      <c r="AU125" s="223" t="s">
        <v>76</v>
      </c>
      <c r="AY125" s="13" t="s">
        <v>134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3" t="s">
        <v>83</v>
      </c>
      <c r="BK125" s="224">
        <f>ROUND(I125*H125,2)</f>
        <v>0</v>
      </c>
      <c r="BL125" s="13" t="s">
        <v>133</v>
      </c>
      <c r="BM125" s="223" t="s">
        <v>481</v>
      </c>
    </row>
    <row r="126" s="2" customFormat="1">
      <c r="A126" s="34"/>
      <c r="B126" s="35"/>
      <c r="C126" s="36"/>
      <c r="D126" s="225" t="s">
        <v>136</v>
      </c>
      <c r="E126" s="36"/>
      <c r="F126" s="226" t="s">
        <v>480</v>
      </c>
      <c r="G126" s="36"/>
      <c r="H126" s="36"/>
      <c r="I126" s="150"/>
      <c r="J126" s="36"/>
      <c r="K126" s="36"/>
      <c r="L126" s="40"/>
      <c r="M126" s="227"/>
      <c r="N126" s="228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136</v>
      </c>
      <c r="AU126" s="13" t="s">
        <v>76</v>
      </c>
    </row>
    <row r="127" s="2" customFormat="1" ht="16.5" customHeight="1">
      <c r="A127" s="34"/>
      <c r="B127" s="35"/>
      <c r="C127" s="252" t="s">
        <v>133</v>
      </c>
      <c r="D127" s="252" t="s">
        <v>183</v>
      </c>
      <c r="E127" s="253" t="s">
        <v>482</v>
      </c>
      <c r="F127" s="254" t="s">
        <v>483</v>
      </c>
      <c r="G127" s="255" t="s">
        <v>200</v>
      </c>
      <c r="H127" s="256">
        <v>128</v>
      </c>
      <c r="I127" s="257"/>
      <c r="J127" s="258">
        <f>ROUND(I127*H127,2)</f>
        <v>0</v>
      </c>
      <c r="K127" s="259"/>
      <c r="L127" s="260"/>
      <c r="M127" s="261" t="s">
        <v>1</v>
      </c>
      <c r="N127" s="262" t="s">
        <v>41</v>
      </c>
      <c r="O127" s="87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23" t="s">
        <v>182</v>
      </c>
      <c r="AT127" s="223" t="s">
        <v>183</v>
      </c>
      <c r="AU127" s="223" t="s">
        <v>76</v>
      </c>
      <c r="AY127" s="13" t="s">
        <v>134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3" t="s">
        <v>83</v>
      </c>
      <c r="BK127" s="224">
        <f>ROUND(I127*H127,2)</f>
        <v>0</v>
      </c>
      <c r="BL127" s="13" t="s">
        <v>133</v>
      </c>
      <c r="BM127" s="223" t="s">
        <v>484</v>
      </c>
    </row>
    <row r="128" s="2" customFormat="1">
      <c r="A128" s="34"/>
      <c r="B128" s="35"/>
      <c r="C128" s="36"/>
      <c r="D128" s="225" t="s">
        <v>136</v>
      </c>
      <c r="E128" s="36"/>
      <c r="F128" s="226" t="s">
        <v>483</v>
      </c>
      <c r="G128" s="36"/>
      <c r="H128" s="36"/>
      <c r="I128" s="150"/>
      <c r="J128" s="36"/>
      <c r="K128" s="36"/>
      <c r="L128" s="40"/>
      <c r="M128" s="227"/>
      <c r="N128" s="228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136</v>
      </c>
      <c r="AU128" s="13" t="s">
        <v>76</v>
      </c>
    </row>
    <row r="129" s="2" customFormat="1" ht="16.5" customHeight="1">
      <c r="A129" s="34"/>
      <c r="B129" s="35"/>
      <c r="C129" s="252" t="s">
        <v>157</v>
      </c>
      <c r="D129" s="252" t="s">
        <v>183</v>
      </c>
      <c r="E129" s="253" t="s">
        <v>485</v>
      </c>
      <c r="F129" s="254" t="s">
        <v>486</v>
      </c>
      <c r="G129" s="255" t="s">
        <v>153</v>
      </c>
      <c r="H129" s="256">
        <v>1</v>
      </c>
      <c r="I129" s="257"/>
      <c r="J129" s="258">
        <f>ROUND(I129*H129,2)</f>
        <v>0</v>
      </c>
      <c r="K129" s="259"/>
      <c r="L129" s="260"/>
      <c r="M129" s="261" t="s">
        <v>1</v>
      </c>
      <c r="N129" s="262" t="s">
        <v>41</v>
      </c>
      <c r="O129" s="87"/>
      <c r="P129" s="221">
        <f>O129*H129</f>
        <v>0</v>
      </c>
      <c r="Q129" s="221">
        <v>9.4499999999999993</v>
      </c>
      <c r="R129" s="221">
        <f>Q129*H129</f>
        <v>9.4499999999999993</v>
      </c>
      <c r="S129" s="221">
        <v>0</v>
      </c>
      <c r="T129" s="22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23" t="s">
        <v>182</v>
      </c>
      <c r="AT129" s="223" t="s">
        <v>183</v>
      </c>
      <c r="AU129" s="223" t="s">
        <v>76</v>
      </c>
      <c r="AY129" s="13" t="s">
        <v>134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3" t="s">
        <v>83</v>
      </c>
      <c r="BK129" s="224">
        <f>ROUND(I129*H129,2)</f>
        <v>0</v>
      </c>
      <c r="BL129" s="13" t="s">
        <v>133</v>
      </c>
      <c r="BM129" s="223" t="s">
        <v>487</v>
      </c>
    </row>
    <row r="130" s="2" customFormat="1">
      <c r="A130" s="34"/>
      <c r="B130" s="35"/>
      <c r="C130" s="36"/>
      <c r="D130" s="225" t="s">
        <v>136</v>
      </c>
      <c r="E130" s="36"/>
      <c r="F130" s="226" t="s">
        <v>486</v>
      </c>
      <c r="G130" s="36"/>
      <c r="H130" s="36"/>
      <c r="I130" s="150"/>
      <c r="J130" s="36"/>
      <c r="K130" s="36"/>
      <c r="L130" s="40"/>
      <c r="M130" s="227"/>
      <c r="N130" s="228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136</v>
      </c>
      <c r="AU130" s="13" t="s">
        <v>76</v>
      </c>
    </row>
    <row r="131" s="2" customFormat="1" ht="16.5" customHeight="1">
      <c r="A131" s="34"/>
      <c r="B131" s="35"/>
      <c r="C131" s="252" t="s">
        <v>168</v>
      </c>
      <c r="D131" s="252" t="s">
        <v>183</v>
      </c>
      <c r="E131" s="253" t="s">
        <v>488</v>
      </c>
      <c r="F131" s="254" t="s">
        <v>489</v>
      </c>
      <c r="G131" s="255" t="s">
        <v>153</v>
      </c>
      <c r="H131" s="256">
        <v>10</v>
      </c>
      <c r="I131" s="257"/>
      <c r="J131" s="258">
        <f>ROUND(I131*H131,2)</f>
        <v>0</v>
      </c>
      <c r="K131" s="259"/>
      <c r="L131" s="260"/>
      <c r="M131" s="261" t="s">
        <v>1</v>
      </c>
      <c r="N131" s="262" t="s">
        <v>41</v>
      </c>
      <c r="O131" s="87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23" t="s">
        <v>182</v>
      </c>
      <c r="AT131" s="223" t="s">
        <v>183</v>
      </c>
      <c r="AU131" s="223" t="s">
        <v>76</v>
      </c>
      <c r="AY131" s="13" t="s">
        <v>134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3" t="s">
        <v>83</v>
      </c>
      <c r="BK131" s="224">
        <f>ROUND(I131*H131,2)</f>
        <v>0</v>
      </c>
      <c r="BL131" s="13" t="s">
        <v>133</v>
      </c>
      <c r="BM131" s="223" t="s">
        <v>490</v>
      </c>
    </row>
    <row r="132" s="2" customFormat="1">
      <c r="A132" s="34"/>
      <c r="B132" s="35"/>
      <c r="C132" s="36"/>
      <c r="D132" s="225" t="s">
        <v>136</v>
      </c>
      <c r="E132" s="36"/>
      <c r="F132" s="226" t="s">
        <v>489</v>
      </c>
      <c r="G132" s="36"/>
      <c r="H132" s="36"/>
      <c r="I132" s="150"/>
      <c r="J132" s="36"/>
      <c r="K132" s="36"/>
      <c r="L132" s="40"/>
      <c r="M132" s="227"/>
      <c r="N132" s="228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136</v>
      </c>
      <c r="AU132" s="13" t="s">
        <v>76</v>
      </c>
    </row>
    <row r="133" s="2" customFormat="1" ht="16.5" customHeight="1">
      <c r="A133" s="34"/>
      <c r="B133" s="35"/>
      <c r="C133" s="252" t="s">
        <v>174</v>
      </c>
      <c r="D133" s="252" t="s">
        <v>183</v>
      </c>
      <c r="E133" s="253" t="s">
        <v>491</v>
      </c>
      <c r="F133" s="254" t="s">
        <v>492</v>
      </c>
      <c r="G133" s="255" t="s">
        <v>153</v>
      </c>
      <c r="H133" s="256">
        <v>10</v>
      </c>
      <c r="I133" s="257"/>
      <c r="J133" s="258">
        <f>ROUND(I133*H133,2)</f>
        <v>0</v>
      </c>
      <c r="K133" s="259"/>
      <c r="L133" s="260"/>
      <c r="M133" s="261" t="s">
        <v>1</v>
      </c>
      <c r="N133" s="262" t="s">
        <v>41</v>
      </c>
      <c r="O133" s="87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23" t="s">
        <v>182</v>
      </c>
      <c r="AT133" s="223" t="s">
        <v>183</v>
      </c>
      <c r="AU133" s="223" t="s">
        <v>76</v>
      </c>
      <c r="AY133" s="13" t="s">
        <v>134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3" t="s">
        <v>83</v>
      </c>
      <c r="BK133" s="224">
        <f>ROUND(I133*H133,2)</f>
        <v>0</v>
      </c>
      <c r="BL133" s="13" t="s">
        <v>133</v>
      </c>
      <c r="BM133" s="223" t="s">
        <v>493</v>
      </c>
    </row>
    <row r="134" s="2" customFormat="1">
      <c r="A134" s="34"/>
      <c r="B134" s="35"/>
      <c r="C134" s="36"/>
      <c r="D134" s="225" t="s">
        <v>136</v>
      </c>
      <c r="E134" s="36"/>
      <c r="F134" s="226" t="s">
        <v>492</v>
      </c>
      <c r="G134" s="36"/>
      <c r="H134" s="36"/>
      <c r="I134" s="150"/>
      <c r="J134" s="36"/>
      <c r="K134" s="36"/>
      <c r="L134" s="40"/>
      <c r="M134" s="227"/>
      <c r="N134" s="228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136</v>
      </c>
      <c r="AU134" s="13" t="s">
        <v>76</v>
      </c>
    </row>
    <row r="135" s="2" customFormat="1" ht="16.5" customHeight="1">
      <c r="A135" s="34"/>
      <c r="B135" s="35"/>
      <c r="C135" s="252" t="s">
        <v>182</v>
      </c>
      <c r="D135" s="252" t="s">
        <v>183</v>
      </c>
      <c r="E135" s="253" t="s">
        <v>494</v>
      </c>
      <c r="F135" s="254" t="s">
        <v>495</v>
      </c>
      <c r="G135" s="255" t="s">
        <v>200</v>
      </c>
      <c r="H135" s="256">
        <v>3.6000000000000001</v>
      </c>
      <c r="I135" s="257"/>
      <c r="J135" s="258">
        <f>ROUND(I135*H135,2)</f>
        <v>0</v>
      </c>
      <c r="K135" s="259"/>
      <c r="L135" s="260"/>
      <c r="M135" s="261" t="s">
        <v>1</v>
      </c>
      <c r="N135" s="262" t="s">
        <v>41</v>
      </c>
      <c r="O135" s="87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23" t="s">
        <v>182</v>
      </c>
      <c r="AT135" s="223" t="s">
        <v>183</v>
      </c>
      <c r="AU135" s="223" t="s">
        <v>76</v>
      </c>
      <c r="AY135" s="13" t="s">
        <v>134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3" t="s">
        <v>83</v>
      </c>
      <c r="BK135" s="224">
        <f>ROUND(I135*H135,2)</f>
        <v>0</v>
      </c>
      <c r="BL135" s="13" t="s">
        <v>133</v>
      </c>
      <c r="BM135" s="223" t="s">
        <v>496</v>
      </c>
    </row>
    <row r="136" s="2" customFormat="1">
      <c r="A136" s="34"/>
      <c r="B136" s="35"/>
      <c r="C136" s="36"/>
      <c r="D136" s="225" t="s">
        <v>136</v>
      </c>
      <c r="E136" s="36"/>
      <c r="F136" s="226" t="s">
        <v>495</v>
      </c>
      <c r="G136" s="36"/>
      <c r="H136" s="36"/>
      <c r="I136" s="150"/>
      <c r="J136" s="36"/>
      <c r="K136" s="36"/>
      <c r="L136" s="40"/>
      <c r="M136" s="263"/>
      <c r="N136" s="264"/>
      <c r="O136" s="265"/>
      <c r="P136" s="265"/>
      <c r="Q136" s="265"/>
      <c r="R136" s="265"/>
      <c r="S136" s="265"/>
      <c r="T136" s="266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136</v>
      </c>
      <c r="AU136" s="13" t="s">
        <v>76</v>
      </c>
    </row>
    <row r="137" s="2" customFormat="1" ht="6.96" customHeight="1">
      <c r="A137" s="34"/>
      <c r="B137" s="62"/>
      <c r="C137" s="63"/>
      <c r="D137" s="63"/>
      <c r="E137" s="63"/>
      <c r="F137" s="63"/>
      <c r="G137" s="63"/>
      <c r="H137" s="63"/>
      <c r="I137" s="188"/>
      <c r="J137" s="63"/>
      <c r="K137" s="63"/>
      <c r="L137" s="40"/>
      <c r="M137" s="34"/>
      <c r="O137" s="34"/>
      <c r="P137" s="34"/>
      <c r="Q137" s="34"/>
      <c r="R137" s="34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</sheetData>
  <sheetProtection sheet="1" autoFilter="0" formatColumns="0" formatRows="0" objects="1" scenarios="1" spinCount="100000" saltValue="hLOPjwE8A1ILw9ZobNQ5VOj3xLmvuq/Sc3fCSAs53xbClPdL13HJqBLUC+RH4N4dJCds6KXyaMFbKxECKz71sw==" hashValue="jo8D833Bp39ArVSzTAGhhKYBhnBHbnS7BfUepWsmM1bmEMdgFsy6SKInh65UrmQ2nN9Wr2/QgvF/VwTnAR1hMg==" algorithmName="SHA-512" password="CC35"/>
  <autoFilter ref="C119:K13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98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16"/>
      <c r="AT3" s="13" t="s">
        <v>85</v>
      </c>
    </row>
    <row r="4" s="1" customFormat="1" ht="24.96" customHeight="1">
      <c r="B4" s="16"/>
      <c r="D4" s="146" t="s">
        <v>106</v>
      </c>
      <c r="I4" s="142"/>
      <c r="L4" s="16"/>
      <c r="M4" s="147" t="s">
        <v>10</v>
      </c>
      <c r="AT4" s="13" t="s">
        <v>4</v>
      </c>
    </row>
    <row r="5" s="1" customFormat="1" ht="6.96" customHeight="1">
      <c r="B5" s="16"/>
      <c r="I5" s="142"/>
      <c r="L5" s="16"/>
    </row>
    <row r="6" s="1" customFormat="1" ht="12" customHeight="1">
      <c r="B6" s="16"/>
      <c r="D6" s="148" t="s">
        <v>16</v>
      </c>
      <c r="I6" s="142"/>
      <c r="L6" s="16"/>
    </row>
    <row r="7" s="1" customFormat="1" ht="16.5" customHeight="1">
      <c r="B7" s="16"/>
      <c r="E7" s="149" t="str">
        <f>'Rekapitulace stavby'!K6</f>
        <v xml:space="preserve">Výměna pražců a kolejnic v úseku Nýřany -  Heřmanova Huť</v>
      </c>
      <c r="F7" s="148"/>
      <c r="G7" s="148"/>
      <c r="H7" s="148"/>
      <c r="I7" s="142"/>
      <c r="L7" s="16"/>
    </row>
    <row r="8" s="1" customFormat="1" ht="12" customHeight="1">
      <c r="B8" s="16"/>
      <c r="D8" s="148" t="s">
        <v>107</v>
      </c>
      <c r="I8" s="142"/>
      <c r="L8" s="16"/>
    </row>
    <row r="9" s="2" customFormat="1" ht="16.5" customHeight="1">
      <c r="A9" s="34"/>
      <c r="B9" s="40"/>
      <c r="C9" s="34"/>
      <c r="D9" s="34"/>
      <c r="E9" s="149" t="s">
        <v>497</v>
      </c>
      <c r="F9" s="34"/>
      <c r="G9" s="34"/>
      <c r="H9" s="34"/>
      <c r="I9" s="15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8" t="s">
        <v>109</v>
      </c>
      <c r="E10" s="34"/>
      <c r="F10" s="34"/>
      <c r="G10" s="34"/>
      <c r="H10" s="34"/>
      <c r="I10" s="15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51" t="s">
        <v>498</v>
      </c>
      <c r="F11" s="34"/>
      <c r="G11" s="34"/>
      <c r="H11" s="34"/>
      <c r="I11" s="150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150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8" t="s">
        <v>18</v>
      </c>
      <c r="E13" s="34"/>
      <c r="F13" s="137" t="s">
        <v>1</v>
      </c>
      <c r="G13" s="34"/>
      <c r="H13" s="34"/>
      <c r="I13" s="15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8" t="s">
        <v>20</v>
      </c>
      <c r="E14" s="34"/>
      <c r="F14" s="137" t="s">
        <v>21</v>
      </c>
      <c r="G14" s="34"/>
      <c r="H14" s="34"/>
      <c r="I14" s="152" t="s">
        <v>22</v>
      </c>
      <c r="J14" s="153" t="str">
        <f>'Rekapitulace stavby'!AN8</f>
        <v>27. 2. 2020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150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8" t="s">
        <v>24</v>
      </c>
      <c r="E16" s="34"/>
      <c r="F16" s="34"/>
      <c r="G16" s="34"/>
      <c r="H16" s="34"/>
      <c r="I16" s="152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26</v>
      </c>
      <c r="F17" s="34"/>
      <c r="G17" s="34"/>
      <c r="H17" s="34"/>
      <c r="I17" s="152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150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8" t="s">
        <v>28</v>
      </c>
      <c r="E19" s="34"/>
      <c r="F19" s="34"/>
      <c r="G19" s="34"/>
      <c r="H19" s="34"/>
      <c r="I19" s="152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52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150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8" t="s">
        <v>30</v>
      </c>
      <c r="E22" s="34"/>
      <c r="F22" s="34"/>
      <c r="G22" s="34"/>
      <c r="H22" s="34"/>
      <c r="I22" s="152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52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150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8" t="s">
        <v>33</v>
      </c>
      <c r="E25" s="34"/>
      <c r="F25" s="34"/>
      <c r="G25" s="34"/>
      <c r="H25" s="34"/>
      <c r="I25" s="152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52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150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8" t="s">
        <v>35</v>
      </c>
      <c r="E28" s="34"/>
      <c r="F28" s="34"/>
      <c r="G28" s="34"/>
      <c r="H28" s="34"/>
      <c r="I28" s="15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150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9"/>
      <c r="E31" s="159"/>
      <c r="F31" s="159"/>
      <c r="G31" s="159"/>
      <c r="H31" s="159"/>
      <c r="I31" s="160"/>
      <c r="J31" s="159"/>
      <c r="K31" s="159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61" t="s">
        <v>36</v>
      </c>
      <c r="E32" s="34"/>
      <c r="F32" s="34"/>
      <c r="G32" s="34"/>
      <c r="H32" s="34"/>
      <c r="I32" s="150"/>
      <c r="J32" s="162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9"/>
      <c r="E33" s="159"/>
      <c r="F33" s="159"/>
      <c r="G33" s="159"/>
      <c r="H33" s="159"/>
      <c r="I33" s="160"/>
      <c r="J33" s="159"/>
      <c r="K33" s="159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63" t="s">
        <v>38</v>
      </c>
      <c r="G34" s="34"/>
      <c r="H34" s="34"/>
      <c r="I34" s="164" t="s">
        <v>37</v>
      </c>
      <c r="J34" s="163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65" t="s">
        <v>40</v>
      </c>
      <c r="E35" s="148" t="s">
        <v>41</v>
      </c>
      <c r="F35" s="166">
        <f>ROUND((SUM(BE120:BE262)),  2)</f>
        <v>0</v>
      </c>
      <c r="G35" s="34"/>
      <c r="H35" s="34"/>
      <c r="I35" s="167">
        <v>0.20999999999999999</v>
      </c>
      <c r="J35" s="166">
        <f>ROUND(((SUM(BE120:BE262))*I35),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8" t="s">
        <v>42</v>
      </c>
      <c r="F36" s="166">
        <f>ROUND((SUM(BF120:BF262)),  2)</f>
        <v>0</v>
      </c>
      <c r="G36" s="34"/>
      <c r="H36" s="34"/>
      <c r="I36" s="167">
        <v>0.14999999999999999</v>
      </c>
      <c r="J36" s="166">
        <f>ROUND(((SUM(BF120:BF262))*I36),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8" t="s">
        <v>43</v>
      </c>
      <c r="F37" s="166">
        <f>ROUND((SUM(BG120:BG262)),  2)</f>
        <v>0</v>
      </c>
      <c r="G37" s="34"/>
      <c r="H37" s="34"/>
      <c r="I37" s="167">
        <v>0.20999999999999999</v>
      </c>
      <c r="J37" s="16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8" t="s">
        <v>44</v>
      </c>
      <c r="F38" s="166">
        <f>ROUND((SUM(BH120:BH262)),  2)</f>
        <v>0</v>
      </c>
      <c r="G38" s="34"/>
      <c r="H38" s="34"/>
      <c r="I38" s="167">
        <v>0.14999999999999999</v>
      </c>
      <c r="J38" s="166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8" t="s">
        <v>45</v>
      </c>
      <c r="F39" s="166">
        <f>ROUND((SUM(BI120:BI262)),  2)</f>
        <v>0</v>
      </c>
      <c r="G39" s="34"/>
      <c r="H39" s="34"/>
      <c r="I39" s="167">
        <v>0</v>
      </c>
      <c r="J39" s="166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15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8"/>
      <c r="D41" s="169" t="s">
        <v>46</v>
      </c>
      <c r="E41" s="170"/>
      <c r="F41" s="170"/>
      <c r="G41" s="171" t="s">
        <v>47</v>
      </c>
      <c r="H41" s="172" t="s">
        <v>48</v>
      </c>
      <c r="I41" s="173"/>
      <c r="J41" s="174">
        <f>SUM(J32:J39)</f>
        <v>0</v>
      </c>
      <c r="K41" s="175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150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I43" s="142"/>
      <c r="L43" s="16"/>
    </row>
    <row r="44" s="1" customFormat="1" ht="14.4" customHeight="1">
      <c r="B44" s="16"/>
      <c r="I44" s="142"/>
      <c r="L44" s="16"/>
    </row>
    <row r="45" s="1" customFormat="1" ht="14.4" customHeight="1">
      <c r="B45" s="16"/>
      <c r="I45" s="142"/>
      <c r="L45" s="16"/>
    </row>
    <row r="46" s="1" customFormat="1" ht="14.4" customHeight="1">
      <c r="B46" s="16"/>
      <c r="I46" s="142"/>
      <c r="L46" s="16"/>
    </row>
    <row r="47" s="1" customFormat="1" ht="14.4" customHeight="1">
      <c r="B47" s="16"/>
      <c r="I47" s="142"/>
      <c r="L47" s="16"/>
    </row>
    <row r="48" s="1" customFormat="1" ht="14.4" customHeight="1">
      <c r="B48" s="16"/>
      <c r="I48" s="142"/>
      <c r="L48" s="16"/>
    </row>
    <row r="49" s="1" customFormat="1" ht="14.4" customHeight="1">
      <c r="B49" s="16"/>
      <c r="I49" s="142"/>
      <c r="L49" s="16"/>
    </row>
    <row r="50" s="2" customFormat="1" ht="14.4" customHeight="1">
      <c r="B50" s="59"/>
      <c r="D50" s="176" t="s">
        <v>49</v>
      </c>
      <c r="E50" s="177"/>
      <c r="F50" s="177"/>
      <c r="G50" s="176" t="s">
        <v>50</v>
      </c>
      <c r="H50" s="177"/>
      <c r="I50" s="178"/>
      <c r="J50" s="177"/>
      <c r="K50" s="177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9" t="s">
        <v>51</v>
      </c>
      <c r="E61" s="180"/>
      <c r="F61" s="181" t="s">
        <v>52</v>
      </c>
      <c r="G61" s="179" t="s">
        <v>51</v>
      </c>
      <c r="H61" s="180"/>
      <c r="I61" s="182"/>
      <c r="J61" s="183" t="s">
        <v>52</v>
      </c>
      <c r="K61" s="18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76" t="s">
        <v>53</v>
      </c>
      <c r="E65" s="184"/>
      <c r="F65" s="184"/>
      <c r="G65" s="176" t="s">
        <v>54</v>
      </c>
      <c r="H65" s="184"/>
      <c r="I65" s="185"/>
      <c r="J65" s="184"/>
      <c r="K65" s="18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9" t="s">
        <v>51</v>
      </c>
      <c r="E76" s="180"/>
      <c r="F76" s="181" t="s">
        <v>52</v>
      </c>
      <c r="G76" s="179" t="s">
        <v>51</v>
      </c>
      <c r="H76" s="180"/>
      <c r="I76" s="182"/>
      <c r="J76" s="183" t="s">
        <v>52</v>
      </c>
      <c r="K76" s="18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86"/>
      <c r="C77" s="187"/>
      <c r="D77" s="187"/>
      <c r="E77" s="187"/>
      <c r="F77" s="187"/>
      <c r="G77" s="187"/>
      <c r="H77" s="187"/>
      <c r="I77" s="188"/>
      <c r="J77" s="187"/>
      <c r="K77" s="18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9"/>
      <c r="C81" s="190"/>
      <c r="D81" s="190"/>
      <c r="E81" s="190"/>
      <c r="F81" s="190"/>
      <c r="G81" s="190"/>
      <c r="H81" s="190"/>
      <c r="I81" s="191"/>
      <c r="J81" s="190"/>
      <c r="K81" s="190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111</v>
      </c>
      <c r="D82" s="36"/>
      <c r="E82" s="36"/>
      <c r="F82" s="36"/>
      <c r="G82" s="36"/>
      <c r="H82" s="36"/>
      <c r="I82" s="15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5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5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92" t="str">
        <f>E7</f>
        <v xml:space="preserve">Výměna pražců a kolejnic v úseku Nýřany -  Heřmanova Huť</v>
      </c>
      <c r="F85" s="28"/>
      <c r="G85" s="28"/>
      <c r="H85" s="28"/>
      <c r="I85" s="15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107</v>
      </c>
      <c r="D86" s="18"/>
      <c r="E86" s="18"/>
      <c r="F86" s="18"/>
      <c r="G86" s="18"/>
      <c r="H86" s="18"/>
      <c r="I86" s="142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92" t="s">
        <v>497</v>
      </c>
      <c r="F87" s="36"/>
      <c r="G87" s="36"/>
      <c r="H87" s="36"/>
      <c r="I87" s="15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109</v>
      </c>
      <c r="D88" s="36"/>
      <c r="E88" s="36"/>
      <c r="F88" s="36"/>
      <c r="G88" s="36"/>
      <c r="H88" s="36"/>
      <c r="I88" s="15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2.1 - Železniční svršek</v>
      </c>
      <c r="F89" s="36"/>
      <c r="G89" s="36"/>
      <c r="H89" s="36"/>
      <c r="I89" s="150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5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TO Stod</v>
      </c>
      <c r="G91" s="36"/>
      <c r="H91" s="36"/>
      <c r="I91" s="152" t="s">
        <v>22</v>
      </c>
      <c r="J91" s="75" t="str">
        <f>IF(J14="","",J14)</f>
        <v>27. 2. 2020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150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 s.o.- OŘ Plzeň</v>
      </c>
      <c r="G93" s="36"/>
      <c r="H93" s="36"/>
      <c r="I93" s="152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152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5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93" t="s">
        <v>112</v>
      </c>
      <c r="D96" s="194"/>
      <c r="E96" s="194"/>
      <c r="F96" s="194"/>
      <c r="G96" s="194"/>
      <c r="H96" s="194"/>
      <c r="I96" s="195"/>
      <c r="J96" s="196" t="s">
        <v>113</v>
      </c>
      <c r="K96" s="194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150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97" t="s">
        <v>114</v>
      </c>
      <c r="D98" s="36"/>
      <c r="E98" s="36"/>
      <c r="F98" s="36"/>
      <c r="G98" s="36"/>
      <c r="H98" s="36"/>
      <c r="I98" s="150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115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150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188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191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116</v>
      </c>
      <c r="D105" s="36"/>
      <c r="E105" s="36"/>
      <c r="F105" s="36"/>
      <c r="G105" s="36"/>
      <c r="H105" s="36"/>
      <c r="I105" s="150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150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150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92" t="str">
        <f>E7</f>
        <v xml:space="preserve">Výměna pražců a kolejnic v úseku Nýřany -  Heřmanova Huť</v>
      </c>
      <c r="F108" s="28"/>
      <c r="G108" s="28"/>
      <c r="H108" s="28"/>
      <c r="I108" s="15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107</v>
      </c>
      <c r="D109" s="18"/>
      <c r="E109" s="18"/>
      <c r="F109" s="18"/>
      <c r="G109" s="18"/>
      <c r="H109" s="18"/>
      <c r="I109" s="142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92" t="s">
        <v>497</v>
      </c>
      <c r="F110" s="36"/>
      <c r="G110" s="36"/>
      <c r="H110" s="36"/>
      <c r="I110" s="15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109</v>
      </c>
      <c r="D111" s="36"/>
      <c r="E111" s="36"/>
      <c r="F111" s="36"/>
      <c r="G111" s="36"/>
      <c r="H111" s="36"/>
      <c r="I111" s="150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2.1 - Železniční svršek</v>
      </c>
      <c r="F112" s="36"/>
      <c r="G112" s="36"/>
      <c r="H112" s="36"/>
      <c r="I112" s="15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15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TO Stod</v>
      </c>
      <c r="G114" s="36"/>
      <c r="H114" s="36"/>
      <c r="I114" s="152" t="s">
        <v>22</v>
      </c>
      <c r="J114" s="75" t="str">
        <f>IF(J14="","",J14)</f>
        <v>27. 2. 2020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5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 s.o.- OŘ Plzeň</v>
      </c>
      <c r="G116" s="36"/>
      <c r="H116" s="36"/>
      <c r="I116" s="152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152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150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98"/>
      <c r="B119" s="199"/>
      <c r="C119" s="200" t="s">
        <v>117</v>
      </c>
      <c r="D119" s="201" t="s">
        <v>61</v>
      </c>
      <c r="E119" s="201" t="s">
        <v>57</v>
      </c>
      <c r="F119" s="201" t="s">
        <v>58</v>
      </c>
      <c r="G119" s="201" t="s">
        <v>118</v>
      </c>
      <c r="H119" s="201" t="s">
        <v>119</v>
      </c>
      <c r="I119" s="202" t="s">
        <v>120</v>
      </c>
      <c r="J119" s="203" t="s">
        <v>113</v>
      </c>
      <c r="K119" s="204" t="s">
        <v>121</v>
      </c>
      <c r="L119" s="205"/>
      <c r="M119" s="96" t="s">
        <v>1</v>
      </c>
      <c r="N119" s="97" t="s">
        <v>40</v>
      </c>
      <c r="O119" s="97" t="s">
        <v>122</v>
      </c>
      <c r="P119" s="97" t="s">
        <v>123</v>
      </c>
      <c r="Q119" s="97" t="s">
        <v>124</v>
      </c>
      <c r="R119" s="97" t="s">
        <v>125</v>
      </c>
      <c r="S119" s="97" t="s">
        <v>126</v>
      </c>
      <c r="T119" s="98" t="s">
        <v>127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4"/>
      <c r="B120" s="35"/>
      <c r="C120" s="103" t="s">
        <v>128</v>
      </c>
      <c r="D120" s="36"/>
      <c r="E120" s="36"/>
      <c r="F120" s="36"/>
      <c r="G120" s="36"/>
      <c r="H120" s="36"/>
      <c r="I120" s="150"/>
      <c r="J120" s="206">
        <f>BK120</f>
        <v>0</v>
      </c>
      <c r="K120" s="36"/>
      <c r="L120" s="40"/>
      <c r="M120" s="99"/>
      <c r="N120" s="207"/>
      <c r="O120" s="100"/>
      <c r="P120" s="208">
        <f>SUM(P121:P262)</f>
        <v>0</v>
      </c>
      <c r="Q120" s="100"/>
      <c r="R120" s="208">
        <f>SUM(R121:R262)</f>
        <v>1051.15184</v>
      </c>
      <c r="S120" s="100"/>
      <c r="T120" s="209">
        <f>SUM(T121:T262)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115</v>
      </c>
      <c r="BK120" s="210">
        <f>SUM(BK121:BK262)</f>
        <v>0</v>
      </c>
    </row>
    <row r="121" s="2" customFormat="1" ht="16.5" customHeight="1">
      <c r="A121" s="34"/>
      <c r="B121" s="35"/>
      <c r="C121" s="211" t="s">
        <v>83</v>
      </c>
      <c r="D121" s="211" t="s">
        <v>129</v>
      </c>
      <c r="E121" s="212" t="s">
        <v>499</v>
      </c>
      <c r="F121" s="213" t="s">
        <v>500</v>
      </c>
      <c r="G121" s="214" t="s">
        <v>160</v>
      </c>
      <c r="H121" s="215">
        <v>900</v>
      </c>
      <c r="I121" s="216"/>
      <c r="J121" s="217">
        <f>ROUND(I121*H121,2)</f>
        <v>0</v>
      </c>
      <c r="K121" s="218"/>
      <c r="L121" s="40"/>
      <c r="M121" s="219" t="s">
        <v>1</v>
      </c>
      <c r="N121" s="220" t="s">
        <v>41</v>
      </c>
      <c r="O121" s="87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3" t="s">
        <v>133</v>
      </c>
      <c r="AT121" s="223" t="s">
        <v>129</v>
      </c>
      <c r="AU121" s="223" t="s">
        <v>76</v>
      </c>
      <c r="AY121" s="13" t="s">
        <v>134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3" t="s">
        <v>83</v>
      </c>
      <c r="BK121" s="224">
        <f>ROUND(I121*H121,2)</f>
        <v>0</v>
      </c>
      <c r="BL121" s="13" t="s">
        <v>133</v>
      </c>
      <c r="BM121" s="223" t="s">
        <v>501</v>
      </c>
    </row>
    <row r="122" s="2" customFormat="1">
      <c r="A122" s="34"/>
      <c r="B122" s="35"/>
      <c r="C122" s="36"/>
      <c r="D122" s="225" t="s">
        <v>136</v>
      </c>
      <c r="E122" s="36"/>
      <c r="F122" s="226" t="s">
        <v>502</v>
      </c>
      <c r="G122" s="36"/>
      <c r="H122" s="36"/>
      <c r="I122" s="150"/>
      <c r="J122" s="36"/>
      <c r="K122" s="36"/>
      <c r="L122" s="40"/>
      <c r="M122" s="227"/>
      <c r="N122" s="228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136</v>
      </c>
      <c r="AU122" s="13" t="s">
        <v>76</v>
      </c>
    </row>
    <row r="123" s="2" customFormat="1">
      <c r="A123" s="34"/>
      <c r="B123" s="35"/>
      <c r="C123" s="36"/>
      <c r="D123" s="225" t="s">
        <v>138</v>
      </c>
      <c r="E123" s="36"/>
      <c r="F123" s="229" t="s">
        <v>503</v>
      </c>
      <c r="G123" s="36"/>
      <c r="H123" s="36"/>
      <c r="I123" s="150"/>
      <c r="J123" s="36"/>
      <c r="K123" s="36"/>
      <c r="L123" s="40"/>
      <c r="M123" s="227"/>
      <c r="N123" s="228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138</v>
      </c>
      <c r="AU123" s="13" t="s">
        <v>76</v>
      </c>
    </row>
    <row r="124" s="10" customFormat="1">
      <c r="A124" s="10"/>
      <c r="B124" s="230"/>
      <c r="C124" s="231"/>
      <c r="D124" s="225" t="s">
        <v>164</v>
      </c>
      <c r="E124" s="232" t="s">
        <v>1</v>
      </c>
      <c r="F124" s="233" t="s">
        <v>504</v>
      </c>
      <c r="G124" s="231"/>
      <c r="H124" s="234">
        <v>514</v>
      </c>
      <c r="I124" s="235"/>
      <c r="J124" s="231"/>
      <c r="K124" s="231"/>
      <c r="L124" s="236"/>
      <c r="M124" s="237"/>
      <c r="N124" s="238"/>
      <c r="O124" s="238"/>
      <c r="P124" s="238"/>
      <c r="Q124" s="238"/>
      <c r="R124" s="238"/>
      <c r="S124" s="238"/>
      <c r="T124" s="239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40" t="s">
        <v>164</v>
      </c>
      <c r="AU124" s="240" t="s">
        <v>76</v>
      </c>
      <c r="AV124" s="10" t="s">
        <v>85</v>
      </c>
      <c r="AW124" s="10" t="s">
        <v>32</v>
      </c>
      <c r="AX124" s="10" t="s">
        <v>76</v>
      </c>
      <c r="AY124" s="240" t="s">
        <v>134</v>
      </c>
    </row>
    <row r="125" s="10" customFormat="1">
      <c r="A125" s="10"/>
      <c r="B125" s="230"/>
      <c r="C125" s="231"/>
      <c r="D125" s="225" t="s">
        <v>164</v>
      </c>
      <c r="E125" s="232" t="s">
        <v>1</v>
      </c>
      <c r="F125" s="233" t="s">
        <v>505</v>
      </c>
      <c r="G125" s="231"/>
      <c r="H125" s="234">
        <v>386</v>
      </c>
      <c r="I125" s="235"/>
      <c r="J125" s="231"/>
      <c r="K125" s="231"/>
      <c r="L125" s="236"/>
      <c r="M125" s="237"/>
      <c r="N125" s="238"/>
      <c r="O125" s="238"/>
      <c r="P125" s="238"/>
      <c r="Q125" s="238"/>
      <c r="R125" s="238"/>
      <c r="S125" s="238"/>
      <c r="T125" s="239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T125" s="240" t="s">
        <v>164</v>
      </c>
      <c r="AU125" s="240" t="s">
        <v>76</v>
      </c>
      <c r="AV125" s="10" t="s">
        <v>85</v>
      </c>
      <c r="AW125" s="10" t="s">
        <v>32</v>
      </c>
      <c r="AX125" s="10" t="s">
        <v>76</v>
      </c>
      <c r="AY125" s="240" t="s">
        <v>134</v>
      </c>
    </row>
    <row r="126" s="11" customFormat="1">
      <c r="A126" s="11"/>
      <c r="B126" s="241"/>
      <c r="C126" s="242"/>
      <c r="D126" s="225" t="s">
        <v>164</v>
      </c>
      <c r="E126" s="243" t="s">
        <v>1</v>
      </c>
      <c r="F126" s="244" t="s">
        <v>167</v>
      </c>
      <c r="G126" s="242"/>
      <c r="H126" s="245">
        <v>900</v>
      </c>
      <c r="I126" s="246"/>
      <c r="J126" s="242"/>
      <c r="K126" s="242"/>
      <c r="L126" s="247"/>
      <c r="M126" s="248"/>
      <c r="N126" s="249"/>
      <c r="O126" s="249"/>
      <c r="P126" s="249"/>
      <c r="Q126" s="249"/>
      <c r="R126" s="249"/>
      <c r="S126" s="249"/>
      <c r="T126" s="250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T126" s="251" t="s">
        <v>164</v>
      </c>
      <c r="AU126" s="251" t="s">
        <v>76</v>
      </c>
      <c r="AV126" s="11" t="s">
        <v>133</v>
      </c>
      <c r="AW126" s="11" t="s">
        <v>32</v>
      </c>
      <c r="AX126" s="11" t="s">
        <v>83</v>
      </c>
      <c r="AY126" s="251" t="s">
        <v>134</v>
      </c>
    </row>
    <row r="127" s="2" customFormat="1" ht="16.5" customHeight="1">
      <c r="A127" s="34"/>
      <c r="B127" s="35"/>
      <c r="C127" s="211" t="s">
        <v>85</v>
      </c>
      <c r="D127" s="211" t="s">
        <v>129</v>
      </c>
      <c r="E127" s="212" t="s">
        <v>211</v>
      </c>
      <c r="F127" s="213" t="s">
        <v>212</v>
      </c>
      <c r="G127" s="214" t="s">
        <v>177</v>
      </c>
      <c r="H127" s="215">
        <v>15</v>
      </c>
      <c r="I127" s="216"/>
      <c r="J127" s="217">
        <f>ROUND(I127*H127,2)</f>
        <v>0</v>
      </c>
      <c r="K127" s="218"/>
      <c r="L127" s="40"/>
      <c r="M127" s="219" t="s">
        <v>1</v>
      </c>
      <c r="N127" s="220" t="s">
        <v>41</v>
      </c>
      <c r="O127" s="87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23" t="s">
        <v>133</v>
      </c>
      <c r="AT127" s="223" t="s">
        <v>129</v>
      </c>
      <c r="AU127" s="223" t="s">
        <v>76</v>
      </c>
      <c r="AY127" s="13" t="s">
        <v>134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3" t="s">
        <v>83</v>
      </c>
      <c r="BK127" s="224">
        <f>ROUND(I127*H127,2)</f>
        <v>0</v>
      </c>
      <c r="BL127" s="13" t="s">
        <v>133</v>
      </c>
      <c r="BM127" s="223" t="s">
        <v>506</v>
      </c>
    </row>
    <row r="128" s="2" customFormat="1">
      <c r="A128" s="34"/>
      <c r="B128" s="35"/>
      <c r="C128" s="36"/>
      <c r="D128" s="225" t="s">
        <v>136</v>
      </c>
      <c r="E128" s="36"/>
      <c r="F128" s="226" t="s">
        <v>214</v>
      </c>
      <c r="G128" s="36"/>
      <c r="H128" s="36"/>
      <c r="I128" s="150"/>
      <c r="J128" s="36"/>
      <c r="K128" s="36"/>
      <c r="L128" s="40"/>
      <c r="M128" s="227"/>
      <c r="N128" s="228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136</v>
      </c>
      <c r="AU128" s="13" t="s">
        <v>76</v>
      </c>
    </row>
    <row r="129" s="2" customFormat="1">
      <c r="A129" s="34"/>
      <c r="B129" s="35"/>
      <c r="C129" s="36"/>
      <c r="D129" s="225" t="s">
        <v>138</v>
      </c>
      <c r="E129" s="36"/>
      <c r="F129" s="229" t="s">
        <v>215</v>
      </c>
      <c r="G129" s="36"/>
      <c r="H129" s="36"/>
      <c r="I129" s="150"/>
      <c r="J129" s="36"/>
      <c r="K129" s="36"/>
      <c r="L129" s="40"/>
      <c r="M129" s="227"/>
      <c r="N129" s="228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138</v>
      </c>
      <c r="AU129" s="13" t="s">
        <v>76</v>
      </c>
    </row>
    <row r="130" s="2" customFormat="1" ht="16.5" customHeight="1">
      <c r="A130" s="34"/>
      <c r="B130" s="35"/>
      <c r="C130" s="211" t="s">
        <v>144</v>
      </c>
      <c r="D130" s="211" t="s">
        <v>129</v>
      </c>
      <c r="E130" s="212" t="s">
        <v>507</v>
      </c>
      <c r="F130" s="213" t="s">
        <v>508</v>
      </c>
      <c r="G130" s="214" t="s">
        <v>153</v>
      </c>
      <c r="H130" s="215">
        <v>1553</v>
      </c>
      <c r="I130" s="216"/>
      <c r="J130" s="217">
        <f>ROUND(I130*H130,2)</f>
        <v>0</v>
      </c>
      <c r="K130" s="218"/>
      <c r="L130" s="40"/>
      <c r="M130" s="219" t="s">
        <v>1</v>
      </c>
      <c r="N130" s="220" t="s">
        <v>41</v>
      </c>
      <c r="O130" s="87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23" t="s">
        <v>133</v>
      </c>
      <c r="AT130" s="223" t="s">
        <v>129</v>
      </c>
      <c r="AU130" s="223" t="s">
        <v>76</v>
      </c>
      <c r="AY130" s="13" t="s">
        <v>134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3" t="s">
        <v>83</v>
      </c>
      <c r="BK130" s="224">
        <f>ROUND(I130*H130,2)</f>
        <v>0</v>
      </c>
      <c r="BL130" s="13" t="s">
        <v>133</v>
      </c>
      <c r="BM130" s="223" t="s">
        <v>509</v>
      </c>
    </row>
    <row r="131" s="2" customFormat="1">
      <c r="A131" s="34"/>
      <c r="B131" s="35"/>
      <c r="C131" s="36"/>
      <c r="D131" s="225" t="s">
        <v>136</v>
      </c>
      <c r="E131" s="36"/>
      <c r="F131" s="226" t="s">
        <v>510</v>
      </c>
      <c r="G131" s="36"/>
      <c r="H131" s="36"/>
      <c r="I131" s="150"/>
      <c r="J131" s="36"/>
      <c r="K131" s="36"/>
      <c r="L131" s="40"/>
      <c r="M131" s="227"/>
      <c r="N131" s="228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136</v>
      </c>
      <c r="AU131" s="13" t="s">
        <v>76</v>
      </c>
    </row>
    <row r="132" s="2" customFormat="1">
      <c r="A132" s="34"/>
      <c r="B132" s="35"/>
      <c r="C132" s="36"/>
      <c r="D132" s="225" t="s">
        <v>138</v>
      </c>
      <c r="E132" s="36"/>
      <c r="F132" s="229" t="s">
        <v>511</v>
      </c>
      <c r="G132" s="36"/>
      <c r="H132" s="36"/>
      <c r="I132" s="150"/>
      <c r="J132" s="36"/>
      <c r="K132" s="36"/>
      <c r="L132" s="40"/>
      <c r="M132" s="227"/>
      <c r="N132" s="228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138</v>
      </c>
      <c r="AU132" s="13" t="s">
        <v>76</v>
      </c>
    </row>
    <row r="133" s="2" customFormat="1" ht="16.5" customHeight="1">
      <c r="A133" s="34"/>
      <c r="B133" s="35"/>
      <c r="C133" s="211" t="s">
        <v>133</v>
      </c>
      <c r="D133" s="211" t="s">
        <v>129</v>
      </c>
      <c r="E133" s="212" t="s">
        <v>219</v>
      </c>
      <c r="F133" s="213" t="s">
        <v>220</v>
      </c>
      <c r="G133" s="214" t="s">
        <v>177</v>
      </c>
      <c r="H133" s="215">
        <v>832</v>
      </c>
      <c r="I133" s="216"/>
      <c r="J133" s="217">
        <f>ROUND(I133*H133,2)</f>
        <v>0</v>
      </c>
      <c r="K133" s="218"/>
      <c r="L133" s="40"/>
      <c r="M133" s="219" t="s">
        <v>1</v>
      </c>
      <c r="N133" s="220" t="s">
        <v>41</v>
      </c>
      <c r="O133" s="87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23" t="s">
        <v>133</v>
      </c>
      <c r="AT133" s="223" t="s">
        <v>129</v>
      </c>
      <c r="AU133" s="223" t="s">
        <v>76</v>
      </c>
      <c r="AY133" s="13" t="s">
        <v>134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3" t="s">
        <v>83</v>
      </c>
      <c r="BK133" s="224">
        <f>ROUND(I133*H133,2)</f>
        <v>0</v>
      </c>
      <c r="BL133" s="13" t="s">
        <v>133</v>
      </c>
      <c r="BM133" s="223" t="s">
        <v>512</v>
      </c>
    </row>
    <row r="134" s="2" customFormat="1">
      <c r="A134" s="34"/>
      <c r="B134" s="35"/>
      <c r="C134" s="36"/>
      <c r="D134" s="225" t="s">
        <v>136</v>
      </c>
      <c r="E134" s="36"/>
      <c r="F134" s="226" t="s">
        <v>222</v>
      </c>
      <c r="G134" s="36"/>
      <c r="H134" s="36"/>
      <c r="I134" s="150"/>
      <c r="J134" s="36"/>
      <c r="K134" s="36"/>
      <c r="L134" s="40"/>
      <c r="M134" s="227"/>
      <c r="N134" s="228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136</v>
      </c>
      <c r="AU134" s="13" t="s">
        <v>76</v>
      </c>
    </row>
    <row r="135" s="2" customFormat="1">
      <c r="A135" s="34"/>
      <c r="B135" s="35"/>
      <c r="C135" s="36"/>
      <c r="D135" s="225" t="s">
        <v>138</v>
      </c>
      <c r="E135" s="36"/>
      <c r="F135" s="229" t="s">
        <v>223</v>
      </c>
      <c r="G135" s="36"/>
      <c r="H135" s="36"/>
      <c r="I135" s="150"/>
      <c r="J135" s="36"/>
      <c r="K135" s="36"/>
      <c r="L135" s="40"/>
      <c r="M135" s="227"/>
      <c r="N135" s="228"/>
      <c r="O135" s="87"/>
      <c r="P135" s="87"/>
      <c r="Q135" s="87"/>
      <c r="R135" s="87"/>
      <c r="S135" s="87"/>
      <c r="T135" s="88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138</v>
      </c>
      <c r="AU135" s="13" t="s">
        <v>76</v>
      </c>
    </row>
    <row r="136" s="10" customFormat="1">
      <c r="A136" s="10"/>
      <c r="B136" s="230"/>
      <c r="C136" s="231"/>
      <c r="D136" s="225" t="s">
        <v>164</v>
      </c>
      <c r="E136" s="232" t="s">
        <v>1</v>
      </c>
      <c r="F136" s="233" t="s">
        <v>513</v>
      </c>
      <c r="G136" s="231"/>
      <c r="H136" s="234">
        <v>832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T136" s="240" t="s">
        <v>164</v>
      </c>
      <c r="AU136" s="240" t="s">
        <v>76</v>
      </c>
      <c r="AV136" s="10" t="s">
        <v>85</v>
      </c>
      <c r="AW136" s="10" t="s">
        <v>32</v>
      </c>
      <c r="AX136" s="10" t="s">
        <v>83</v>
      </c>
      <c r="AY136" s="240" t="s">
        <v>134</v>
      </c>
    </row>
    <row r="137" s="2" customFormat="1" ht="16.5" customHeight="1">
      <c r="A137" s="34"/>
      <c r="B137" s="35"/>
      <c r="C137" s="252" t="s">
        <v>157</v>
      </c>
      <c r="D137" s="252" t="s">
        <v>183</v>
      </c>
      <c r="E137" s="253" t="s">
        <v>231</v>
      </c>
      <c r="F137" s="254" t="s">
        <v>232</v>
      </c>
      <c r="G137" s="255" t="s">
        <v>186</v>
      </c>
      <c r="H137" s="256">
        <v>1032.5119999999999</v>
      </c>
      <c r="I137" s="257"/>
      <c r="J137" s="258">
        <f>ROUND(I137*H137,2)</f>
        <v>0</v>
      </c>
      <c r="K137" s="259"/>
      <c r="L137" s="260"/>
      <c r="M137" s="261" t="s">
        <v>1</v>
      </c>
      <c r="N137" s="262" t="s">
        <v>41</v>
      </c>
      <c r="O137" s="87"/>
      <c r="P137" s="221">
        <f>O137*H137</f>
        <v>0</v>
      </c>
      <c r="Q137" s="221">
        <v>1</v>
      </c>
      <c r="R137" s="221">
        <f>Q137*H137</f>
        <v>1032.5119999999999</v>
      </c>
      <c r="S137" s="221">
        <v>0</v>
      </c>
      <c r="T137" s="22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23" t="s">
        <v>182</v>
      </c>
      <c r="AT137" s="223" t="s">
        <v>183</v>
      </c>
      <c r="AU137" s="223" t="s">
        <v>76</v>
      </c>
      <c r="AY137" s="13" t="s">
        <v>134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3" t="s">
        <v>83</v>
      </c>
      <c r="BK137" s="224">
        <f>ROUND(I137*H137,2)</f>
        <v>0</v>
      </c>
      <c r="BL137" s="13" t="s">
        <v>133</v>
      </c>
      <c r="BM137" s="223" t="s">
        <v>514</v>
      </c>
    </row>
    <row r="138" s="2" customFormat="1">
      <c r="A138" s="34"/>
      <c r="B138" s="35"/>
      <c r="C138" s="36"/>
      <c r="D138" s="225" t="s">
        <v>136</v>
      </c>
      <c r="E138" s="36"/>
      <c r="F138" s="226" t="s">
        <v>232</v>
      </c>
      <c r="G138" s="36"/>
      <c r="H138" s="36"/>
      <c r="I138" s="150"/>
      <c r="J138" s="36"/>
      <c r="K138" s="36"/>
      <c r="L138" s="40"/>
      <c r="M138" s="227"/>
      <c r="N138" s="228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136</v>
      </c>
      <c r="AU138" s="13" t="s">
        <v>76</v>
      </c>
    </row>
    <row r="139" s="10" customFormat="1">
      <c r="A139" s="10"/>
      <c r="B139" s="230"/>
      <c r="C139" s="231"/>
      <c r="D139" s="225" t="s">
        <v>164</v>
      </c>
      <c r="E139" s="232" t="s">
        <v>1</v>
      </c>
      <c r="F139" s="233" t="s">
        <v>515</v>
      </c>
      <c r="G139" s="231"/>
      <c r="H139" s="234">
        <v>1032.5119999999999</v>
      </c>
      <c r="I139" s="235"/>
      <c r="J139" s="231"/>
      <c r="K139" s="231"/>
      <c r="L139" s="236"/>
      <c r="M139" s="237"/>
      <c r="N139" s="238"/>
      <c r="O139" s="238"/>
      <c r="P139" s="238"/>
      <c r="Q139" s="238"/>
      <c r="R139" s="238"/>
      <c r="S139" s="238"/>
      <c r="T139" s="239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T139" s="240" t="s">
        <v>164</v>
      </c>
      <c r="AU139" s="240" t="s">
        <v>76</v>
      </c>
      <c r="AV139" s="10" t="s">
        <v>85</v>
      </c>
      <c r="AW139" s="10" t="s">
        <v>32</v>
      </c>
      <c r="AX139" s="10" t="s">
        <v>83</v>
      </c>
      <c r="AY139" s="240" t="s">
        <v>134</v>
      </c>
    </row>
    <row r="140" s="2" customFormat="1" ht="16.5" customHeight="1">
      <c r="A140" s="34"/>
      <c r="B140" s="35"/>
      <c r="C140" s="211" t="s">
        <v>168</v>
      </c>
      <c r="D140" s="211" t="s">
        <v>129</v>
      </c>
      <c r="E140" s="212" t="s">
        <v>516</v>
      </c>
      <c r="F140" s="213" t="s">
        <v>517</v>
      </c>
      <c r="G140" s="214" t="s">
        <v>200</v>
      </c>
      <c r="H140" s="215">
        <v>2080</v>
      </c>
      <c r="I140" s="216"/>
      <c r="J140" s="217">
        <f>ROUND(I140*H140,2)</f>
        <v>0</v>
      </c>
      <c r="K140" s="218"/>
      <c r="L140" s="40"/>
      <c r="M140" s="219" t="s">
        <v>1</v>
      </c>
      <c r="N140" s="220" t="s">
        <v>41</v>
      </c>
      <c r="O140" s="87"/>
      <c r="P140" s="221">
        <f>O140*H140</f>
        <v>0</v>
      </c>
      <c r="Q140" s="221">
        <v>0</v>
      </c>
      <c r="R140" s="221">
        <f>Q140*H140</f>
        <v>0</v>
      </c>
      <c r="S140" s="221">
        <v>0</v>
      </c>
      <c r="T140" s="22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23" t="s">
        <v>133</v>
      </c>
      <c r="AT140" s="223" t="s">
        <v>129</v>
      </c>
      <c r="AU140" s="223" t="s">
        <v>76</v>
      </c>
      <c r="AY140" s="13" t="s">
        <v>134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3" t="s">
        <v>83</v>
      </c>
      <c r="BK140" s="224">
        <f>ROUND(I140*H140,2)</f>
        <v>0</v>
      </c>
      <c r="BL140" s="13" t="s">
        <v>133</v>
      </c>
      <c r="BM140" s="223" t="s">
        <v>518</v>
      </c>
    </row>
    <row r="141" s="2" customFormat="1">
      <c r="A141" s="34"/>
      <c r="B141" s="35"/>
      <c r="C141" s="36"/>
      <c r="D141" s="225" t="s">
        <v>136</v>
      </c>
      <c r="E141" s="36"/>
      <c r="F141" s="226" t="s">
        <v>519</v>
      </c>
      <c r="G141" s="36"/>
      <c r="H141" s="36"/>
      <c r="I141" s="150"/>
      <c r="J141" s="36"/>
      <c r="K141" s="36"/>
      <c r="L141" s="40"/>
      <c r="M141" s="227"/>
      <c r="N141" s="228"/>
      <c r="O141" s="87"/>
      <c r="P141" s="87"/>
      <c r="Q141" s="87"/>
      <c r="R141" s="87"/>
      <c r="S141" s="87"/>
      <c r="T141" s="88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136</v>
      </c>
      <c r="AU141" s="13" t="s">
        <v>76</v>
      </c>
    </row>
    <row r="142" s="2" customFormat="1">
      <c r="A142" s="34"/>
      <c r="B142" s="35"/>
      <c r="C142" s="36"/>
      <c r="D142" s="225" t="s">
        <v>138</v>
      </c>
      <c r="E142" s="36"/>
      <c r="F142" s="229" t="s">
        <v>520</v>
      </c>
      <c r="G142" s="36"/>
      <c r="H142" s="36"/>
      <c r="I142" s="150"/>
      <c r="J142" s="36"/>
      <c r="K142" s="36"/>
      <c r="L142" s="40"/>
      <c r="M142" s="227"/>
      <c r="N142" s="228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138</v>
      </c>
      <c r="AU142" s="13" t="s">
        <v>76</v>
      </c>
    </row>
    <row r="143" s="2" customFormat="1" ht="16.5" customHeight="1">
      <c r="A143" s="34"/>
      <c r="B143" s="35"/>
      <c r="C143" s="211" t="s">
        <v>174</v>
      </c>
      <c r="D143" s="211" t="s">
        <v>129</v>
      </c>
      <c r="E143" s="212" t="s">
        <v>145</v>
      </c>
      <c r="F143" s="213" t="s">
        <v>146</v>
      </c>
      <c r="G143" s="214" t="s">
        <v>147</v>
      </c>
      <c r="H143" s="215">
        <v>130</v>
      </c>
      <c r="I143" s="216"/>
      <c r="J143" s="217">
        <f>ROUND(I143*H143,2)</f>
        <v>0</v>
      </c>
      <c r="K143" s="218"/>
      <c r="L143" s="40"/>
      <c r="M143" s="219" t="s">
        <v>1</v>
      </c>
      <c r="N143" s="220" t="s">
        <v>41</v>
      </c>
      <c r="O143" s="87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23" t="s">
        <v>133</v>
      </c>
      <c r="AT143" s="223" t="s">
        <v>129</v>
      </c>
      <c r="AU143" s="223" t="s">
        <v>76</v>
      </c>
      <c r="AY143" s="13" t="s">
        <v>134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3" t="s">
        <v>83</v>
      </c>
      <c r="BK143" s="224">
        <f>ROUND(I143*H143,2)</f>
        <v>0</v>
      </c>
      <c r="BL143" s="13" t="s">
        <v>133</v>
      </c>
      <c r="BM143" s="223" t="s">
        <v>521</v>
      </c>
    </row>
    <row r="144" s="2" customFormat="1">
      <c r="A144" s="34"/>
      <c r="B144" s="35"/>
      <c r="C144" s="36"/>
      <c r="D144" s="225" t="s">
        <v>136</v>
      </c>
      <c r="E144" s="36"/>
      <c r="F144" s="226" t="s">
        <v>149</v>
      </c>
      <c r="G144" s="36"/>
      <c r="H144" s="36"/>
      <c r="I144" s="150"/>
      <c r="J144" s="36"/>
      <c r="K144" s="36"/>
      <c r="L144" s="40"/>
      <c r="M144" s="227"/>
      <c r="N144" s="228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136</v>
      </c>
      <c r="AU144" s="13" t="s">
        <v>76</v>
      </c>
    </row>
    <row r="145" s="2" customFormat="1">
      <c r="A145" s="34"/>
      <c r="B145" s="35"/>
      <c r="C145" s="36"/>
      <c r="D145" s="225" t="s">
        <v>138</v>
      </c>
      <c r="E145" s="36"/>
      <c r="F145" s="229" t="s">
        <v>150</v>
      </c>
      <c r="G145" s="36"/>
      <c r="H145" s="36"/>
      <c r="I145" s="150"/>
      <c r="J145" s="36"/>
      <c r="K145" s="36"/>
      <c r="L145" s="40"/>
      <c r="M145" s="227"/>
      <c r="N145" s="228"/>
      <c r="O145" s="87"/>
      <c r="P145" s="87"/>
      <c r="Q145" s="87"/>
      <c r="R145" s="87"/>
      <c r="S145" s="87"/>
      <c r="T145" s="88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3" t="s">
        <v>138</v>
      </c>
      <c r="AU145" s="13" t="s">
        <v>76</v>
      </c>
    </row>
    <row r="146" s="2" customFormat="1" ht="16.5" customHeight="1">
      <c r="A146" s="34"/>
      <c r="B146" s="35"/>
      <c r="C146" s="211" t="s">
        <v>182</v>
      </c>
      <c r="D146" s="211" t="s">
        <v>129</v>
      </c>
      <c r="E146" s="212" t="s">
        <v>522</v>
      </c>
      <c r="F146" s="213" t="s">
        <v>523</v>
      </c>
      <c r="G146" s="214" t="s">
        <v>153</v>
      </c>
      <c r="H146" s="215">
        <v>12</v>
      </c>
      <c r="I146" s="216"/>
      <c r="J146" s="217">
        <f>ROUND(I146*H146,2)</f>
        <v>0</v>
      </c>
      <c r="K146" s="218"/>
      <c r="L146" s="40"/>
      <c r="M146" s="219" t="s">
        <v>1</v>
      </c>
      <c r="N146" s="220" t="s">
        <v>41</v>
      </c>
      <c r="O146" s="87"/>
      <c r="P146" s="221">
        <f>O146*H146</f>
        <v>0</v>
      </c>
      <c r="Q146" s="221">
        <v>0</v>
      </c>
      <c r="R146" s="221">
        <f>Q146*H146</f>
        <v>0</v>
      </c>
      <c r="S146" s="221">
        <v>0</v>
      </c>
      <c r="T146" s="222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23" t="s">
        <v>133</v>
      </c>
      <c r="AT146" s="223" t="s">
        <v>129</v>
      </c>
      <c r="AU146" s="223" t="s">
        <v>76</v>
      </c>
      <c r="AY146" s="13" t="s">
        <v>134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3" t="s">
        <v>83</v>
      </c>
      <c r="BK146" s="224">
        <f>ROUND(I146*H146,2)</f>
        <v>0</v>
      </c>
      <c r="BL146" s="13" t="s">
        <v>133</v>
      </c>
      <c r="BM146" s="223" t="s">
        <v>524</v>
      </c>
    </row>
    <row r="147" s="2" customFormat="1">
      <c r="A147" s="34"/>
      <c r="B147" s="35"/>
      <c r="C147" s="36"/>
      <c r="D147" s="225" t="s">
        <v>136</v>
      </c>
      <c r="E147" s="36"/>
      <c r="F147" s="226" t="s">
        <v>525</v>
      </c>
      <c r="G147" s="36"/>
      <c r="H147" s="36"/>
      <c r="I147" s="150"/>
      <c r="J147" s="36"/>
      <c r="K147" s="36"/>
      <c r="L147" s="40"/>
      <c r="M147" s="227"/>
      <c r="N147" s="228"/>
      <c r="O147" s="87"/>
      <c r="P147" s="87"/>
      <c r="Q147" s="87"/>
      <c r="R147" s="87"/>
      <c r="S147" s="87"/>
      <c r="T147" s="88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136</v>
      </c>
      <c r="AU147" s="13" t="s">
        <v>76</v>
      </c>
    </row>
    <row r="148" s="2" customFormat="1">
      <c r="A148" s="34"/>
      <c r="B148" s="35"/>
      <c r="C148" s="36"/>
      <c r="D148" s="225" t="s">
        <v>138</v>
      </c>
      <c r="E148" s="36"/>
      <c r="F148" s="229" t="s">
        <v>156</v>
      </c>
      <c r="G148" s="36"/>
      <c r="H148" s="36"/>
      <c r="I148" s="150"/>
      <c r="J148" s="36"/>
      <c r="K148" s="36"/>
      <c r="L148" s="40"/>
      <c r="M148" s="227"/>
      <c r="N148" s="228"/>
      <c r="O148" s="87"/>
      <c r="P148" s="87"/>
      <c r="Q148" s="87"/>
      <c r="R148" s="87"/>
      <c r="S148" s="87"/>
      <c r="T148" s="88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138</v>
      </c>
      <c r="AU148" s="13" t="s">
        <v>76</v>
      </c>
    </row>
    <row r="149" s="2" customFormat="1" ht="16.5" customHeight="1">
      <c r="A149" s="34"/>
      <c r="B149" s="35"/>
      <c r="C149" s="211" t="s">
        <v>189</v>
      </c>
      <c r="D149" s="211" t="s">
        <v>129</v>
      </c>
      <c r="E149" s="212" t="s">
        <v>151</v>
      </c>
      <c r="F149" s="213" t="s">
        <v>152</v>
      </c>
      <c r="G149" s="214" t="s">
        <v>153</v>
      </c>
      <c r="H149" s="215">
        <v>114</v>
      </c>
      <c r="I149" s="216"/>
      <c r="J149" s="217">
        <f>ROUND(I149*H149,2)</f>
        <v>0</v>
      </c>
      <c r="K149" s="218"/>
      <c r="L149" s="40"/>
      <c r="M149" s="219" t="s">
        <v>1</v>
      </c>
      <c r="N149" s="220" t="s">
        <v>41</v>
      </c>
      <c r="O149" s="87"/>
      <c r="P149" s="221">
        <f>O149*H149</f>
        <v>0</v>
      </c>
      <c r="Q149" s="221">
        <v>0</v>
      </c>
      <c r="R149" s="221">
        <f>Q149*H149</f>
        <v>0</v>
      </c>
      <c r="S149" s="221">
        <v>0</v>
      </c>
      <c r="T149" s="222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23" t="s">
        <v>133</v>
      </c>
      <c r="AT149" s="223" t="s">
        <v>129</v>
      </c>
      <c r="AU149" s="223" t="s">
        <v>76</v>
      </c>
      <c r="AY149" s="13" t="s">
        <v>134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3" t="s">
        <v>83</v>
      </c>
      <c r="BK149" s="224">
        <f>ROUND(I149*H149,2)</f>
        <v>0</v>
      </c>
      <c r="BL149" s="13" t="s">
        <v>133</v>
      </c>
      <c r="BM149" s="223" t="s">
        <v>526</v>
      </c>
    </row>
    <row r="150" s="2" customFormat="1">
      <c r="A150" s="34"/>
      <c r="B150" s="35"/>
      <c r="C150" s="36"/>
      <c r="D150" s="225" t="s">
        <v>136</v>
      </c>
      <c r="E150" s="36"/>
      <c r="F150" s="226" t="s">
        <v>155</v>
      </c>
      <c r="G150" s="36"/>
      <c r="H150" s="36"/>
      <c r="I150" s="150"/>
      <c r="J150" s="36"/>
      <c r="K150" s="36"/>
      <c r="L150" s="40"/>
      <c r="M150" s="227"/>
      <c r="N150" s="228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136</v>
      </c>
      <c r="AU150" s="13" t="s">
        <v>76</v>
      </c>
    </row>
    <row r="151" s="2" customFormat="1">
      <c r="A151" s="34"/>
      <c r="B151" s="35"/>
      <c r="C151" s="36"/>
      <c r="D151" s="225" t="s">
        <v>138</v>
      </c>
      <c r="E151" s="36"/>
      <c r="F151" s="229" t="s">
        <v>156</v>
      </c>
      <c r="G151" s="36"/>
      <c r="H151" s="36"/>
      <c r="I151" s="150"/>
      <c r="J151" s="36"/>
      <c r="K151" s="36"/>
      <c r="L151" s="40"/>
      <c r="M151" s="227"/>
      <c r="N151" s="228"/>
      <c r="O151" s="87"/>
      <c r="P151" s="87"/>
      <c r="Q151" s="87"/>
      <c r="R151" s="87"/>
      <c r="S151" s="87"/>
      <c r="T151" s="88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3" t="s">
        <v>138</v>
      </c>
      <c r="AU151" s="13" t="s">
        <v>76</v>
      </c>
    </row>
    <row r="152" s="2" customFormat="1" ht="16.5" customHeight="1">
      <c r="A152" s="34"/>
      <c r="B152" s="35"/>
      <c r="C152" s="252" t="s">
        <v>197</v>
      </c>
      <c r="D152" s="252" t="s">
        <v>183</v>
      </c>
      <c r="E152" s="253" t="s">
        <v>261</v>
      </c>
      <c r="F152" s="254" t="s">
        <v>262</v>
      </c>
      <c r="G152" s="255" t="s">
        <v>153</v>
      </c>
      <c r="H152" s="256">
        <v>6212</v>
      </c>
      <c r="I152" s="257"/>
      <c r="J152" s="258">
        <f>ROUND(I152*H152,2)</f>
        <v>0</v>
      </c>
      <c r="K152" s="259"/>
      <c r="L152" s="260"/>
      <c r="M152" s="261" t="s">
        <v>1</v>
      </c>
      <c r="N152" s="262" t="s">
        <v>41</v>
      </c>
      <c r="O152" s="87"/>
      <c r="P152" s="221">
        <f>O152*H152</f>
        <v>0</v>
      </c>
      <c r="Q152" s="221">
        <v>0.00123</v>
      </c>
      <c r="R152" s="221">
        <f>Q152*H152</f>
        <v>7.6407600000000002</v>
      </c>
      <c r="S152" s="221">
        <v>0</v>
      </c>
      <c r="T152" s="222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23" t="s">
        <v>182</v>
      </c>
      <c r="AT152" s="223" t="s">
        <v>183</v>
      </c>
      <c r="AU152" s="223" t="s">
        <v>76</v>
      </c>
      <c r="AY152" s="13" t="s">
        <v>134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3" t="s">
        <v>83</v>
      </c>
      <c r="BK152" s="224">
        <f>ROUND(I152*H152,2)</f>
        <v>0</v>
      </c>
      <c r="BL152" s="13" t="s">
        <v>133</v>
      </c>
      <c r="BM152" s="223" t="s">
        <v>527</v>
      </c>
    </row>
    <row r="153" s="2" customFormat="1">
      <c r="A153" s="34"/>
      <c r="B153" s="35"/>
      <c r="C153" s="36"/>
      <c r="D153" s="225" t="s">
        <v>136</v>
      </c>
      <c r="E153" s="36"/>
      <c r="F153" s="226" t="s">
        <v>262</v>
      </c>
      <c r="G153" s="36"/>
      <c r="H153" s="36"/>
      <c r="I153" s="150"/>
      <c r="J153" s="36"/>
      <c r="K153" s="36"/>
      <c r="L153" s="40"/>
      <c r="M153" s="227"/>
      <c r="N153" s="228"/>
      <c r="O153" s="87"/>
      <c r="P153" s="87"/>
      <c r="Q153" s="87"/>
      <c r="R153" s="87"/>
      <c r="S153" s="87"/>
      <c r="T153" s="88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3" t="s">
        <v>136</v>
      </c>
      <c r="AU153" s="13" t="s">
        <v>76</v>
      </c>
    </row>
    <row r="154" s="10" customFormat="1">
      <c r="A154" s="10"/>
      <c r="B154" s="230"/>
      <c r="C154" s="231"/>
      <c r="D154" s="225" t="s">
        <v>164</v>
      </c>
      <c r="E154" s="232" t="s">
        <v>1</v>
      </c>
      <c r="F154" s="233" t="s">
        <v>528</v>
      </c>
      <c r="G154" s="231"/>
      <c r="H154" s="234">
        <v>6212</v>
      </c>
      <c r="I154" s="235"/>
      <c r="J154" s="231"/>
      <c r="K154" s="231"/>
      <c r="L154" s="236"/>
      <c r="M154" s="237"/>
      <c r="N154" s="238"/>
      <c r="O154" s="238"/>
      <c r="P154" s="238"/>
      <c r="Q154" s="238"/>
      <c r="R154" s="238"/>
      <c r="S154" s="238"/>
      <c r="T154" s="239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T154" s="240" t="s">
        <v>164</v>
      </c>
      <c r="AU154" s="240" t="s">
        <v>76</v>
      </c>
      <c r="AV154" s="10" t="s">
        <v>85</v>
      </c>
      <c r="AW154" s="10" t="s">
        <v>32</v>
      </c>
      <c r="AX154" s="10" t="s">
        <v>83</v>
      </c>
      <c r="AY154" s="240" t="s">
        <v>134</v>
      </c>
    </row>
    <row r="155" s="2" customFormat="1" ht="16.5" customHeight="1">
      <c r="A155" s="34"/>
      <c r="B155" s="35"/>
      <c r="C155" s="252" t="s">
        <v>205</v>
      </c>
      <c r="D155" s="252" t="s">
        <v>183</v>
      </c>
      <c r="E155" s="253" t="s">
        <v>266</v>
      </c>
      <c r="F155" s="254" t="s">
        <v>267</v>
      </c>
      <c r="G155" s="255" t="s">
        <v>153</v>
      </c>
      <c r="H155" s="256">
        <v>3106</v>
      </c>
      <c r="I155" s="257"/>
      <c r="J155" s="258">
        <f>ROUND(I155*H155,2)</f>
        <v>0</v>
      </c>
      <c r="K155" s="259"/>
      <c r="L155" s="260"/>
      <c r="M155" s="261" t="s">
        <v>1</v>
      </c>
      <c r="N155" s="262" t="s">
        <v>41</v>
      </c>
      <c r="O155" s="87"/>
      <c r="P155" s="221">
        <f>O155*H155</f>
        <v>0</v>
      </c>
      <c r="Q155" s="221">
        <v>0.00018000000000000001</v>
      </c>
      <c r="R155" s="221">
        <f>Q155*H155</f>
        <v>0.55908000000000002</v>
      </c>
      <c r="S155" s="221">
        <v>0</v>
      </c>
      <c r="T155" s="222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23" t="s">
        <v>182</v>
      </c>
      <c r="AT155" s="223" t="s">
        <v>183</v>
      </c>
      <c r="AU155" s="223" t="s">
        <v>76</v>
      </c>
      <c r="AY155" s="13" t="s">
        <v>134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3" t="s">
        <v>83</v>
      </c>
      <c r="BK155" s="224">
        <f>ROUND(I155*H155,2)</f>
        <v>0</v>
      </c>
      <c r="BL155" s="13" t="s">
        <v>133</v>
      </c>
      <c r="BM155" s="223" t="s">
        <v>529</v>
      </c>
    </row>
    <row r="156" s="2" customFormat="1">
      <c r="A156" s="34"/>
      <c r="B156" s="35"/>
      <c r="C156" s="36"/>
      <c r="D156" s="225" t="s">
        <v>136</v>
      </c>
      <c r="E156" s="36"/>
      <c r="F156" s="226" t="s">
        <v>267</v>
      </c>
      <c r="G156" s="36"/>
      <c r="H156" s="36"/>
      <c r="I156" s="150"/>
      <c r="J156" s="36"/>
      <c r="K156" s="36"/>
      <c r="L156" s="40"/>
      <c r="M156" s="227"/>
      <c r="N156" s="228"/>
      <c r="O156" s="87"/>
      <c r="P156" s="87"/>
      <c r="Q156" s="87"/>
      <c r="R156" s="87"/>
      <c r="S156" s="87"/>
      <c r="T156" s="8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136</v>
      </c>
      <c r="AU156" s="13" t="s">
        <v>76</v>
      </c>
    </row>
    <row r="157" s="10" customFormat="1">
      <c r="A157" s="10"/>
      <c r="B157" s="230"/>
      <c r="C157" s="231"/>
      <c r="D157" s="225" t="s">
        <v>164</v>
      </c>
      <c r="E157" s="232" t="s">
        <v>1</v>
      </c>
      <c r="F157" s="233" t="s">
        <v>530</v>
      </c>
      <c r="G157" s="231"/>
      <c r="H157" s="234">
        <v>3106</v>
      </c>
      <c r="I157" s="235"/>
      <c r="J157" s="231"/>
      <c r="K157" s="231"/>
      <c r="L157" s="236"/>
      <c r="M157" s="237"/>
      <c r="N157" s="238"/>
      <c r="O157" s="238"/>
      <c r="P157" s="238"/>
      <c r="Q157" s="238"/>
      <c r="R157" s="238"/>
      <c r="S157" s="238"/>
      <c r="T157" s="239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T157" s="240" t="s">
        <v>164</v>
      </c>
      <c r="AU157" s="240" t="s">
        <v>76</v>
      </c>
      <c r="AV157" s="10" t="s">
        <v>85</v>
      </c>
      <c r="AW157" s="10" t="s">
        <v>32</v>
      </c>
      <c r="AX157" s="10" t="s">
        <v>83</v>
      </c>
      <c r="AY157" s="240" t="s">
        <v>134</v>
      </c>
    </row>
    <row r="158" s="2" customFormat="1" ht="16.5" customHeight="1">
      <c r="A158" s="34"/>
      <c r="B158" s="35"/>
      <c r="C158" s="211" t="s">
        <v>210</v>
      </c>
      <c r="D158" s="211" t="s">
        <v>129</v>
      </c>
      <c r="E158" s="212" t="s">
        <v>306</v>
      </c>
      <c r="F158" s="213" t="s">
        <v>307</v>
      </c>
      <c r="G158" s="214" t="s">
        <v>308</v>
      </c>
      <c r="H158" s="215">
        <v>90</v>
      </c>
      <c r="I158" s="216"/>
      <c r="J158" s="217">
        <f>ROUND(I158*H158,2)</f>
        <v>0</v>
      </c>
      <c r="K158" s="218"/>
      <c r="L158" s="40"/>
      <c r="M158" s="219" t="s">
        <v>1</v>
      </c>
      <c r="N158" s="220" t="s">
        <v>41</v>
      </c>
      <c r="O158" s="87"/>
      <c r="P158" s="221">
        <f>O158*H158</f>
        <v>0</v>
      </c>
      <c r="Q158" s="221">
        <v>0</v>
      </c>
      <c r="R158" s="221">
        <f>Q158*H158</f>
        <v>0</v>
      </c>
      <c r="S158" s="221">
        <v>0</v>
      </c>
      <c r="T158" s="222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23" t="s">
        <v>133</v>
      </c>
      <c r="AT158" s="223" t="s">
        <v>129</v>
      </c>
      <c r="AU158" s="223" t="s">
        <v>76</v>
      </c>
      <c r="AY158" s="13" t="s">
        <v>134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3" t="s">
        <v>83</v>
      </c>
      <c r="BK158" s="224">
        <f>ROUND(I158*H158,2)</f>
        <v>0</v>
      </c>
      <c r="BL158" s="13" t="s">
        <v>133</v>
      </c>
      <c r="BM158" s="223" t="s">
        <v>531</v>
      </c>
    </row>
    <row r="159" s="2" customFormat="1">
      <c r="A159" s="34"/>
      <c r="B159" s="35"/>
      <c r="C159" s="36"/>
      <c r="D159" s="225" t="s">
        <v>136</v>
      </c>
      <c r="E159" s="36"/>
      <c r="F159" s="226" t="s">
        <v>310</v>
      </c>
      <c r="G159" s="36"/>
      <c r="H159" s="36"/>
      <c r="I159" s="150"/>
      <c r="J159" s="36"/>
      <c r="K159" s="36"/>
      <c r="L159" s="40"/>
      <c r="M159" s="227"/>
      <c r="N159" s="228"/>
      <c r="O159" s="87"/>
      <c r="P159" s="87"/>
      <c r="Q159" s="87"/>
      <c r="R159" s="87"/>
      <c r="S159" s="87"/>
      <c r="T159" s="88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3" t="s">
        <v>136</v>
      </c>
      <c r="AU159" s="13" t="s">
        <v>76</v>
      </c>
    </row>
    <row r="160" s="2" customFormat="1">
      <c r="A160" s="34"/>
      <c r="B160" s="35"/>
      <c r="C160" s="36"/>
      <c r="D160" s="225" t="s">
        <v>138</v>
      </c>
      <c r="E160" s="36"/>
      <c r="F160" s="229" t="s">
        <v>311</v>
      </c>
      <c r="G160" s="36"/>
      <c r="H160" s="36"/>
      <c r="I160" s="150"/>
      <c r="J160" s="36"/>
      <c r="K160" s="36"/>
      <c r="L160" s="40"/>
      <c r="M160" s="227"/>
      <c r="N160" s="228"/>
      <c r="O160" s="87"/>
      <c r="P160" s="87"/>
      <c r="Q160" s="87"/>
      <c r="R160" s="87"/>
      <c r="S160" s="87"/>
      <c r="T160" s="88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138</v>
      </c>
      <c r="AU160" s="13" t="s">
        <v>76</v>
      </c>
    </row>
    <row r="161" s="2" customFormat="1" ht="16.5" customHeight="1">
      <c r="A161" s="34"/>
      <c r="B161" s="35"/>
      <c r="C161" s="211" t="s">
        <v>218</v>
      </c>
      <c r="D161" s="211" t="s">
        <v>129</v>
      </c>
      <c r="E161" s="212" t="s">
        <v>532</v>
      </c>
      <c r="F161" s="213" t="s">
        <v>533</v>
      </c>
      <c r="G161" s="214" t="s">
        <v>308</v>
      </c>
      <c r="H161" s="215">
        <v>2</v>
      </c>
      <c r="I161" s="216"/>
      <c r="J161" s="217">
        <f>ROUND(I161*H161,2)</f>
        <v>0</v>
      </c>
      <c r="K161" s="218"/>
      <c r="L161" s="40"/>
      <c r="M161" s="219" t="s">
        <v>1</v>
      </c>
      <c r="N161" s="220" t="s">
        <v>41</v>
      </c>
      <c r="O161" s="87"/>
      <c r="P161" s="221">
        <f>O161*H161</f>
        <v>0</v>
      </c>
      <c r="Q161" s="221">
        <v>0</v>
      </c>
      <c r="R161" s="221">
        <f>Q161*H161</f>
        <v>0</v>
      </c>
      <c r="S161" s="221">
        <v>0</v>
      </c>
      <c r="T161" s="222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23" t="s">
        <v>133</v>
      </c>
      <c r="AT161" s="223" t="s">
        <v>129</v>
      </c>
      <c r="AU161" s="223" t="s">
        <v>76</v>
      </c>
      <c r="AY161" s="13" t="s">
        <v>134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3" t="s">
        <v>83</v>
      </c>
      <c r="BK161" s="224">
        <f>ROUND(I161*H161,2)</f>
        <v>0</v>
      </c>
      <c r="BL161" s="13" t="s">
        <v>133</v>
      </c>
      <c r="BM161" s="223" t="s">
        <v>238</v>
      </c>
    </row>
    <row r="162" s="2" customFormat="1">
      <c r="A162" s="34"/>
      <c r="B162" s="35"/>
      <c r="C162" s="36"/>
      <c r="D162" s="225" t="s">
        <v>136</v>
      </c>
      <c r="E162" s="36"/>
      <c r="F162" s="226" t="s">
        <v>534</v>
      </c>
      <c r="G162" s="36"/>
      <c r="H162" s="36"/>
      <c r="I162" s="150"/>
      <c r="J162" s="36"/>
      <c r="K162" s="36"/>
      <c r="L162" s="40"/>
      <c r="M162" s="227"/>
      <c r="N162" s="228"/>
      <c r="O162" s="87"/>
      <c r="P162" s="87"/>
      <c r="Q162" s="87"/>
      <c r="R162" s="87"/>
      <c r="S162" s="87"/>
      <c r="T162" s="88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136</v>
      </c>
      <c r="AU162" s="13" t="s">
        <v>76</v>
      </c>
    </row>
    <row r="163" s="2" customFormat="1">
      <c r="A163" s="34"/>
      <c r="B163" s="35"/>
      <c r="C163" s="36"/>
      <c r="D163" s="225" t="s">
        <v>138</v>
      </c>
      <c r="E163" s="36"/>
      <c r="F163" s="229" t="s">
        <v>311</v>
      </c>
      <c r="G163" s="36"/>
      <c r="H163" s="36"/>
      <c r="I163" s="150"/>
      <c r="J163" s="36"/>
      <c r="K163" s="36"/>
      <c r="L163" s="40"/>
      <c r="M163" s="227"/>
      <c r="N163" s="228"/>
      <c r="O163" s="87"/>
      <c r="P163" s="87"/>
      <c r="Q163" s="87"/>
      <c r="R163" s="87"/>
      <c r="S163" s="87"/>
      <c r="T163" s="88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3" t="s">
        <v>138</v>
      </c>
      <c r="AU163" s="13" t="s">
        <v>76</v>
      </c>
    </row>
    <row r="164" s="2" customFormat="1" ht="16.5" customHeight="1">
      <c r="A164" s="34"/>
      <c r="B164" s="35"/>
      <c r="C164" s="211" t="s">
        <v>225</v>
      </c>
      <c r="D164" s="211" t="s">
        <v>129</v>
      </c>
      <c r="E164" s="212" t="s">
        <v>535</v>
      </c>
      <c r="F164" s="213" t="s">
        <v>536</v>
      </c>
      <c r="G164" s="214" t="s">
        <v>308</v>
      </c>
      <c r="H164" s="215">
        <v>8</v>
      </c>
      <c r="I164" s="216"/>
      <c r="J164" s="217">
        <f>ROUND(I164*H164,2)</f>
        <v>0</v>
      </c>
      <c r="K164" s="218"/>
      <c r="L164" s="40"/>
      <c r="M164" s="219" t="s">
        <v>1</v>
      </c>
      <c r="N164" s="220" t="s">
        <v>41</v>
      </c>
      <c r="O164" s="87"/>
      <c r="P164" s="221">
        <f>O164*H164</f>
        <v>0</v>
      </c>
      <c r="Q164" s="221">
        <v>0</v>
      </c>
      <c r="R164" s="221">
        <f>Q164*H164</f>
        <v>0</v>
      </c>
      <c r="S164" s="221">
        <v>0</v>
      </c>
      <c r="T164" s="222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23" t="s">
        <v>133</v>
      </c>
      <c r="AT164" s="223" t="s">
        <v>129</v>
      </c>
      <c r="AU164" s="223" t="s">
        <v>76</v>
      </c>
      <c r="AY164" s="13" t="s">
        <v>134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3" t="s">
        <v>83</v>
      </c>
      <c r="BK164" s="224">
        <f>ROUND(I164*H164,2)</f>
        <v>0</v>
      </c>
      <c r="BL164" s="13" t="s">
        <v>133</v>
      </c>
      <c r="BM164" s="223" t="s">
        <v>537</v>
      </c>
    </row>
    <row r="165" s="2" customFormat="1">
      <c r="A165" s="34"/>
      <c r="B165" s="35"/>
      <c r="C165" s="36"/>
      <c r="D165" s="225" t="s">
        <v>136</v>
      </c>
      <c r="E165" s="36"/>
      <c r="F165" s="226" t="s">
        <v>538</v>
      </c>
      <c r="G165" s="36"/>
      <c r="H165" s="36"/>
      <c r="I165" s="150"/>
      <c r="J165" s="36"/>
      <c r="K165" s="36"/>
      <c r="L165" s="40"/>
      <c r="M165" s="227"/>
      <c r="N165" s="228"/>
      <c r="O165" s="87"/>
      <c r="P165" s="87"/>
      <c r="Q165" s="87"/>
      <c r="R165" s="87"/>
      <c r="S165" s="87"/>
      <c r="T165" s="88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3" t="s">
        <v>136</v>
      </c>
      <c r="AU165" s="13" t="s">
        <v>76</v>
      </c>
    </row>
    <row r="166" s="2" customFormat="1">
      <c r="A166" s="34"/>
      <c r="B166" s="35"/>
      <c r="C166" s="36"/>
      <c r="D166" s="225" t="s">
        <v>138</v>
      </c>
      <c r="E166" s="36"/>
      <c r="F166" s="229" t="s">
        <v>539</v>
      </c>
      <c r="G166" s="36"/>
      <c r="H166" s="36"/>
      <c r="I166" s="150"/>
      <c r="J166" s="36"/>
      <c r="K166" s="36"/>
      <c r="L166" s="40"/>
      <c r="M166" s="227"/>
      <c r="N166" s="228"/>
      <c r="O166" s="87"/>
      <c r="P166" s="87"/>
      <c r="Q166" s="87"/>
      <c r="R166" s="87"/>
      <c r="S166" s="87"/>
      <c r="T166" s="88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3" t="s">
        <v>138</v>
      </c>
      <c r="AU166" s="13" t="s">
        <v>76</v>
      </c>
    </row>
    <row r="167" s="2" customFormat="1" ht="16.5" customHeight="1">
      <c r="A167" s="34"/>
      <c r="B167" s="35"/>
      <c r="C167" s="211" t="s">
        <v>8</v>
      </c>
      <c r="D167" s="211" t="s">
        <v>129</v>
      </c>
      <c r="E167" s="212" t="s">
        <v>540</v>
      </c>
      <c r="F167" s="213" t="s">
        <v>541</v>
      </c>
      <c r="G167" s="214" t="s">
        <v>200</v>
      </c>
      <c r="H167" s="215">
        <v>2200</v>
      </c>
      <c r="I167" s="216"/>
      <c r="J167" s="217">
        <f>ROUND(I167*H167,2)</f>
        <v>0</v>
      </c>
      <c r="K167" s="218"/>
      <c r="L167" s="40"/>
      <c r="M167" s="219" t="s">
        <v>1</v>
      </c>
      <c r="N167" s="220" t="s">
        <v>41</v>
      </c>
      <c r="O167" s="87"/>
      <c r="P167" s="221">
        <f>O167*H167</f>
        <v>0</v>
      </c>
      <c r="Q167" s="221">
        <v>0</v>
      </c>
      <c r="R167" s="221">
        <f>Q167*H167</f>
        <v>0</v>
      </c>
      <c r="S167" s="221">
        <v>0</v>
      </c>
      <c r="T167" s="222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23" t="s">
        <v>133</v>
      </c>
      <c r="AT167" s="223" t="s">
        <v>129</v>
      </c>
      <c r="AU167" s="223" t="s">
        <v>76</v>
      </c>
      <c r="AY167" s="13" t="s">
        <v>134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3" t="s">
        <v>83</v>
      </c>
      <c r="BK167" s="224">
        <f>ROUND(I167*H167,2)</f>
        <v>0</v>
      </c>
      <c r="BL167" s="13" t="s">
        <v>133</v>
      </c>
      <c r="BM167" s="223" t="s">
        <v>542</v>
      </c>
    </row>
    <row r="168" s="2" customFormat="1">
      <c r="A168" s="34"/>
      <c r="B168" s="35"/>
      <c r="C168" s="36"/>
      <c r="D168" s="225" t="s">
        <v>136</v>
      </c>
      <c r="E168" s="36"/>
      <c r="F168" s="226" t="s">
        <v>543</v>
      </c>
      <c r="G168" s="36"/>
      <c r="H168" s="36"/>
      <c r="I168" s="150"/>
      <c r="J168" s="36"/>
      <c r="K168" s="36"/>
      <c r="L168" s="40"/>
      <c r="M168" s="227"/>
      <c r="N168" s="228"/>
      <c r="O168" s="87"/>
      <c r="P168" s="87"/>
      <c r="Q168" s="87"/>
      <c r="R168" s="87"/>
      <c r="S168" s="87"/>
      <c r="T168" s="88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3" t="s">
        <v>136</v>
      </c>
      <c r="AU168" s="13" t="s">
        <v>76</v>
      </c>
    </row>
    <row r="169" s="2" customFormat="1">
      <c r="A169" s="34"/>
      <c r="B169" s="35"/>
      <c r="C169" s="36"/>
      <c r="D169" s="225" t="s">
        <v>138</v>
      </c>
      <c r="E169" s="36"/>
      <c r="F169" s="229" t="s">
        <v>544</v>
      </c>
      <c r="G169" s="36"/>
      <c r="H169" s="36"/>
      <c r="I169" s="150"/>
      <c r="J169" s="36"/>
      <c r="K169" s="36"/>
      <c r="L169" s="40"/>
      <c r="M169" s="227"/>
      <c r="N169" s="228"/>
      <c r="O169" s="87"/>
      <c r="P169" s="87"/>
      <c r="Q169" s="87"/>
      <c r="R169" s="87"/>
      <c r="S169" s="87"/>
      <c r="T169" s="88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3" t="s">
        <v>138</v>
      </c>
      <c r="AU169" s="13" t="s">
        <v>76</v>
      </c>
    </row>
    <row r="170" s="10" customFormat="1">
      <c r="A170" s="10"/>
      <c r="B170" s="230"/>
      <c r="C170" s="231"/>
      <c r="D170" s="225" t="s">
        <v>164</v>
      </c>
      <c r="E170" s="232" t="s">
        <v>1</v>
      </c>
      <c r="F170" s="233" t="s">
        <v>545</v>
      </c>
      <c r="G170" s="231"/>
      <c r="H170" s="234">
        <v>2200</v>
      </c>
      <c r="I170" s="235"/>
      <c r="J170" s="231"/>
      <c r="K170" s="231"/>
      <c r="L170" s="236"/>
      <c r="M170" s="237"/>
      <c r="N170" s="238"/>
      <c r="O170" s="238"/>
      <c r="P170" s="238"/>
      <c r="Q170" s="238"/>
      <c r="R170" s="238"/>
      <c r="S170" s="238"/>
      <c r="T170" s="239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T170" s="240" t="s">
        <v>164</v>
      </c>
      <c r="AU170" s="240" t="s">
        <v>76</v>
      </c>
      <c r="AV170" s="10" t="s">
        <v>85</v>
      </c>
      <c r="AW170" s="10" t="s">
        <v>32</v>
      </c>
      <c r="AX170" s="10" t="s">
        <v>83</v>
      </c>
      <c r="AY170" s="240" t="s">
        <v>134</v>
      </c>
    </row>
    <row r="171" s="2" customFormat="1" ht="16.5" customHeight="1">
      <c r="A171" s="34"/>
      <c r="B171" s="35"/>
      <c r="C171" s="211" t="s">
        <v>235</v>
      </c>
      <c r="D171" s="211" t="s">
        <v>129</v>
      </c>
      <c r="E171" s="212" t="s">
        <v>546</v>
      </c>
      <c r="F171" s="213" t="s">
        <v>547</v>
      </c>
      <c r="G171" s="214" t="s">
        <v>200</v>
      </c>
      <c r="H171" s="215">
        <v>2200</v>
      </c>
      <c r="I171" s="216"/>
      <c r="J171" s="217">
        <f>ROUND(I171*H171,2)</f>
        <v>0</v>
      </c>
      <c r="K171" s="218"/>
      <c r="L171" s="40"/>
      <c r="M171" s="219" t="s">
        <v>1</v>
      </c>
      <c r="N171" s="220" t="s">
        <v>41</v>
      </c>
      <c r="O171" s="87"/>
      <c r="P171" s="221">
        <f>O171*H171</f>
        <v>0</v>
      </c>
      <c r="Q171" s="221">
        <v>0</v>
      </c>
      <c r="R171" s="221">
        <f>Q171*H171</f>
        <v>0</v>
      </c>
      <c r="S171" s="221">
        <v>0</v>
      </c>
      <c r="T171" s="222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23" t="s">
        <v>133</v>
      </c>
      <c r="AT171" s="223" t="s">
        <v>129</v>
      </c>
      <c r="AU171" s="223" t="s">
        <v>76</v>
      </c>
      <c r="AY171" s="13" t="s">
        <v>134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3" t="s">
        <v>83</v>
      </c>
      <c r="BK171" s="224">
        <f>ROUND(I171*H171,2)</f>
        <v>0</v>
      </c>
      <c r="BL171" s="13" t="s">
        <v>133</v>
      </c>
      <c r="BM171" s="223" t="s">
        <v>548</v>
      </c>
    </row>
    <row r="172" s="2" customFormat="1">
      <c r="A172" s="34"/>
      <c r="B172" s="35"/>
      <c r="C172" s="36"/>
      <c r="D172" s="225" t="s">
        <v>136</v>
      </c>
      <c r="E172" s="36"/>
      <c r="F172" s="226" t="s">
        <v>549</v>
      </c>
      <c r="G172" s="36"/>
      <c r="H172" s="36"/>
      <c r="I172" s="150"/>
      <c r="J172" s="36"/>
      <c r="K172" s="36"/>
      <c r="L172" s="40"/>
      <c r="M172" s="227"/>
      <c r="N172" s="228"/>
      <c r="O172" s="87"/>
      <c r="P172" s="87"/>
      <c r="Q172" s="87"/>
      <c r="R172" s="87"/>
      <c r="S172" s="87"/>
      <c r="T172" s="88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3" t="s">
        <v>136</v>
      </c>
      <c r="AU172" s="13" t="s">
        <v>76</v>
      </c>
    </row>
    <row r="173" s="2" customFormat="1">
      <c r="A173" s="34"/>
      <c r="B173" s="35"/>
      <c r="C173" s="36"/>
      <c r="D173" s="225" t="s">
        <v>138</v>
      </c>
      <c r="E173" s="36"/>
      <c r="F173" s="229" t="s">
        <v>544</v>
      </c>
      <c r="G173" s="36"/>
      <c r="H173" s="36"/>
      <c r="I173" s="150"/>
      <c r="J173" s="36"/>
      <c r="K173" s="36"/>
      <c r="L173" s="40"/>
      <c r="M173" s="227"/>
      <c r="N173" s="228"/>
      <c r="O173" s="87"/>
      <c r="P173" s="87"/>
      <c r="Q173" s="87"/>
      <c r="R173" s="87"/>
      <c r="S173" s="87"/>
      <c r="T173" s="88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3" t="s">
        <v>138</v>
      </c>
      <c r="AU173" s="13" t="s">
        <v>76</v>
      </c>
    </row>
    <row r="174" s="10" customFormat="1">
      <c r="A174" s="10"/>
      <c r="B174" s="230"/>
      <c r="C174" s="231"/>
      <c r="D174" s="225" t="s">
        <v>164</v>
      </c>
      <c r="E174" s="232" t="s">
        <v>1</v>
      </c>
      <c r="F174" s="233" t="s">
        <v>545</v>
      </c>
      <c r="G174" s="231"/>
      <c r="H174" s="234">
        <v>2200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T174" s="240" t="s">
        <v>164</v>
      </c>
      <c r="AU174" s="240" t="s">
        <v>76</v>
      </c>
      <c r="AV174" s="10" t="s">
        <v>85</v>
      </c>
      <c r="AW174" s="10" t="s">
        <v>32</v>
      </c>
      <c r="AX174" s="10" t="s">
        <v>83</v>
      </c>
      <c r="AY174" s="240" t="s">
        <v>134</v>
      </c>
    </row>
    <row r="175" s="2" customFormat="1" ht="16.5" customHeight="1">
      <c r="A175" s="34"/>
      <c r="B175" s="35"/>
      <c r="C175" s="211" t="s">
        <v>242</v>
      </c>
      <c r="D175" s="211" t="s">
        <v>129</v>
      </c>
      <c r="E175" s="212" t="s">
        <v>324</v>
      </c>
      <c r="F175" s="213" t="s">
        <v>325</v>
      </c>
      <c r="G175" s="214" t="s">
        <v>132</v>
      </c>
      <c r="H175" s="215">
        <v>1.1000000000000001</v>
      </c>
      <c r="I175" s="216"/>
      <c r="J175" s="217">
        <f>ROUND(I175*H175,2)</f>
        <v>0</v>
      </c>
      <c r="K175" s="218"/>
      <c r="L175" s="40"/>
      <c r="M175" s="219" t="s">
        <v>1</v>
      </c>
      <c r="N175" s="220" t="s">
        <v>41</v>
      </c>
      <c r="O175" s="87"/>
      <c r="P175" s="221">
        <f>O175*H175</f>
        <v>0</v>
      </c>
      <c r="Q175" s="221">
        <v>0</v>
      </c>
      <c r="R175" s="221">
        <f>Q175*H175</f>
        <v>0</v>
      </c>
      <c r="S175" s="221">
        <v>0</v>
      </c>
      <c r="T175" s="222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23" t="s">
        <v>133</v>
      </c>
      <c r="AT175" s="223" t="s">
        <v>129</v>
      </c>
      <c r="AU175" s="223" t="s">
        <v>76</v>
      </c>
      <c r="AY175" s="13" t="s">
        <v>134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3" t="s">
        <v>83</v>
      </c>
      <c r="BK175" s="224">
        <f>ROUND(I175*H175,2)</f>
        <v>0</v>
      </c>
      <c r="BL175" s="13" t="s">
        <v>133</v>
      </c>
      <c r="BM175" s="223" t="s">
        <v>550</v>
      </c>
    </row>
    <row r="176" s="2" customFormat="1">
      <c r="A176" s="34"/>
      <c r="B176" s="35"/>
      <c r="C176" s="36"/>
      <c r="D176" s="225" t="s">
        <v>136</v>
      </c>
      <c r="E176" s="36"/>
      <c r="F176" s="226" t="s">
        <v>327</v>
      </c>
      <c r="G176" s="36"/>
      <c r="H176" s="36"/>
      <c r="I176" s="150"/>
      <c r="J176" s="36"/>
      <c r="K176" s="36"/>
      <c r="L176" s="40"/>
      <c r="M176" s="227"/>
      <c r="N176" s="228"/>
      <c r="O176" s="87"/>
      <c r="P176" s="87"/>
      <c r="Q176" s="87"/>
      <c r="R176" s="87"/>
      <c r="S176" s="87"/>
      <c r="T176" s="88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3" t="s">
        <v>136</v>
      </c>
      <c r="AU176" s="13" t="s">
        <v>76</v>
      </c>
    </row>
    <row r="177" s="2" customFormat="1">
      <c r="A177" s="34"/>
      <c r="B177" s="35"/>
      <c r="C177" s="36"/>
      <c r="D177" s="225" t="s">
        <v>138</v>
      </c>
      <c r="E177" s="36"/>
      <c r="F177" s="229" t="s">
        <v>328</v>
      </c>
      <c r="G177" s="36"/>
      <c r="H177" s="36"/>
      <c r="I177" s="150"/>
      <c r="J177" s="36"/>
      <c r="K177" s="36"/>
      <c r="L177" s="40"/>
      <c r="M177" s="227"/>
      <c r="N177" s="228"/>
      <c r="O177" s="87"/>
      <c r="P177" s="87"/>
      <c r="Q177" s="87"/>
      <c r="R177" s="87"/>
      <c r="S177" s="87"/>
      <c r="T177" s="88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3" t="s">
        <v>138</v>
      </c>
      <c r="AU177" s="13" t="s">
        <v>76</v>
      </c>
    </row>
    <row r="178" s="2" customFormat="1" ht="16.5" customHeight="1">
      <c r="A178" s="34"/>
      <c r="B178" s="35"/>
      <c r="C178" s="211" t="s">
        <v>248</v>
      </c>
      <c r="D178" s="211" t="s">
        <v>129</v>
      </c>
      <c r="E178" s="212" t="s">
        <v>551</v>
      </c>
      <c r="F178" s="213" t="s">
        <v>552</v>
      </c>
      <c r="G178" s="214" t="s">
        <v>132</v>
      </c>
      <c r="H178" s="215">
        <v>1.1000000000000001</v>
      </c>
      <c r="I178" s="216"/>
      <c r="J178" s="217">
        <f>ROUND(I178*H178,2)</f>
        <v>0</v>
      </c>
      <c r="K178" s="218"/>
      <c r="L178" s="40"/>
      <c r="M178" s="219" t="s">
        <v>1</v>
      </c>
      <c r="N178" s="220" t="s">
        <v>41</v>
      </c>
      <c r="O178" s="87"/>
      <c r="P178" s="221">
        <f>O178*H178</f>
        <v>0</v>
      </c>
      <c r="Q178" s="221">
        <v>0</v>
      </c>
      <c r="R178" s="221">
        <f>Q178*H178</f>
        <v>0</v>
      </c>
      <c r="S178" s="221">
        <v>0</v>
      </c>
      <c r="T178" s="222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23" t="s">
        <v>133</v>
      </c>
      <c r="AT178" s="223" t="s">
        <v>129</v>
      </c>
      <c r="AU178" s="223" t="s">
        <v>76</v>
      </c>
      <c r="AY178" s="13" t="s">
        <v>134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3" t="s">
        <v>83</v>
      </c>
      <c r="BK178" s="224">
        <f>ROUND(I178*H178,2)</f>
        <v>0</v>
      </c>
      <c r="BL178" s="13" t="s">
        <v>133</v>
      </c>
      <c r="BM178" s="223" t="s">
        <v>553</v>
      </c>
    </row>
    <row r="179" s="2" customFormat="1">
      <c r="A179" s="34"/>
      <c r="B179" s="35"/>
      <c r="C179" s="36"/>
      <c r="D179" s="225" t="s">
        <v>136</v>
      </c>
      <c r="E179" s="36"/>
      <c r="F179" s="226" t="s">
        <v>554</v>
      </c>
      <c r="G179" s="36"/>
      <c r="H179" s="36"/>
      <c r="I179" s="150"/>
      <c r="J179" s="36"/>
      <c r="K179" s="36"/>
      <c r="L179" s="40"/>
      <c r="M179" s="227"/>
      <c r="N179" s="228"/>
      <c r="O179" s="87"/>
      <c r="P179" s="87"/>
      <c r="Q179" s="87"/>
      <c r="R179" s="87"/>
      <c r="S179" s="87"/>
      <c r="T179" s="88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3" t="s">
        <v>136</v>
      </c>
      <c r="AU179" s="13" t="s">
        <v>76</v>
      </c>
    </row>
    <row r="180" s="2" customFormat="1">
      <c r="A180" s="34"/>
      <c r="B180" s="35"/>
      <c r="C180" s="36"/>
      <c r="D180" s="225" t="s">
        <v>138</v>
      </c>
      <c r="E180" s="36"/>
      <c r="F180" s="229" t="s">
        <v>555</v>
      </c>
      <c r="G180" s="36"/>
      <c r="H180" s="36"/>
      <c r="I180" s="150"/>
      <c r="J180" s="36"/>
      <c r="K180" s="36"/>
      <c r="L180" s="40"/>
      <c r="M180" s="227"/>
      <c r="N180" s="228"/>
      <c r="O180" s="87"/>
      <c r="P180" s="87"/>
      <c r="Q180" s="87"/>
      <c r="R180" s="87"/>
      <c r="S180" s="87"/>
      <c r="T180" s="88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3" t="s">
        <v>138</v>
      </c>
      <c r="AU180" s="13" t="s">
        <v>76</v>
      </c>
    </row>
    <row r="181" s="2" customFormat="1" ht="16.5" customHeight="1">
      <c r="A181" s="34"/>
      <c r="B181" s="35"/>
      <c r="C181" s="211" t="s">
        <v>254</v>
      </c>
      <c r="D181" s="211" t="s">
        <v>129</v>
      </c>
      <c r="E181" s="212" t="s">
        <v>556</v>
      </c>
      <c r="F181" s="213" t="s">
        <v>557</v>
      </c>
      <c r="G181" s="214" t="s">
        <v>177</v>
      </c>
      <c r="H181" s="215">
        <v>94.900000000000006</v>
      </c>
      <c r="I181" s="216"/>
      <c r="J181" s="217">
        <f>ROUND(I181*H181,2)</f>
        <v>0</v>
      </c>
      <c r="K181" s="218"/>
      <c r="L181" s="40"/>
      <c r="M181" s="219" t="s">
        <v>1</v>
      </c>
      <c r="N181" s="220" t="s">
        <v>41</v>
      </c>
      <c r="O181" s="87"/>
      <c r="P181" s="221">
        <f>O181*H181</f>
        <v>0</v>
      </c>
      <c r="Q181" s="221">
        <v>0</v>
      </c>
      <c r="R181" s="221">
        <f>Q181*H181</f>
        <v>0</v>
      </c>
      <c r="S181" s="221">
        <v>0</v>
      </c>
      <c r="T181" s="222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23" t="s">
        <v>133</v>
      </c>
      <c r="AT181" s="223" t="s">
        <v>129</v>
      </c>
      <c r="AU181" s="223" t="s">
        <v>76</v>
      </c>
      <c r="AY181" s="13" t="s">
        <v>134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3" t="s">
        <v>83</v>
      </c>
      <c r="BK181" s="224">
        <f>ROUND(I181*H181,2)</f>
        <v>0</v>
      </c>
      <c r="BL181" s="13" t="s">
        <v>133</v>
      </c>
      <c r="BM181" s="223" t="s">
        <v>558</v>
      </c>
    </row>
    <row r="182" s="2" customFormat="1">
      <c r="A182" s="34"/>
      <c r="B182" s="35"/>
      <c r="C182" s="36"/>
      <c r="D182" s="225" t="s">
        <v>136</v>
      </c>
      <c r="E182" s="36"/>
      <c r="F182" s="226" t="s">
        <v>559</v>
      </c>
      <c r="G182" s="36"/>
      <c r="H182" s="36"/>
      <c r="I182" s="150"/>
      <c r="J182" s="36"/>
      <c r="K182" s="36"/>
      <c r="L182" s="40"/>
      <c r="M182" s="227"/>
      <c r="N182" s="228"/>
      <c r="O182" s="87"/>
      <c r="P182" s="87"/>
      <c r="Q182" s="87"/>
      <c r="R182" s="87"/>
      <c r="S182" s="87"/>
      <c r="T182" s="88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3" t="s">
        <v>136</v>
      </c>
      <c r="AU182" s="13" t="s">
        <v>76</v>
      </c>
    </row>
    <row r="183" s="2" customFormat="1">
      <c r="A183" s="34"/>
      <c r="B183" s="35"/>
      <c r="C183" s="36"/>
      <c r="D183" s="225" t="s">
        <v>138</v>
      </c>
      <c r="E183" s="36"/>
      <c r="F183" s="229" t="s">
        <v>560</v>
      </c>
      <c r="G183" s="36"/>
      <c r="H183" s="36"/>
      <c r="I183" s="150"/>
      <c r="J183" s="36"/>
      <c r="K183" s="36"/>
      <c r="L183" s="40"/>
      <c r="M183" s="227"/>
      <c r="N183" s="228"/>
      <c r="O183" s="87"/>
      <c r="P183" s="87"/>
      <c r="Q183" s="87"/>
      <c r="R183" s="87"/>
      <c r="S183" s="87"/>
      <c r="T183" s="88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3" t="s">
        <v>138</v>
      </c>
      <c r="AU183" s="13" t="s">
        <v>76</v>
      </c>
    </row>
    <row r="184" s="10" customFormat="1">
      <c r="A184" s="10"/>
      <c r="B184" s="230"/>
      <c r="C184" s="231"/>
      <c r="D184" s="225" t="s">
        <v>164</v>
      </c>
      <c r="E184" s="232" t="s">
        <v>1</v>
      </c>
      <c r="F184" s="233" t="s">
        <v>561</v>
      </c>
      <c r="G184" s="231"/>
      <c r="H184" s="234">
        <v>94.900000000000006</v>
      </c>
      <c r="I184" s="235"/>
      <c r="J184" s="231"/>
      <c r="K184" s="231"/>
      <c r="L184" s="236"/>
      <c r="M184" s="237"/>
      <c r="N184" s="238"/>
      <c r="O184" s="238"/>
      <c r="P184" s="238"/>
      <c r="Q184" s="238"/>
      <c r="R184" s="238"/>
      <c r="S184" s="238"/>
      <c r="T184" s="239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T184" s="240" t="s">
        <v>164</v>
      </c>
      <c r="AU184" s="240" t="s">
        <v>76</v>
      </c>
      <c r="AV184" s="10" t="s">
        <v>85</v>
      </c>
      <c r="AW184" s="10" t="s">
        <v>32</v>
      </c>
      <c r="AX184" s="10" t="s">
        <v>83</v>
      </c>
      <c r="AY184" s="240" t="s">
        <v>134</v>
      </c>
    </row>
    <row r="185" s="2" customFormat="1" ht="16.5" customHeight="1">
      <c r="A185" s="34"/>
      <c r="B185" s="35"/>
      <c r="C185" s="211" t="s">
        <v>260</v>
      </c>
      <c r="D185" s="211" t="s">
        <v>129</v>
      </c>
      <c r="E185" s="212" t="s">
        <v>562</v>
      </c>
      <c r="F185" s="213" t="s">
        <v>563</v>
      </c>
      <c r="G185" s="214" t="s">
        <v>153</v>
      </c>
      <c r="H185" s="215">
        <v>4</v>
      </c>
      <c r="I185" s="216"/>
      <c r="J185" s="217">
        <f>ROUND(I185*H185,2)</f>
        <v>0</v>
      </c>
      <c r="K185" s="218"/>
      <c r="L185" s="40"/>
      <c r="M185" s="219" t="s">
        <v>1</v>
      </c>
      <c r="N185" s="220" t="s">
        <v>41</v>
      </c>
      <c r="O185" s="87"/>
      <c r="P185" s="221">
        <f>O185*H185</f>
        <v>0</v>
      </c>
      <c r="Q185" s="221">
        <v>0</v>
      </c>
      <c r="R185" s="221">
        <f>Q185*H185</f>
        <v>0</v>
      </c>
      <c r="S185" s="221">
        <v>0</v>
      </c>
      <c r="T185" s="222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23" t="s">
        <v>133</v>
      </c>
      <c r="AT185" s="223" t="s">
        <v>129</v>
      </c>
      <c r="AU185" s="223" t="s">
        <v>76</v>
      </c>
      <c r="AY185" s="13" t="s">
        <v>134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3" t="s">
        <v>83</v>
      </c>
      <c r="BK185" s="224">
        <f>ROUND(I185*H185,2)</f>
        <v>0</v>
      </c>
      <c r="BL185" s="13" t="s">
        <v>133</v>
      </c>
      <c r="BM185" s="223" t="s">
        <v>201</v>
      </c>
    </row>
    <row r="186" s="2" customFormat="1">
      <c r="A186" s="34"/>
      <c r="B186" s="35"/>
      <c r="C186" s="36"/>
      <c r="D186" s="225" t="s">
        <v>136</v>
      </c>
      <c r="E186" s="36"/>
      <c r="F186" s="226" t="s">
        <v>564</v>
      </c>
      <c r="G186" s="36"/>
      <c r="H186" s="36"/>
      <c r="I186" s="150"/>
      <c r="J186" s="36"/>
      <c r="K186" s="36"/>
      <c r="L186" s="40"/>
      <c r="M186" s="227"/>
      <c r="N186" s="228"/>
      <c r="O186" s="87"/>
      <c r="P186" s="87"/>
      <c r="Q186" s="87"/>
      <c r="R186" s="87"/>
      <c r="S186" s="87"/>
      <c r="T186" s="88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3" t="s">
        <v>136</v>
      </c>
      <c r="AU186" s="13" t="s">
        <v>76</v>
      </c>
    </row>
    <row r="187" s="2" customFormat="1">
      <c r="A187" s="34"/>
      <c r="B187" s="35"/>
      <c r="C187" s="36"/>
      <c r="D187" s="225" t="s">
        <v>138</v>
      </c>
      <c r="E187" s="36"/>
      <c r="F187" s="229" t="s">
        <v>565</v>
      </c>
      <c r="G187" s="36"/>
      <c r="H187" s="36"/>
      <c r="I187" s="150"/>
      <c r="J187" s="36"/>
      <c r="K187" s="36"/>
      <c r="L187" s="40"/>
      <c r="M187" s="227"/>
      <c r="N187" s="228"/>
      <c r="O187" s="87"/>
      <c r="P187" s="87"/>
      <c r="Q187" s="87"/>
      <c r="R187" s="87"/>
      <c r="S187" s="87"/>
      <c r="T187" s="88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3" t="s">
        <v>138</v>
      </c>
      <c r="AU187" s="13" t="s">
        <v>76</v>
      </c>
    </row>
    <row r="188" s="2" customFormat="1" ht="16.5" customHeight="1">
      <c r="A188" s="34"/>
      <c r="B188" s="35"/>
      <c r="C188" s="211" t="s">
        <v>7</v>
      </c>
      <c r="D188" s="211" t="s">
        <v>129</v>
      </c>
      <c r="E188" s="212" t="s">
        <v>370</v>
      </c>
      <c r="F188" s="213" t="s">
        <v>371</v>
      </c>
      <c r="G188" s="214" t="s">
        <v>200</v>
      </c>
      <c r="H188" s="215">
        <v>5.4000000000000004</v>
      </c>
      <c r="I188" s="216"/>
      <c r="J188" s="217">
        <f>ROUND(I188*H188,2)</f>
        <v>0</v>
      </c>
      <c r="K188" s="218"/>
      <c r="L188" s="40"/>
      <c r="M188" s="219" t="s">
        <v>1</v>
      </c>
      <c r="N188" s="220" t="s">
        <v>41</v>
      </c>
      <c r="O188" s="87"/>
      <c r="P188" s="221">
        <f>O188*H188</f>
        <v>0</v>
      </c>
      <c r="Q188" s="221">
        <v>0</v>
      </c>
      <c r="R188" s="221">
        <f>Q188*H188</f>
        <v>0</v>
      </c>
      <c r="S188" s="221">
        <v>0</v>
      </c>
      <c r="T188" s="222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23" t="s">
        <v>133</v>
      </c>
      <c r="AT188" s="223" t="s">
        <v>129</v>
      </c>
      <c r="AU188" s="223" t="s">
        <v>76</v>
      </c>
      <c r="AY188" s="13" t="s">
        <v>134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3" t="s">
        <v>83</v>
      </c>
      <c r="BK188" s="224">
        <f>ROUND(I188*H188,2)</f>
        <v>0</v>
      </c>
      <c r="BL188" s="13" t="s">
        <v>133</v>
      </c>
      <c r="BM188" s="223" t="s">
        <v>566</v>
      </c>
    </row>
    <row r="189" s="2" customFormat="1">
      <c r="A189" s="34"/>
      <c r="B189" s="35"/>
      <c r="C189" s="36"/>
      <c r="D189" s="225" t="s">
        <v>136</v>
      </c>
      <c r="E189" s="36"/>
      <c r="F189" s="226" t="s">
        <v>373</v>
      </c>
      <c r="G189" s="36"/>
      <c r="H189" s="36"/>
      <c r="I189" s="150"/>
      <c r="J189" s="36"/>
      <c r="K189" s="36"/>
      <c r="L189" s="40"/>
      <c r="M189" s="227"/>
      <c r="N189" s="228"/>
      <c r="O189" s="87"/>
      <c r="P189" s="87"/>
      <c r="Q189" s="87"/>
      <c r="R189" s="87"/>
      <c r="S189" s="87"/>
      <c r="T189" s="88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3" t="s">
        <v>136</v>
      </c>
      <c r="AU189" s="13" t="s">
        <v>76</v>
      </c>
    </row>
    <row r="190" s="2" customFormat="1">
      <c r="A190" s="34"/>
      <c r="B190" s="35"/>
      <c r="C190" s="36"/>
      <c r="D190" s="225" t="s">
        <v>138</v>
      </c>
      <c r="E190" s="36"/>
      <c r="F190" s="229" t="s">
        <v>374</v>
      </c>
      <c r="G190" s="36"/>
      <c r="H190" s="36"/>
      <c r="I190" s="150"/>
      <c r="J190" s="36"/>
      <c r="K190" s="36"/>
      <c r="L190" s="40"/>
      <c r="M190" s="227"/>
      <c r="N190" s="228"/>
      <c r="O190" s="87"/>
      <c r="P190" s="87"/>
      <c r="Q190" s="87"/>
      <c r="R190" s="87"/>
      <c r="S190" s="87"/>
      <c r="T190" s="88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3" t="s">
        <v>138</v>
      </c>
      <c r="AU190" s="13" t="s">
        <v>76</v>
      </c>
    </row>
    <row r="191" s="2" customFormat="1" ht="16.5" customHeight="1">
      <c r="A191" s="34"/>
      <c r="B191" s="35"/>
      <c r="C191" s="211" t="s">
        <v>271</v>
      </c>
      <c r="D191" s="211" t="s">
        <v>129</v>
      </c>
      <c r="E191" s="212" t="s">
        <v>567</v>
      </c>
      <c r="F191" s="213" t="s">
        <v>568</v>
      </c>
      <c r="G191" s="214" t="s">
        <v>153</v>
      </c>
      <c r="H191" s="215">
        <v>2</v>
      </c>
      <c r="I191" s="216"/>
      <c r="J191" s="217">
        <f>ROUND(I191*H191,2)</f>
        <v>0</v>
      </c>
      <c r="K191" s="218"/>
      <c r="L191" s="40"/>
      <c r="M191" s="219" t="s">
        <v>1</v>
      </c>
      <c r="N191" s="220" t="s">
        <v>41</v>
      </c>
      <c r="O191" s="87"/>
      <c r="P191" s="221">
        <f>O191*H191</f>
        <v>0</v>
      </c>
      <c r="Q191" s="221">
        <v>0</v>
      </c>
      <c r="R191" s="221">
        <f>Q191*H191</f>
        <v>0</v>
      </c>
      <c r="S191" s="221">
        <v>0</v>
      </c>
      <c r="T191" s="222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23" t="s">
        <v>133</v>
      </c>
      <c r="AT191" s="223" t="s">
        <v>129</v>
      </c>
      <c r="AU191" s="223" t="s">
        <v>76</v>
      </c>
      <c r="AY191" s="13" t="s">
        <v>134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3" t="s">
        <v>83</v>
      </c>
      <c r="BK191" s="224">
        <f>ROUND(I191*H191,2)</f>
        <v>0</v>
      </c>
      <c r="BL191" s="13" t="s">
        <v>133</v>
      </c>
      <c r="BM191" s="223" t="s">
        <v>569</v>
      </c>
    </row>
    <row r="192" s="2" customFormat="1">
      <c r="A192" s="34"/>
      <c r="B192" s="35"/>
      <c r="C192" s="36"/>
      <c r="D192" s="225" t="s">
        <v>136</v>
      </c>
      <c r="E192" s="36"/>
      <c r="F192" s="226" t="s">
        <v>570</v>
      </c>
      <c r="G192" s="36"/>
      <c r="H192" s="36"/>
      <c r="I192" s="150"/>
      <c r="J192" s="36"/>
      <c r="K192" s="36"/>
      <c r="L192" s="40"/>
      <c r="M192" s="227"/>
      <c r="N192" s="228"/>
      <c r="O192" s="87"/>
      <c r="P192" s="87"/>
      <c r="Q192" s="87"/>
      <c r="R192" s="87"/>
      <c r="S192" s="87"/>
      <c r="T192" s="88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3" t="s">
        <v>136</v>
      </c>
      <c r="AU192" s="13" t="s">
        <v>76</v>
      </c>
    </row>
    <row r="193" s="2" customFormat="1">
      <c r="A193" s="34"/>
      <c r="B193" s="35"/>
      <c r="C193" s="36"/>
      <c r="D193" s="225" t="s">
        <v>138</v>
      </c>
      <c r="E193" s="36"/>
      <c r="F193" s="229" t="s">
        <v>571</v>
      </c>
      <c r="G193" s="36"/>
      <c r="H193" s="36"/>
      <c r="I193" s="150"/>
      <c r="J193" s="36"/>
      <c r="K193" s="36"/>
      <c r="L193" s="40"/>
      <c r="M193" s="227"/>
      <c r="N193" s="228"/>
      <c r="O193" s="87"/>
      <c r="P193" s="87"/>
      <c r="Q193" s="87"/>
      <c r="R193" s="87"/>
      <c r="S193" s="87"/>
      <c r="T193" s="88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3" t="s">
        <v>138</v>
      </c>
      <c r="AU193" s="13" t="s">
        <v>76</v>
      </c>
    </row>
    <row r="194" s="2" customFormat="1" ht="21.75" customHeight="1">
      <c r="A194" s="34"/>
      <c r="B194" s="35"/>
      <c r="C194" s="211" t="s">
        <v>275</v>
      </c>
      <c r="D194" s="211" t="s">
        <v>129</v>
      </c>
      <c r="E194" s="212" t="s">
        <v>572</v>
      </c>
      <c r="F194" s="213" t="s">
        <v>573</v>
      </c>
      <c r="G194" s="214" t="s">
        <v>160</v>
      </c>
      <c r="H194" s="215">
        <v>15</v>
      </c>
      <c r="I194" s="216"/>
      <c r="J194" s="217">
        <f>ROUND(I194*H194,2)</f>
        <v>0</v>
      </c>
      <c r="K194" s="218"/>
      <c r="L194" s="40"/>
      <c r="M194" s="219" t="s">
        <v>1</v>
      </c>
      <c r="N194" s="220" t="s">
        <v>41</v>
      </c>
      <c r="O194" s="87"/>
      <c r="P194" s="221">
        <f>O194*H194</f>
        <v>0</v>
      </c>
      <c r="Q194" s="221">
        <v>0</v>
      </c>
      <c r="R194" s="221">
        <f>Q194*H194</f>
        <v>0</v>
      </c>
      <c r="S194" s="221">
        <v>0</v>
      </c>
      <c r="T194" s="222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23" t="s">
        <v>133</v>
      </c>
      <c r="AT194" s="223" t="s">
        <v>129</v>
      </c>
      <c r="AU194" s="223" t="s">
        <v>76</v>
      </c>
      <c r="AY194" s="13" t="s">
        <v>134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3" t="s">
        <v>83</v>
      </c>
      <c r="BK194" s="224">
        <f>ROUND(I194*H194,2)</f>
        <v>0</v>
      </c>
      <c r="BL194" s="13" t="s">
        <v>133</v>
      </c>
      <c r="BM194" s="223" t="s">
        <v>574</v>
      </c>
    </row>
    <row r="195" s="2" customFormat="1">
      <c r="A195" s="34"/>
      <c r="B195" s="35"/>
      <c r="C195" s="36"/>
      <c r="D195" s="225" t="s">
        <v>136</v>
      </c>
      <c r="E195" s="36"/>
      <c r="F195" s="226" t="s">
        <v>575</v>
      </c>
      <c r="G195" s="36"/>
      <c r="H195" s="36"/>
      <c r="I195" s="150"/>
      <c r="J195" s="36"/>
      <c r="K195" s="36"/>
      <c r="L195" s="40"/>
      <c r="M195" s="227"/>
      <c r="N195" s="228"/>
      <c r="O195" s="87"/>
      <c r="P195" s="87"/>
      <c r="Q195" s="87"/>
      <c r="R195" s="87"/>
      <c r="S195" s="87"/>
      <c r="T195" s="88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3" t="s">
        <v>136</v>
      </c>
      <c r="AU195" s="13" t="s">
        <v>76</v>
      </c>
    </row>
    <row r="196" s="2" customFormat="1">
      <c r="A196" s="34"/>
      <c r="B196" s="35"/>
      <c r="C196" s="36"/>
      <c r="D196" s="225" t="s">
        <v>138</v>
      </c>
      <c r="E196" s="36"/>
      <c r="F196" s="229" t="s">
        <v>380</v>
      </c>
      <c r="G196" s="36"/>
      <c r="H196" s="36"/>
      <c r="I196" s="150"/>
      <c r="J196" s="36"/>
      <c r="K196" s="36"/>
      <c r="L196" s="40"/>
      <c r="M196" s="227"/>
      <c r="N196" s="228"/>
      <c r="O196" s="87"/>
      <c r="P196" s="87"/>
      <c r="Q196" s="87"/>
      <c r="R196" s="87"/>
      <c r="S196" s="87"/>
      <c r="T196" s="88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3" t="s">
        <v>138</v>
      </c>
      <c r="AU196" s="13" t="s">
        <v>76</v>
      </c>
    </row>
    <row r="197" s="10" customFormat="1">
      <c r="A197" s="10"/>
      <c r="B197" s="230"/>
      <c r="C197" s="231"/>
      <c r="D197" s="225" t="s">
        <v>164</v>
      </c>
      <c r="E197" s="232" t="s">
        <v>1</v>
      </c>
      <c r="F197" s="233" t="s">
        <v>576</v>
      </c>
      <c r="G197" s="231"/>
      <c r="H197" s="234">
        <v>15</v>
      </c>
      <c r="I197" s="235"/>
      <c r="J197" s="231"/>
      <c r="K197" s="231"/>
      <c r="L197" s="236"/>
      <c r="M197" s="237"/>
      <c r="N197" s="238"/>
      <c r="O197" s="238"/>
      <c r="P197" s="238"/>
      <c r="Q197" s="238"/>
      <c r="R197" s="238"/>
      <c r="S197" s="238"/>
      <c r="T197" s="239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T197" s="240" t="s">
        <v>164</v>
      </c>
      <c r="AU197" s="240" t="s">
        <v>76</v>
      </c>
      <c r="AV197" s="10" t="s">
        <v>85</v>
      </c>
      <c r="AW197" s="10" t="s">
        <v>32</v>
      </c>
      <c r="AX197" s="10" t="s">
        <v>83</v>
      </c>
      <c r="AY197" s="240" t="s">
        <v>134</v>
      </c>
    </row>
    <row r="198" s="2" customFormat="1" ht="16.5" customHeight="1">
      <c r="A198" s="34"/>
      <c r="B198" s="35"/>
      <c r="C198" s="252" t="s">
        <v>279</v>
      </c>
      <c r="D198" s="252" t="s">
        <v>183</v>
      </c>
      <c r="E198" s="253" t="s">
        <v>382</v>
      </c>
      <c r="F198" s="254" t="s">
        <v>383</v>
      </c>
      <c r="G198" s="255" t="s">
        <v>186</v>
      </c>
      <c r="H198" s="256">
        <v>8.4000000000000004</v>
      </c>
      <c r="I198" s="257"/>
      <c r="J198" s="258">
        <f>ROUND(I198*H198,2)</f>
        <v>0</v>
      </c>
      <c r="K198" s="259"/>
      <c r="L198" s="260"/>
      <c r="M198" s="261" t="s">
        <v>1</v>
      </c>
      <c r="N198" s="262" t="s">
        <v>41</v>
      </c>
      <c r="O198" s="87"/>
      <c r="P198" s="221">
        <f>O198*H198</f>
        <v>0</v>
      </c>
      <c r="Q198" s="221">
        <v>1</v>
      </c>
      <c r="R198" s="221">
        <f>Q198*H198</f>
        <v>8.4000000000000004</v>
      </c>
      <c r="S198" s="221">
        <v>0</v>
      </c>
      <c r="T198" s="222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23" t="s">
        <v>182</v>
      </c>
      <c r="AT198" s="223" t="s">
        <v>183</v>
      </c>
      <c r="AU198" s="223" t="s">
        <v>76</v>
      </c>
      <c r="AY198" s="13" t="s">
        <v>134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3" t="s">
        <v>83</v>
      </c>
      <c r="BK198" s="224">
        <f>ROUND(I198*H198,2)</f>
        <v>0</v>
      </c>
      <c r="BL198" s="13" t="s">
        <v>133</v>
      </c>
      <c r="BM198" s="223" t="s">
        <v>577</v>
      </c>
    </row>
    <row r="199" s="2" customFormat="1">
      <c r="A199" s="34"/>
      <c r="B199" s="35"/>
      <c r="C199" s="36"/>
      <c r="D199" s="225" t="s">
        <v>136</v>
      </c>
      <c r="E199" s="36"/>
      <c r="F199" s="226" t="s">
        <v>383</v>
      </c>
      <c r="G199" s="36"/>
      <c r="H199" s="36"/>
      <c r="I199" s="150"/>
      <c r="J199" s="36"/>
      <c r="K199" s="36"/>
      <c r="L199" s="40"/>
      <c r="M199" s="227"/>
      <c r="N199" s="228"/>
      <c r="O199" s="87"/>
      <c r="P199" s="87"/>
      <c r="Q199" s="87"/>
      <c r="R199" s="87"/>
      <c r="S199" s="87"/>
      <c r="T199" s="88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3" t="s">
        <v>136</v>
      </c>
      <c r="AU199" s="13" t="s">
        <v>76</v>
      </c>
    </row>
    <row r="200" s="10" customFormat="1">
      <c r="A200" s="10"/>
      <c r="B200" s="230"/>
      <c r="C200" s="231"/>
      <c r="D200" s="225" t="s">
        <v>164</v>
      </c>
      <c r="E200" s="232" t="s">
        <v>1</v>
      </c>
      <c r="F200" s="233" t="s">
        <v>578</v>
      </c>
      <c r="G200" s="231"/>
      <c r="H200" s="234">
        <v>8.4000000000000004</v>
      </c>
      <c r="I200" s="235"/>
      <c r="J200" s="231"/>
      <c r="K200" s="231"/>
      <c r="L200" s="236"/>
      <c r="M200" s="237"/>
      <c r="N200" s="238"/>
      <c r="O200" s="238"/>
      <c r="P200" s="238"/>
      <c r="Q200" s="238"/>
      <c r="R200" s="238"/>
      <c r="S200" s="238"/>
      <c r="T200" s="239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T200" s="240" t="s">
        <v>164</v>
      </c>
      <c r="AU200" s="240" t="s">
        <v>76</v>
      </c>
      <c r="AV200" s="10" t="s">
        <v>85</v>
      </c>
      <c r="AW200" s="10" t="s">
        <v>32</v>
      </c>
      <c r="AX200" s="10" t="s">
        <v>83</v>
      </c>
      <c r="AY200" s="240" t="s">
        <v>134</v>
      </c>
    </row>
    <row r="201" s="2" customFormat="1" ht="16.5" customHeight="1">
      <c r="A201" s="34"/>
      <c r="B201" s="35"/>
      <c r="C201" s="252" t="s">
        <v>283</v>
      </c>
      <c r="D201" s="252" t="s">
        <v>183</v>
      </c>
      <c r="E201" s="253" t="s">
        <v>387</v>
      </c>
      <c r="F201" s="254" t="s">
        <v>388</v>
      </c>
      <c r="G201" s="255" t="s">
        <v>389</v>
      </c>
      <c r="H201" s="256">
        <v>5</v>
      </c>
      <c r="I201" s="257"/>
      <c r="J201" s="258">
        <f>ROUND(I201*H201,2)</f>
        <v>0</v>
      </c>
      <c r="K201" s="259"/>
      <c r="L201" s="260"/>
      <c r="M201" s="261" t="s">
        <v>1</v>
      </c>
      <c r="N201" s="262" t="s">
        <v>41</v>
      </c>
      <c r="O201" s="87"/>
      <c r="P201" s="221">
        <f>O201*H201</f>
        <v>0</v>
      </c>
      <c r="Q201" s="221">
        <v>0</v>
      </c>
      <c r="R201" s="221">
        <f>Q201*H201</f>
        <v>0</v>
      </c>
      <c r="S201" s="221">
        <v>0</v>
      </c>
      <c r="T201" s="222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23" t="s">
        <v>182</v>
      </c>
      <c r="AT201" s="223" t="s">
        <v>183</v>
      </c>
      <c r="AU201" s="223" t="s">
        <v>76</v>
      </c>
      <c r="AY201" s="13" t="s">
        <v>134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3" t="s">
        <v>83</v>
      </c>
      <c r="BK201" s="224">
        <f>ROUND(I201*H201,2)</f>
        <v>0</v>
      </c>
      <c r="BL201" s="13" t="s">
        <v>133</v>
      </c>
      <c r="BM201" s="223" t="s">
        <v>579</v>
      </c>
    </row>
    <row r="202" s="2" customFormat="1">
      <c r="A202" s="34"/>
      <c r="B202" s="35"/>
      <c r="C202" s="36"/>
      <c r="D202" s="225" t="s">
        <v>136</v>
      </c>
      <c r="E202" s="36"/>
      <c r="F202" s="226" t="s">
        <v>388</v>
      </c>
      <c r="G202" s="36"/>
      <c r="H202" s="36"/>
      <c r="I202" s="150"/>
      <c r="J202" s="36"/>
      <c r="K202" s="36"/>
      <c r="L202" s="40"/>
      <c r="M202" s="227"/>
      <c r="N202" s="228"/>
      <c r="O202" s="87"/>
      <c r="P202" s="87"/>
      <c r="Q202" s="87"/>
      <c r="R202" s="87"/>
      <c r="S202" s="87"/>
      <c r="T202" s="88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3" t="s">
        <v>136</v>
      </c>
      <c r="AU202" s="13" t="s">
        <v>76</v>
      </c>
    </row>
    <row r="203" s="2" customFormat="1" ht="16.5" customHeight="1">
      <c r="A203" s="34"/>
      <c r="B203" s="35"/>
      <c r="C203" s="211" t="s">
        <v>287</v>
      </c>
      <c r="D203" s="211" t="s">
        <v>129</v>
      </c>
      <c r="E203" s="212" t="s">
        <v>580</v>
      </c>
      <c r="F203" s="213" t="s">
        <v>581</v>
      </c>
      <c r="G203" s="214" t="s">
        <v>153</v>
      </c>
      <c r="H203" s="215">
        <v>12</v>
      </c>
      <c r="I203" s="216"/>
      <c r="J203" s="217">
        <f>ROUND(I203*H203,2)</f>
        <v>0</v>
      </c>
      <c r="K203" s="218"/>
      <c r="L203" s="40"/>
      <c r="M203" s="219" t="s">
        <v>1</v>
      </c>
      <c r="N203" s="220" t="s">
        <v>41</v>
      </c>
      <c r="O203" s="87"/>
      <c r="P203" s="221">
        <f>O203*H203</f>
        <v>0</v>
      </c>
      <c r="Q203" s="221">
        <v>0</v>
      </c>
      <c r="R203" s="221">
        <f>Q203*H203</f>
        <v>0</v>
      </c>
      <c r="S203" s="221">
        <v>0</v>
      </c>
      <c r="T203" s="222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23" t="s">
        <v>133</v>
      </c>
      <c r="AT203" s="223" t="s">
        <v>129</v>
      </c>
      <c r="AU203" s="223" t="s">
        <v>76</v>
      </c>
      <c r="AY203" s="13" t="s">
        <v>134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3" t="s">
        <v>83</v>
      </c>
      <c r="BK203" s="224">
        <f>ROUND(I203*H203,2)</f>
        <v>0</v>
      </c>
      <c r="BL203" s="13" t="s">
        <v>133</v>
      </c>
      <c r="BM203" s="223" t="s">
        <v>582</v>
      </c>
    </row>
    <row r="204" s="2" customFormat="1">
      <c r="A204" s="34"/>
      <c r="B204" s="35"/>
      <c r="C204" s="36"/>
      <c r="D204" s="225" t="s">
        <v>136</v>
      </c>
      <c r="E204" s="36"/>
      <c r="F204" s="226" t="s">
        <v>583</v>
      </c>
      <c r="G204" s="36"/>
      <c r="H204" s="36"/>
      <c r="I204" s="150"/>
      <c r="J204" s="36"/>
      <c r="K204" s="36"/>
      <c r="L204" s="40"/>
      <c r="M204" s="227"/>
      <c r="N204" s="228"/>
      <c r="O204" s="87"/>
      <c r="P204" s="87"/>
      <c r="Q204" s="87"/>
      <c r="R204" s="87"/>
      <c r="S204" s="87"/>
      <c r="T204" s="88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3" t="s">
        <v>136</v>
      </c>
      <c r="AU204" s="13" t="s">
        <v>76</v>
      </c>
    </row>
    <row r="205" s="2" customFormat="1">
      <c r="A205" s="34"/>
      <c r="B205" s="35"/>
      <c r="C205" s="36"/>
      <c r="D205" s="225" t="s">
        <v>138</v>
      </c>
      <c r="E205" s="36"/>
      <c r="F205" s="229" t="s">
        <v>584</v>
      </c>
      <c r="G205" s="36"/>
      <c r="H205" s="36"/>
      <c r="I205" s="150"/>
      <c r="J205" s="36"/>
      <c r="K205" s="36"/>
      <c r="L205" s="40"/>
      <c r="M205" s="227"/>
      <c r="N205" s="228"/>
      <c r="O205" s="87"/>
      <c r="P205" s="87"/>
      <c r="Q205" s="87"/>
      <c r="R205" s="87"/>
      <c r="S205" s="87"/>
      <c r="T205" s="88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3" t="s">
        <v>138</v>
      </c>
      <c r="AU205" s="13" t="s">
        <v>76</v>
      </c>
    </row>
    <row r="206" s="2" customFormat="1" ht="16.5" customHeight="1">
      <c r="A206" s="34"/>
      <c r="B206" s="35"/>
      <c r="C206" s="252" t="s">
        <v>292</v>
      </c>
      <c r="D206" s="252" t="s">
        <v>183</v>
      </c>
      <c r="E206" s="253" t="s">
        <v>585</v>
      </c>
      <c r="F206" s="254" t="s">
        <v>586</v>
      </c>
      <c r="G206" s="255" t="s">
        <v>153</v>
      </c>
      <c r="H206" s="256">
        <v>12</v>
      </c>
      <c r="I206" s="257"/>
      <c r="J206" s="258">
        <f>ROUND(I206*H206,2)</f>
        <v>0</v>
      </c>
      <c r="K206" s="259"/>
      <c r="L206" s="260"/>
      <c r="M206" s="261" t="s">
        <v>1</v>
      </c>
      <c r="N206" s="262" t="s">
        <v>41</v>
      </c>
      <c r="O206" s="87"/>
      <c r="P206" s="221">
        <f>O206*H206</f>
        <v>0</v>
      </c>
      <c r="Q206" s="221">
        <v>0.17000000000000001</v>
      </c>
      <c r="R206" s="221">
        <f>Q206*H206</f>
        <v>2.04</v>
      </c>
      <c r="S206" s="221">
        <v>0</v>
      </c>
      <c r="T206" s="222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23" t="s">
        <v>182</v>
      </c>
      <c r="AT206" s="223" t="s">
        <v>183</v>
      </c>
      <c r="AU206" s="223" t="s">
        <v>76</v>
      </c>
      <c r="AY206" s="13" t="s">
        <v>134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3" t="s">
        <v>83</v>
      </c>
      <c r="BK206" s="224">
        <f>ROUND(I206*H206,2)</f>
        <v>0</v>
      </c>
      <c r="BL206" s="13" t="s">
        <v>133</v>
      </c>
      <c r="BM206" s="223" t="s">
        <v>587</v>
      </c>
    </row>
    <row r="207" s="2" customFormat="1">
      <c r="A207" s="34"/>
      <c r="B207" s="35"/>
      <c r="C207" s="36"/>
      <c r="D207" s="225" t="s">
        <v>136</v>
      </c>
      <c r="E207" s="36"/>
      <c r="F207" s="226" t="s">
        <v>586</v>
      </c>
      <c r="G207" s="36"/>
      <c r="H207" s="36"/>
      <c r="I207" s="150"/>
      <c r="J207" s="36"/>
      <c r="K207" s="36"/>
      <c r="L207" s="40"/>
      <c r="M207" s="227"/>
      <c r="N207" s="228"/>
      <c r="O207" s="87"/>
      <c r="P207" s="87"/>
      <c r="Q207" s="87"/>
      <c r="R207" s="87"/>
      <c r="S207" s="87"/>
      <c r="T207" s="88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3" t="s">
        <v>136</v>
      </c>
      <c r="AU207" s="13" t="s">
        <v>76</v>
      </c>
    </row>
    <row r="208" s="2" customFormat="1" ht="16.5" customHeight="1">
      <c r="A208" s="34"/>
      <c r="B208" s="35"/>
      <c r="C208" s="211" t="s">
        <v>297</v>
      </c>
      <c r="D208" s="211" t="s">
        <v>129</v>
      </c>
      <c r="E208" s="212" t="s">
        <v>398</v>
      </c>
      <c r="F208" s="213" t="s">
        <v>399</v>
      </c>
      <c r="G208" s="214" t="s">
        <v>186</v>
      </c>
      <c r="H208" s="215">
        <v>709.66999999999996</v>
      </c>
      <c r="I208" s="216"/>
      <c r="J208" s="217">
        <f>ROUND(I208*H208,2)</f>
        <v>0</v>
      </c>
      <c r="K208" s="218"/>
      <c r="L208" s="40"/>
      <c r="M208" s="219" t="s">
        <v>1</v>
      </c>
      <c r="N208" s="220" t="s">
        <v>41</v>
      </c>
      <c r="O208" s="87"/>
      <c r="P208" s="221">
        <f>O208*H208</f>
        <v>0</v>
      </c>
      <c r="Q208" s="221">
        <v>0</v>
      </c>
      <c r="R208" s="221">
        <f>Q208*H208</f>
        <v>0</v>
      </c>
      <c r="S208" s="221">
        <v>0</v>
      </c>
      <c r="T208" s="222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23" t="s">
        <v>400</v>
      </c>
      <c r="AT208" s="223" t="s">
        <v>129</v>
      </c>
      <c r="AU208" s="223" t="s">
        <v>76</v>
      </c>
      <c r="AY208" s="13" t="s">
        <v>134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3" t="s">
        <v>83</v>
      </c>
      <c r="BK208" s="224">
        <f>ROUND(I208*H208,2)</f>
        <v>0</v>
      </c>
      <c r="BL208" s="13" t="s">
        <v>400</v>
      </c>
      <c r="BM208" s="223" t="s">
        <v>588</v>
      </c>
    </row>
    <row r="209" s="2" customFormat="1">
      <c r="A209" s="34"/>
      <c r="B209" s="35"/>
      <c r="C209" s="36"/>
      <c r="D209" s="225" t="s">
        <v>136</v>
      </c>
      <c r="E209" s="36"/>
      <c r="F209" s="226" t="s">
        <v>402</v>
      </c>
      <c r="G209" s="36"/>
      <c r="H209" s="36"/>
      <c r="I209" s="150"/>
      <c r="J209" s="36"/>
      <c r="K209" s="36"/>
      <c r="L209" s="40"/>
      <c r="M209" s="227"/>
      <c r="N209" s="228"/>
      <c r="O209" s="87"/>
      <c r="P209" s="87"/>
      <c r="Q209" s="87"/>
      <c r="R209" s="87"/>
      <c r="S209" s="87"/>
      <c r="T209" s="88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3" t="s">
        <v>136</v>
      </c>
      <c r="AU209" s="13" t="s">
        <v>76</v>
      </c>
    </row>
    <row r="210" s="2" customFormat="1">
      <c r="A210" s="34"/>
      <c r="B210" s="35"/>
      <c r="C210" s="36"/>
      <c r="D210" s="225" t="s">
        <v>138</v>
      </c>
      <c r="E210" s="36"/>
      <c r="F210" s="229" t="s">
        <v>403</v>
      </c>
      <c r="G210" s="36"/>
      <c r="H210" s="36"/>
      <c r="I210" s="150"/>
      <c r="J210" s="36"/>
      <c r="K210" s="36"/>
      <c r="L210" s="40"/>
      <c r="M210" s="227"/>
      <c r="N210" s="228"/>
      <c r="O210" s="87"/>
      <c r="P210" s="87"/>
      <c r="Q210" s="87"/>
      <c r="R210" s="87"/>
      <c r="S210" s="87"/>
      <c r="T210" s="88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3" t="s">
        <v>138</v>
      </c>
      <c r="AU210" s="13" t="s">
        <v>76</v>
      </c>
    </row>
    <row r="211" s="10" customFormat="1">
      <c r="A211" s="10"/>
      <c r="B211" s="230"/>
      <c r="C211" s="231"/>
      <c r="D211" s="225" t="s">
        <v>164</v>
      </c>
      <c r="E211" s="232" t="s">
        <v>1</v>
      </c>
      <c r="F211" s="233" t="s">
        <v>589</v>
      </c>
      <c r="G211" s="231"/>
      <c r="H211" s="234">
        <v>465.89999999999998</v>
      </c>
      <c r="I211" s="235"/>
      <c r="J211" s="231"/>
      <c r="K211" s="231"/>
      <c r="L211" s="236"/>
      <c r="M211" s="237"/>
      <c r="N211" s="238"/>
      <c r="O211" s="238"/>
      <c r="P211" s="238"/>
      <c r="Q211" s="238"/>
      <c r="R211" s="238"/>
      <c r="S211" s="238"/>
      <c r="T211" s="239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T211" s="240" t="s">
        <v>164</v>
      </c>
      <c r="AU211" s="240" t="s">
        <v>76</v>
      </c>
      <c r="AV211" s="10" t="s">
        <v>85</v>
      </c>
      <c r="AW211" s="10" t="s">
        <v>32</v>
      </c>
      <c r="AX211" s="10" t="s">
        <v>76</v>
      </c>
      <c r="AY211" s="240" t="s">
        <v>134</v>
      </c>
    </row>
    <row r="212" s="10" customFormat="1">
      <c r="A212" s="10"/>
      <c r="B212" s="230"/>
      <c r="C212" s="231"/>
      <c r="D212" s="225" t="s">
        <v>164</v>
      </c>
      <c r="E212" s="232" t="s">
        <v>1</v>
      </c>
      <c r="F212" s="233" t="s">
        <v>590</v>
      </c>
      <c r="G212" s="231"/>
      <c r="H212" s="234">
        <v>104</v>
      </c>
      <c r="I212" s="235"/>
      <c r="J212" s="231"/>
      <c r="K212" s="231"/>
      <c r="L212" s="236"/>
      <c r="M212" s="237"/>
      <c r="N212" s="238"/>
      <c r="O212" s="238"/>
      <c r="P212" s="238"/>
      <c r="Q212" s="238"/>
      <c r="R212" s="238"/>
      <c r="S212" s="238"/>
      <c r="T212" s="239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T212" s="240" t="s">
        <v>164</v>
      </c>
      <c r="AU212" s="240" t="s">
        <v>76</v>
      </c>
      <c r="AV212" s="10" t="s">
        <v>85</v>
      </c>
      <c r="AW212" s="10" t="s">
        <v>32</v>
      </c>
      <c r="AX212" s="10" t="s">
        <v>76</v>
      </c>
      <c r="AY212" s="240" t="s">
        <v>134</v>
      </c>
    </row>
    <row r="213" s="10" customFormat="1">
      <c r="A213" s="10"/>
      <c r="B213" s="230"/>
      <c r="C213" s="231"/>
      <c r="D213" s="225" t="s">
        <v>164</v>
      </c>
      <c r="E213" s="232" t="s">
        <v>1</v>
      </c>
      <c r="F213" s="233" t="s">
        <v>591</v>
      </c>
      <c r="G213" s="231"/>
      <c r="H213" s="234">
        <v>139.77000000000001</v>
      </c>
      <c r="I213" s="235"/>
      <c r="J213" s="231"/>
      <c r="K213" s="231"/>
      <c r="L213" s="236"/>
      <c r="M213" s="237"/>
      <c r="N213" s="238"/>
      <c r="O213" s="238"/>
      <c r="P213" s="238"/>
      <c r="Q213" s="238"/>
      <c r="R213" s="238"/>
      <c r="S213" s="238"/>
      <c r="T213" s="239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T213" s="240" t="s">
        <v>164</v>
      </c>
      <c r="AU213" s="240" t="s">
        <v>76</v>
      </c>
      <c r="AV213" s="10" t="s">
        <v>85</v>
      </c>
      <c r="AW213" s="10" t="s">
        <v>32</v>
      </c>
      <c r="AX213" s="10" t="s">
        <v>76</v>
      </c>
      <c r="AY213" s="240" t="s">
        <v>134</v>
      </c>
    </row>
    <row r="214" s="11" customFormat="1">
      <c r="A214" s="11"/>
      <c r="B214" s="241"/>
      <c r="C214" s="242"/>
      <c r="D214" s="225" t="s">
        <v>164</v>
      </c>
      <c r="E214" s="243" t="s">
        <v>1</v>
      </c>
      <c r="F214" s="244" t="s">
        <v>167</v>
      </c>
      <c r="G214" s="242"/>
      <c r="H214" s="245">
        <v>709.66999999999996</v>
      </c>
      <c r="I214" s="246"/>
      <c r="J214" s="242"/>
      <c r="K214" s="242"/>
      <c r="L214" s="247"/>
      <c r="M214" s="248"/>
      <c r="N214" s="249"/>
      <c r="O214" s="249"/>
      <c r="P214" s="249"/>
      <c r="Q214" s="249"/>
      <c r="R214" s="249"/>
      <c r="S214" s="249"/>
      <c r="T214" s="250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T214" s="251" t="s">
        <v>164</v>
      </c>
      <c r="AU214" s="251" t="s">
        <v>76</v>
      </c>
      <c r="AV214" s="11" t="s">
        <v>133</v>
      </c>
      <c r="AW214" s="11" t="s">
        <v>32</v>
      </c>
      <c r="AX214" s="11" t="s">
        <v>83</v>
      </c>
      <c r="AY214" s="251" t="s">
        <v>134</v>
      </c>
    </row>
    <row r="215" s="2" customFormat="1" ht="16.5" customHeight="1">
      <c r="A215" s="34"/>
      <c r="B215" s="35"/>
      <c r="C215" s="211" t="s">
        <v>300</v>
      </c>
      <c r="D215" s="211" t="s">
        <v>129</v>
      </c>
      <c r="E215" s="212" t="s">
        <v>408</v>
      </c>
      <c r="F215" s="213" t="s">
        <v>409</v>
      </c>
      <c r="G215" s="214" t="s">
        <v>186</v>
      </c>
      <c r="H215" s="215">
        <v>169.34999999999999</v>
      </c>
      <c r="I215" s="216"/>
      <c r="J215" s="217">
        <f>ROUND(I215*H215,2)</f>
        <v>0</v>
      </c>
      <c r="K215" s="218"/>
      <c r="L215" s="40"/>
      <c r="M215" s="219" t="s">
        <v>1</v>
      </c>
      <c r="N215" s="220" t="s">
        <v>41</v>
      </c>
      <c r="O215" s="87"/>
      <c r="P215" s="221">
        <f>O215*H215</f>
        <v>0</v>
      </c>
      <c r="Q215" s="221">
        <v>0</v>
      </c>
      <c r="R215" s="221">
        <f>Q215*H215</f>
        <v>0</v>
      </c>
      <c r="S215" s="221">
        <v>0</v>
      </c>
      <c r="T215" s="222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23" t="s">
        <v>400</v>
      </c>
      <c r="AT215" s="223" t="s">
        <v>129</v>
      </c>
      <c r="AU215" s="223" t="s">
        <v>76</v>
      </c>
      <c r="AY215" s="13" t="s">
        <v>134</v>
      </c>
      <c r="BE215" s="224">
        <f>IF(N215="základní",J215,0)</f>
        <v>0</v>
      </c>
      <c r="BF215" s="224">
        <f>IF(N215="snížená",J215,0)</f>
        <v>0</v>
      </c>
      <c r="BG215" s="224">
        <f>IF(N215="zákl. přenesená",J215,0)</f>
        <v>0</v>
      </c>
      <c r="BH215" s="224">
        <f>IF(N215="sníž. přenesená",J215,0)</f>
        <v>0</v>
      </c>
      <c r="BI215" s="224">
        <f>IF(N215="nulová",J215,0)</f>
        <v>0</v>
      </c>
      <c r="BJ215" s="13" t="s">
        <v>83</v>
      </c>
      <c r="BK215" s="224">
        <f>ROUND(I215*H215,2)</f>
        <v>0</v>
      </c>
      <c r="BL215" s="13" t="s">
        <v>400</v>
      </c>
      <c r="BM215" s="223" t="s">
        <v>592</v>
      </c>
    </row>
    <row r="216" s="2" customFormat="1">
      <c r="A216" s="34"/>
      <c r="B216" s="35"/>
      <c r="C216" s="36"/>
      <c r="D216" s="225" t="s">
        <v>136</v>
      </c>
      <c r="E216" s="36"/>
      <c r="F216" s="226" t="s">
        <v>411</v>
      </c>
      <c r="G216" s="36"/>
      <c r="H216" s="36"/>
      <c r="I216" s="150"/>
      <c r="J216" s="36"/>
      <c r="K216" s="36"/>
      <c r="L216" s="40"/>
      <c r="M216" s="227"/>
      <c r="N216" s="228"/>
      <c r="O216" s="87"/>
      <c r="P216" s="87"/>
      <c r="Q216" s="87"/>
      <c r="R216" s="87"/>
      <c r="S216" s="87"/>
      <c r="T216" s="88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3" t="s">
        <v>136</v>
      </c>
      <c r="AU216" s="13" t="s">
        <v>76</v>
      </c>
    </row>
    <row r="217" s="2" customFormat="1">
      <c r="A217" s="34"/>
      <c r="B217" s="35"/>
      <c r="C217" s="36"/>
      <c r="D217" s="225" t="s">
        <v>138</v>
      </c>
      <c r="E217" s="36"/>
      <c r="F217" s="229" t="s">
        <v>412</v>
      </c>
      <c r="G217" s="36"/>
      <c r="H217" s="36"/>
      <c r="I217" s="150"/>
      <c r="J217" s="36"/>
      <c r="K217" s="36"/>
      <c r="L217" s="40"/>
      <c r="M217" s="227"/>
      <c r="N217" s="228"/>
      <c r="O217" s="87"/>
      <c r="P217" s="87"/>
      <c r="Q217" s="87"/>
      <c r="R217" s="87"/>
      <c r="S217" s="87"/>
      <c r="T217" s="88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3" t="s">
        <v>138</v>
      </c>
      <c r="AU217" s="13" t="s">
        <v>76</v>
      </c>
    </row>
    <row r="218" s="10" customFormat="1">
      <c r="A218" s="10"/>
      <c r="B218" s="230"/>
      <c r="C218" s="231"/>
      <c r="D218" s="225" t="s">
        <v>164</v>
      </c>
      <c r="E218" s="232" t="s">
        <v>1</v>
      </c>
      <c r="F218" s="233" t="s">
        <v>593</v>
      </c>
      <c r="G218" s="231"/>
      <c r="H218" s="234">
        <v>169.34999999999999</v>
      </c>
      <c r="I218" s="235"/>
      <c r="J218" s="231"/>
      <c r="K218" s="231"/>
      <c r="L218" s="236"/>
      <c r="M218" s="237"/>
      <c r="N218" s="238"/>
      <c r="O218" s="238"/>
      <c r="P218" s="238"/>
      <c r="Q218" s="238"/>
      <c r="R218" s="238"/>
      <c r="S218" s="238"/>
      <c r="T218" s="239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T218" s="240" t="s">
        <v>164</v>
      </c>
      <c r="AU218" s="240" t="s">
        <v>76</v>
      </c>
      <c r="AV218" s="10" t="s">
        <v>85</v>
      </c>
      <c r="AW218" s="10" t="s">
        <v>32</v>
      </c>
      <c r="AX218" s="10" t="s">
        <v>83</v>
      </c>
      <c r="AY218" s="240" t="s">
        <v>134</v>
      </c>
    </row>
    <row r="219" s="2" customFormat="1" ht="16.5" customHeight="1">
      <c r="A219" s="34"/>
      <c r="B219" s="35"/>
      <c r="C219" s="211" t="s">
        <v>305</v>
      </c>
      <c r="D219" s="211" t="s">
        <v>129</v>
      </c>
      <c r="E219" s="212" t="s">
        <v>415</v>
      </c>
      <c r="F219" s="213" t="s">
        <v>416</v>
      </c>
      <c r="G219" s="214" t="s">
        <v>186</v>
      </c>
      <c r="H219" s="215">
        <v>139.77000000000001</v>
      </c>
      <c r="I219" s="216"/>
      <c r="J219" s="217">
        <f>ROUND(I219*H219,2)</f>
        <v>0</v>
      </c>
      <c r="K219" s="218"/>
      <c r="L219" s="40"/>
      <c r="M219" s="219" t="s">
        <v>1</v>
      </c>
      <c r="N219" s="220" t="s">
        <v>41</v>
      </c>
      <c r="O219" s="87"/>
      <c r="P219" s="221">
        <f>O219*H219</f>
        <v>0</v>
      </c>
      <c r="Q219" s="221">
        <v>0</v>
      </c>
      <c r="R219" s="221">
        <f>Q219*H219</f>
        <v>0</v>
      </c>
      <c r="S219" s="221">
        <v>0</v>
      </c>
      <c r="T219" s="222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23" t="s">
        <v>400</v>
      </c>
      <c r="AT219" s="223" t="s">
        <v>129</v>
      </c>
      <c r="AU219" s="223" t="s">
        <v>76</v>
      </c>
      <c r="AY219" s="13" t="s">
        <v>134</v>
      </c>
      <c r="BE219" s="224">
        <f>IF(N219="základní",J219,0)</f>
        <v>0</v>
      </c>
      <c r="BF219" s="224">
        <f>IF(N219="snížená",J219,0)</f>
        <v>0</v>
      </c>
      <c r="BG219" s="224">
        <f>IF(N219="zákl. přenesená",J219,0)</f>
        <v>0</v>
      </c>
      <c r="BH219" s="224">
        <f>IF(N219="sníž. přenesená",J219,0)</f>
        <v>0</v>
      </c>
      <c r="BI219" s="224">
        <f>IF(N219="nulová",J219,0)</f>
        <v>0</v>
      </c>
      <c r="BJ219" s="13" t="s">
        <v>83</v>
      </c>
      <c r="BK219" s="224">
        <f>ROUND(I219*H219,2)</f>
        <v>0</v>
      </c>
      <c r="BL219" s="13" t="s">
        <v>400</v>
      </c>
      <c r="BM219" s="223" t="s">
        <v>594</v>
      </c>
    </row>
    <row r="220" s="2" customFormat="1">
      <c r="A220" s="34"/>
      <c r="B220" s="35"/>
      <c r="C220" s="36"/>
      <c r="D220" s="225" t="s">
        <v>136</v>
      </c>
      <c r="E220" s="36"/>
      <c r="F220" s="226" t="s">
        <v>418</v>
      </c>
      <c r="G220" s="36"/>
      <c r="H220" s="36"/>
      <c r="I220" s="150"/>
      <c r="J220" s="36"/>
      <c r="K220" s="36"/>
      <c r="L220" s="40"/>
      <c r="M220" s="227"/>
      <c r="N220" s="228"/>
      <c r="O220" s="87"/>
      <c r="P220" s="87"/>
      <c r="Q220" s="87"/>
      <c r="R220" s="87"/>
      <c r="S220" s="87"/>
      <c r="T220" s="88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3" t="s">
        <v>136</v>
      </c>
      <c r="AU220" s="13" t="s">
        <v>76</v>
      </c>
    </row>
    <row r="221" s="2" customFormat="1">
      <c r="A221" s="34"/>
      <c r="B221" s="35"/>
      <c r="C221" s="36"/>
      <c r="D221" s="225" t="s">
        <v>138</v>
      </c>
      <c r="E221" s="36"/>
      <c r="F221" s="229" t="s">
        <v>412</v>
      </c>
      <c r="G221" s="36"/>
      <c r="H221" s="36"/>
      <c r="I221" s="150"/>
      <c r="J221" s="36"/>
      <c r="K221" s="36"/>
      <c r="L221" s="40"/>
      <c r="M221" s="227"/>
      <c r="N221" s="228"/>
      <c r="O221" s="87"/>
      <c r="P221" s="87"/>
      <c r="Q221" s="87"/>
      <c r="R221" s="87"/>
      <c r="S221" s="87"/>
      <c r="T221" s="88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3" t="s">
        <v>138</v>
      </c>
      <c r="AU221" s="13" t="s">
        <v>76</v>
      </c>
    </row>
    <row r="222" s="10" customFormat="1">
      <c r="A222" s="10"/>
      <c r="B222" s="230"/>
      <c r="C222" s="231"/>
      <c r="D222" s="225" t="s">
        <v>164</v>
      </c>
      <c r="E222" s="232" t="s">
        <v>1</v>
      </c>
      <c r="F222" s="233" t="s">
        <v>595</v>
      </c>
      <c r="G222" s="231"/>
      <c r="H222" s="234">
        <v>139.77000000000001</v>
      </c>
      <c r="I222" s="235"/>
      <c r="J222" s="231"/>
      <c r="K222" s="231"/>
      <c r="L222" s="236"/>
      <c r="M222" s="237"/>
      <c r="N222" s="238"/>
      <c r="O222" s="238"/>
      <c r="P222" s="238"/>
      <c r="Q222" s="238"/>
      <c r="R222" s="238"/>
      <c r="S222" s="238"/>
      <c r="T222" s="239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T222" s="240" t="s">
        <v>164</v>
      </c>
      <c r="AU222" s="240" t="s">
        <v>76</v>
      </c>
      <c r="AV222" s="10" t="s">
        <v>85</v>
      </c>
      <c r="AW222" s="10" t="s">
        <v>32</v>
      </c>
      <c r="AX222" s="10" t="s">
        <v>83</v>
      </c>
      <c r="AY222" s="240" t="s">
        <v>134</v>
      </c>
    </row>
    <row r="223" s="2" customFormat="1" ht="16.5" customHeight="1">
      <c r="A223" s="34"/>
      <c r="B223" s="35"/>
      <c r="C223" s="211" t="s">
        <v>312</v>
      </c>
      <c r="D223" s="211" t="s">
        <v>129</v>
      </c>
      <c r="E223" s="212" t="s">
        <v>421</v>
      </c>
      <c r="F223" s="213" t="s">
        <v>422</v>
      </c>
      <c r="G223" s="214" t="s">
        <v>186</v>
      </c>
      <c r="H223" s="215">
        <v>1032.5119999999999</v>
      </c>
      <c r="I223" s="216"/>
      <c r="J223" s="217">
        <f>ROUND(I223*H223,2)</f>
        <v>0</v>
      </c>
      <c r="K223" s="218"/>
      <c r="L223" s="40"/>
      <c r="M223" s="219" t="s">
        <v>1</v>
      </c>
      <c r="N223" s="220" t="s">
        <v>41</v>
      </c>
      <c r="O223" s="87"/>
      <c r="P223" s="221">
        <f>O223*H223</f>
        <v>0</v>
      </c>
      <c r="Q223" s="221">
        <v>0</v>
      </c>
      <c r="R223" s="221">
        <f>Q223*H223</f>
        <v>0</v>
      </c>
      <c r="S223" s="221">
        <v>0</v>
      </c>
      <c r="T223" s="222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23" t="s">
        <v>400</v>
      </c>
      <c r="AT223" s="223" t="s">
        <v>129</v>
      </c>
      <c r="AU223" s="223" t="s">
        <v>76</v>
      </c>
      <c r="AY223" s="13" t="s">
        <v>134</v>
      </c>
      <c r="BE223" s="224">
        <f>IF(N223="základní",J223,0)</f>
        <v>0</v>
      </c>
      <c r="BF223" s="224">
        <f>IF(N223="snížená",J223,0)</f>
        <v>0</v>
      </c>
      <c r="BG223" s="224">
        <f>IF(N223="zákl. přenesená",J223,0)</f>
        <v>0</v>
      </c>
      <c r="BH223" s="224">
        <f>IF(N223="sníž. přenesená",J223,0)</f>
        <v>0</v>
      </c>
      <c r="BI223" s="224">
        <f>IF(N223="nulová",J223,0)</f>
        <v>0</v>
      </c>
      <c r="BJ223" s="13" t="s">
        <v>83</v>
      </c>
      <c r="BK223" s="224">
        <f>ROUND(I223*H223,2)</f>
        <v>0</v>
      </c>
      <c r="BL223" s="13" t="s">
        <v>400</v>
      </c>
      <c r="BM223" s="223" t="s">
        <v>596</v>
      </c>
    </row>
    <row r="224" s="2" customFormat="1">
      <c r="A224" s="34"/>
      <c r="B224" s="35"/>
      <c r="C224" s="36"/>
      <c r="D224" s="225" t="s">
        <v>136</v>
      </c>
      <c r="E224" s="36"/>
      <c r="F224" s="226" t="s">
        <v>424</v>
      </c>
      <c r="G224" s="36"/>
      <c r="H224" s="36"/>
      <c r="I224" s="150"/>
      <c r="J224" s="36"/>
      <c r="K224" s="36"/>
      <c r="L224" s="40"/>
      <c r="M224" s="227"/>
      <c r="N224" s="228"/>
      <c r="O224" s="87"/>
      <c r="P224" s="87"/>
      <c r="Q224" s="87"/>
      <c r="R224" s="87"/>
      <c r="S224" s="87"/>
      <c r="T224" s="88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3" t="s">
        <v>136</v>
      </c>
      <c r="AU224" s="13" t="s">
        <v>76</v>
      </c>
    </row>
    <row r="225" s="2" customFormat="1">
      <c r="A225" s="34"/>
      <c r="B225" s="35"/>
      <c r="C225" s="36"/>
      <c r="D225" s="225" t="s">
        <v>138</v>
      </c>
      <c r="E225" s="36"/>
      <c r="F225" s="229" t="s">
        <v>425</v>
      </c>
      <c r="G225" s="36"/>
      <c r="H225" s="36"/>
      <c r="I225" s="150"/>
      <c r="J225" s="36"/>
      <c r="K225" s="36"/>
      <c r="L225" s="40"/>
      <c r="M225" s="227"/>
      <c r="N225" s="228"/>
      <c r="O225" s="87"/>
      <c r="P225" s="87"/>
      <c r="Q225" s="87"/>
      <c r="R225" s="87"/>
      <c r="S225" s="87"/>
      <c r="T225" s="88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3" t="s">
        <v>138</v>
      </c>
      <c r="AU225" s="13" t="s">
        <v>76</v>
      </c>
    </row>
    <row r="226" s="10" customFormat="1">
      <c r="A226" s="10"/>
      <c r="B226" s="230"/>
      <c r="C226" s="231"/>
      <c r="D226" s="225" t="s">
        <v>164</v>
      </c>
      <c r="E226" s="232" t="s">
        <v>1</v>
      </c>
      <c r="F226" s="233" t="s">
        <v>597</v>
      </c>
      <c r="G226" s="231"/>
      <c r="H226" s="234">
        <v>1032.5119999999999</v>
      </c>
      <c r="I226" s="235"/>
      <c r="J226" s="231"/>
      <c r="K226" s="231"/>
      <c r="L226" s="236"/>
      <c r="M226" s="237"/>
      <c r="N226" s="238"/>
      <c r="O226" s="238"/>
      <c r="P226" s="238"/>
      <c r="Q226" s="238"/>
      <c r="R226" s="238"/>
      <c r="S226" s="238"/>
      <c r="T226" s="239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T226" s="240" t="s">
        <v>164</v>
      </c>
      <c r="AU226" s="240" t="s">
        <v>76</v>
      </c>
      <c r="AV226" s="10" t="s">
        <v>85</v>
      </c>
      <c r="AW226" s="10" t="s">
        <v>32</v>
      </c>
      <c r="AX226" s="10" t="s">
        <v>83</v>
      </c>
      <c r="AY226" s="240" t="s">
        <v>134</v>
      </c>
    </row>
    <row r="227" s="2" customFormat="1" ht="21.75" customHeight="1">
      <c r="A227" s="34"/>
      <c r="B227" s="35"/>
      <c r="C227" s="211" t="s">
        <v>318</v>
      </c>
      <c r="D227" s="211" t="s">
        <v>129</v>
      </c>
      <c r="E227" s="212" t="s">
        <v>431</v>
      </c>
      <c r="F227" s="213" t="s">
        <v>432</v>
      </c>
      <c r="G227" s="214" t="s">
        <v>186</v>
      </c>
      <c r="H227" s="215">
        <v>465.89999999999998</v>
      </c>
      <c r="I227" s="216"/>
      <c r="J227" s="217">
        <f>ROUND(I227*H227,2)</f>
        <v>0</v>
      </c>
      <c r="K227" s="218"/>
      <c r="L227" s="40"/>
      <c r="M227" s="219" t="s">
        <v>1</v>
      </c>
      <c r="N227" s="220" t="s">
        <v>41</v>
      </c>
      <c r="O227" s="87"/>
      <c r="P227" s="221">
        <f>O227*H227</f>
        <v>0</v>
      </c>
      <c r="Q227" s="221">
        <v>0</v>
      </c>
      <c r="R227" s="221">
        <f>Q227*H227</f>
        <v>0</v>
      </c>
      <c r="S227" s="221">
        <v>0</v>
      </c>
      <c r="T227" s="222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23" t="s">
        <v>400</v>
      </c>
      <c r="AT227" s="223" t="s">
        <v>129</v>
      </c>
      <c r="AU227" s="223" t="s">
        <v>76</v>
      </c>
      <c r="AY227" s="13" t="s">
        <v>134</v>
      </c>
      <c r="BE227" s="224">
        <f>IF(N227="základní",J227,0)</f>
        <v>0</v>
      </c>
      <c r="BF227" s="224">
        <f>IF(N227="snížená",J227,0)</f>
        <v>0</v>
      </c>
      <c r="BG227" s="224">
        <f>IF(N227="zákl. přenesená",J227,0)</f>
        <v>0</v>
      </c>
      <c r="BH227" s="224">
        <f>IF(N227="sníž. přenesená",J227,0)</f>
        <v>0</v>
      </c>
      <c r="BI227" s="224">
        <f>IF(N227="nulová",J227,0)</f>
        <v>0</v>
      </c>
      <c r="BJ227" s="13" t="s">
        <v>83</v>
      </c>
      <c r="BK227" s="224">
        <f>ROUND(I227*H227,2)</f>
        <v>0</v>
      </c>
      <c r="BL227" s="13" t="s">
        <v>400</v>
      </c>
      <c r="BM227" s="223" t="s">
        <v>598</v>
      </c>
    </row>
    <row r="228" s="2" customFormat="1">
      <c r="A228" s="34"/>
      <c r="B228" s="35"/>
      <c r="C228" s="36"/>
      <c r="D228" s="225" t="s">
        <v>136</v>
      </c>
      <c r="E228" s="36"/>
      <c r="F228" s="226" t="s">
        <v>434</v>
      </c>
      <c r="G228" s="36"/>
      <c r="H228" s="36"/>
      <c r="I228" s="150"/>
      <c r="J228" s="36"/>
      <c r="K228" s="36"/>
      <c r="L228" s="40"/>
      <c r="M228" s="227"/>
      <c r="N228" s="228"/>
      <c r="O228" s="87"/>
      <c r="P228" s="87"/>
      <c r="Q228" s="87"/>
      <c r="R228" s="87"/>
      <c r="S228" s="87"/>
      <c r="T228" s="88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3" t="s">
        <v>136</v>
      </c>
      <c r="AU228" s="13" t="s">
        <v>76</v>
      </c>
    </row>
    <row r="229" s="2" customFormat="1">
      <c r="A229" s="34"/>
      <c r="B229" s="35"/>
      <c r="C229" s="36"/>
      <c r="D229" s="225" t="s">
        <v>138</v>
      </c>
      <c r="E229" s="36"/>
      <c r="F229" s="229" t="s">
        <v>425</v>
      </c>
      <c r="G229" s="36"/>
      <c r="H229" s="36"/>
      <c r="I229" s="150"/>
      <c r="J229" s="36"/>
      <c r="K229" s="36"/>
      <c r="L229" s="40"/>
      <c r="M229" s="227"/>
      <c r="N229" s="228"/>
      <c r="O229" s="87"/>
      <c r="P229" s="87"/>
      <c r="Q229" s="87"/>
      <c r="R229" s="87"/>
      <c r="S229" s="87"/>
      <c r="T229" s="88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3" t="s">
        <v>138</v>
      </c>
      <c r="AU229" s="13" t="s">
        <v>76</v>
      </c>
    </row>
    <row r="230" s="10" customFormat="1">
      <c r="A230" s="10"/>
      <c r="B230" s="230"/>
      <c r="C230" s="231"/>
      <c r="D230" s="225" t="s">
        <v>164</v>
      </c>
      <c r="E230" s="232" t="s">
        <v>1</v>
      </c>
      <c r="F230" s="233" t="s">
        <v>599</v>
      </c>
      <c r="G230" s="231"/>
      <c r="H230" s="234">
        <v>465.89999999999998</v>
      </c>
      <c r="I230" s="235"/>
      <c r="J230" s="231"/>
      <c r="K230" s="231"/>
      <c r="L230" s="236"/>
      <c r="M230" s="237"/>
      <c r="N230" s="238"/>
      <c r="O230" s="238"/>
      <c r="P230" s="238"/>
      <c r="Q230" s="238"/>
      <c r="R230" s="238"/>
      <c r="S230" s="238"/>
      <c r="T230" s="239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T230" s="240" t="s">
        <v>164</v>
      </c>
      <c r="AU230" s="240" t="s">
        <v>76</v>
      </c>
      <c r="AV230" s="10" t="s">
        <v>85</v>
      </c>
      <c r="AW230" s="10" t="s">
        <v>32</v>
      </c>
      <c r="AX230" s="10" t="s">
        <v>83</v>
      </c>
      <c r="AY230" s="240" t="s">
        <v>134</v>
      </c>
    </row>
    <row r="231" s="2" customFormat="1" ht="16.5" customHeight="1">
      <c r="A231" s="34"/>
      <c r="B231" s="35"/>
      <c r="C231" s="211" t="s">
        <v>323</v>
      </c>
      <c r="D231" s="211" t="s">
        <v>129</v>
      </c>
      <c r="E231" s="212" t="s">
        <v>437</v>
      </c>
      <c r="F231" s="213" t="s">
        <v>438</v>
      </c>
      <c r="G231" s="214" t="s">
        <v>186</v>
      </c>
      <c r="H231" s="215">
        <v>169.34999999999999</v>
      </c>
      <c r="I231" s="216"/>
      <c r="J231" s="217">
        <f>ROUND(I231*H231,2)</f>
        <v>0</v>
      </c>
      <c r="K231" s="218"/>
      <c r="L231" s="40"/>
      <c r="M231" s="219" t="s">
        <v>1</v>
      </c>
      <c r="N231" s="220" t="s">
        <v>41</v>
      </c>
      <c r="O231" s="87"/>
      <c r="P231" s="221">
        <f>O231*H231</f>
        <v>0</v>
      </c>
      <c r="Q231" s="221">
        <v>0</v>
      </c>
      <c r="R231" s="221">
        <f>Q231*H231</f>
        <v>0</v>
      </c>
      <c r="S231" s="221">
        <v>0</v>
      </c>
      <c r="T231" s="222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23" t="s">
        <v>400</v>
      </c>
      <c r="AT231" s="223" t="s">
        <v>129</v>
      </c>
      <c r="AU231" s="223" t="s">
        <v>76</v>
      </c>
      <c r="AY231" s="13" t="s">
        <v>134</v>
      </c>
      <c r="BE231" s="224">
        <f>IF(N231="základní",J231,0)</f>
        <v>0</v>
      </c>
      <c r="BF231" s="224">
        <f>IF(N231="snížená",J231,0)</f>
        <v>0</v>
      </c>
      <c r="BG231" s="224">
        <f>IF(N231="zákl. přenesená",J231,0)</f>
        <v>0</v>
      </c>
      <c r="BH231" s="224">
        <f>IF(N231="sníž. přenesená",J231,0)</f>
        <v>0</v>
      </c>
      <c r="BI231" s="224">
        <f>IF(N231="nulová",J231,0)</f>
        <v>0</v>
      </c>
      <c r="BJ231" s="13" t="s">
        <v>83</v>
      </c>
      <c r="BK231" s="224">
        <f>ROUND(I231*H231,2)</f>
        <v>0</v>
      </c>
      <c r="BL231" s="13" t="s">
        <v>400</v>
      </c>
      <c r="BM231" s="223" t="s">
        <v>600</v>
      </c>
    </row>
    <row r="232" s="2" customFormat="1">
      <c r="A232" s="34"/>
      <c r="B232" s="35"/>
      <c r="C232" s="36"/>
      <c r="D232" s="225" t="s">
        <v>136</v>
      </c>
      <c r="E232" s="36"/>
      <c r="F232" s="226" t="s">
        <v>440</v>
      </c>
      <c r="G232" s="36"/>
      <c r="H232" s="36"/>
      <c r="I232" s="150"/>
      <c r="J232" s="36"/>
      <c r="K232" s="36"/>
      <c r="L232" s="40"/>
      <c r="M232" s="227"/>
      <c r="N232" s="228"/>
      <c r="O232" s="87"/>
      <c r="P232" s="87"/>
      <c r="Q232" s="87"/>
      <c r="R232" s="87"/>
      <c r="S232" s="87"/>
      <c r="T232" s="88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3" t="s">
        <v>136</v>
      </c>
      <c r="AU232" s="13" t="s">
        <v>76</v>
      </c>
    </row>
    <row r="233" s="2" customFormat="1">
      <c r="A233" s="34"/>
      <c r="B233" s="35"/>
      <c r="C233" s="36"/>
      <c r="D233" s="225" t="s">
        <v>138</v>
      </c>
      <c r="E233" s="36"/>
      <c r="F233" s="229" t="s">
        <v>425</v>
      </c>
      <c r="G233" s="36"/>
      <c r="H233" s="36"/>
      <c r="I233" s="150"/>
      <c r="J233" s="36"/>
      <c r="K233" s="36"/>
      <c r="L233" s="40"/>
      <c r="M233" s="227"/>
      <c r="N233" s="228"/>
      <c r="O233" s="87"/>
      <c r="P233" s="87"/>
      <c r="Q233" s="87"/>
      <c r="R233" s="87"/>
      <c r="S233" s="87"/>
      <c r="T233" s="88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3" t="s">
        <v>138</v>
      </c>
      <c r="AU233" s="13" t="s">
        <v>76</v>
      </c>
    </row>
    <row r="234" s="10" customFormat="1">
      <c r="A234" s="10"/>
      <c r="B234" s="230"/>
      <c r="C234" s="231"/>
      <c r="D234" s="225" t="s">
        <v>164</v>
      </c>
      <c r="E234" s="232" t="s">
        <v>1</v>
      </c>
      <c r="F234" s="233" t="s">
        <v>601</v>
      </c>
      <c r="G234" s="231"/>
      <c r="H234" s="234">
        <v>169.34999999999999</v>
      </c>
      <c r="I234" s="235"/>
      <c r="J234" s="231"/>
      <c r="K234" s="231"/>
      <c r="L234" s="236"/>
      <c r="M234" s="237"/>
      <c r="N234" s="238"/>
      <c r="O234" s="238"/>
      <c r="P234" s="238"/>
      <c r="Q234" s="238"/>
      <c r="R234" s="238"/>
      <c r="S234" s="238"/>
      <c r="T234" s="239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T234" s="240" t="s">
        <v>164</v>
      </c>
      <c r="AU234" s="240" t="s">
        <v>76</v>
      </c>
      <c r="AV234" s="10" t="s">
        <v>85</v>
      </c>
      <c r="AW234" s="10" t="s">
        <v>32</v>
      </c>
      <c r="AX234" s="10" t="s">
        <v>83</v>
      </c>
      <c r="AY234" s="240" t="s">
        <v>134</v>
      </c>
    </row>
    <row r="235" s="2" customFormat="1" ht="21.75" customHeight="1">
      <c r="A235" s="34"/>
      <c r="B235" s="35"/>
      <c r="C235" s="211" t="s">
        <v>329</v>
      </c>
      <c r="D235" s="211" t="s">
        <v>129</v>
      </c>
      <c r="E235" s="212" t="s">
        <v>443</v>
      </c>
      <c r="F235" s="213" t="s">
        <v>444</v>
      </c>
      <c r="G235" s="214" t="s">
        <v>186</v>
      </c>
      <c r="H235" s="215">
        <v>139.77000000000001</v>
      </c>
      <c r="I235" s="216"/>
      <c r="J235" s="217">
        <f>ROUND(I235*H235,2)</f>
        <v>0</v>
      </c>
      <c r="K235" s="218"/>
      <c r="L235" s="40"/>
      <c r="M235" s="219" t="s">
        <v>1</v>
      </c>
      <c r="N235" s="220" t="s">
        <v>41</v>
      </c>
      <c r="O235" s="87"/>
      <c r="P235" s="221">
        <f>O235*H235</f>
        <v>0</v>
      </c>
      <c r="Q235" s="221">
        <v>0</v>
      </c>
      <c r="R235" s="221">
        <f>Q235*H235</f>
        <v>0</v>
      </c>
      <c r="S235" s="221">
        <v>0</v>
      </c>
      <c r="T235" s="222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23" t="s">
        <v>400</v>
      </c>
      <c r="AT235" s="223" t="s">
        <v>129</v>
      </c>
      <c r="AU235" s="223" t="s">
        <v>76</v>
      </c>
      <c r="AY235" s="13" t="s">
        <v>134</v>
      </c>
      <c r="BE235" s="224">
        <f>IF(N235="základní",J235,0)</f>
        <v>0</v>
      </c>
      <c r="BF235" s="224">
        <f>IF(N235="snížená",J235,0)</f>
        <v>0</v>
      </c>
      <c r="BG235" s="224">
        <f>IF(N235="zákl. přenesená",J235,0)</f>
        <v>0</v>
      </c>
      <c r="BH235" s="224">
        <f>IF(N235="sníž. přenesená",J235,0)</f>
        <v>0</v>
      </c>
      <c r="BI235" s="224">
        <f>IF(N235="nulová",J235,0)</f>
        <v>0</v>
      </c>
      <c r="BJ235" s="13" t="s">
        <v>83</v>
      </c>
      <c r="BK235" s="224">
        <f>ROUND(I235*H235,2)</f>
        <v>0</v>
      </c>
      <c r="BL235" s="13" t="s">
        <v>400</v>
      </c>
      <c r="BM235" s="223" t="s">
        <v>602</v>
      </c>
    </row>
    <row r="236" s="2" customFormat="1">
      <c r="A236" s="34"/>
      <c r="B236" s="35"/>
      <c r="C236" s="36"/>
      <c r="D236" s="225" t="s">
        <v>136</v>
      </c>
      <c r="E236" s="36"/>
      <c r="F236" s="226" t="s">
        <v>446</v>
      </c>
      <c r="G236" s="36"/>
      <c r="H236" s="36"/>
      <c r="I236" s="150"/>
      <c r="J236" s="36"/>
      <c r="K236" s="36"/>
      <c r="L236" s="40"/>
      <c r="M236" s="227"/>
      <c r="N236" s="228"/>
      <c r="O236" s="87"/>
      <c r="P236" s="87"/>
      <c r="Q236" s="87"/>
      <c r="R236" s="87"/>
      <c r="S236" s="87"/>
      <c r="T236" s="88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3" t="s">
        <v>136</v>
      </c>
      <c r="AU236" s="13" t="s">
        <v>76</v>
      </c>
    </row>
    <row r="237" s="2" customFormat="1">
      <c r="A237" s="34"/>
      <c r="B237" s="35"/>
      <c r="C237" s="36"/>
      <c r="D237" s="225" t="s">
        <v>138</v>
      </c>
      <c r="E237" s="36"/>
      <c r="F237" s="229" t="s">
        <v>425</v>
      </c>
      <c r="G237" s="36"/>
      <c r="H237" s="36"/>
      <c r="I237" s="150"/>
      <c r="J237" s="36"/>
      <c r="K237" s="36"/>
      <c r="L237" s="40"/>
      <c r="M237" s="227"/>
      <c r="N237" s="228"/>
      <c r="O237" s="87"/>
      <c r="P237" s="87"/>
      <c r="Q237" s="87"/>
      <c r="R237" s="87"/>
      <c r="S237" s="87"/>
      <c r="T237" s="88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3" t="s">
        <v>138</v>
      </c>
      <c r="AU237" s="13" t="s">
        <v>76</v>
      </c>
    </row>
    <row r="238" s="10" customFormat="1">
      <c r="A238" s="10"/>
      <c r="B238" s="230"/>
      <c r="C238" s="231"/>
      <c r="D238" s="225" t="s">
        <v>164</v>
      </c>
      <c r="E238" s="232" t="s">
        <v>1</v>
      </c>
      <c r="F238" s="233" t="s">
        <v>603</v>
      </c>
      <c r="G238" s="231"/>
      <c r="H238" s="234">
        <v>139.77000000000001</v>
      </c>
      <c r="I238" s="235"/>
      <c r="J238" s="231"/>
      <c r="K238" s="231"/>
      <c r="L238" s="236"/>
      <c r="M238" s="237"/>
      <c r="N238" s="238"/>
      <c r="O238" s="238"/>
      <c r="P238" s="238"/>
      <c r="Q238" s="238"/>
      <c r="R238" s="238"/>
      <c r="S238" s="238"/>
      <c r="T238" s="239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T238" s="240" t="s">
        <v>164</v>
      </c>
      <c r="AU238" s="240" t="s">
        <v>76</v>
      </c>
      <c r="AV238" s="10" t="s">
        <v>85</v>
      </c>
      <c r="AW238" s="10" t="s">
        <v>32</v>
      </c>
      <c r="AX238" s="10" t="s">
        <v>83</v>
      </c>
      <c r="AY238" s="240" t="s">
        <v>134</v>
      </c>
    </row>
    <row r="239" s="2" customFormat="1" ht="21.75" customHeight="1">
      <c r="A239" s="34"/>
      <c r="B239" s="35"/>
      <c r="C239" s="211" t="s">
        <v>335</v>
      </c>
      <c r="D239" s="211" t="s">
        <v>129</v>
      </c>
      <c r="E239" s="212" t="s">
        <v>449</v>
      </c>
      <c r="F239" s="213" t="s">
        <v>450</v>
      </c>
      <c r="G239" s="214" t="s">
        <v>186</v>
      </c>
      <c r="H239" s="215">
        <v>104</v>
      </c>
      <c r="I239" s="216"/>
      <c r="J239" s="217">
        <f>ROUND(I239*H239,2)</f>
        <v>0</v>
      </c>
      <c r="K239" s="218"/>
      <c r="L239" s="40"/>
      <c r="M239" s="219" t="s">
        <v>1</v>
      </c>
      <c r="N239" s="220" t="s">
        <v>41</v>
      </c>
      <c r="O239" s="87"/>
      <c r="P239" s="221">
        <f>O239*H239</f>
        <v>0</v>
      </c>
      <c r="Q239" s="221">
        <v>0</v>
      </c>
      <c r="R239" s="221">
        <f>Q239*H239</f>
        <v>0</v>
      </c>
      <c r="S239" s="221">
        <v>0</v>
      </c>
      <c r="T239" s="222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23" t="s">
        <v>400</v>
      </c>
      <c r="AT239" s="223" t="s">
        <v>129</v>
      </c>
      <c r="AU239" s="223" t="s">
        <v>76</v>
      </c>
      <c r="AY239" s="13" t="s">
        <v>134</v>
      </c>
      <c r="BE239" s="224">
        <f>IF(N239="základní",J239,0)</f>
        <v>0</v>
      </c>
      <c r="BF239" s="224">
        <f>IF(N239="snížená",J239,0)</f>
        <v>0</v>
      </c>
      <c r="BG239" s="224">
        <f>IF(N239="zákl. přenesená",J239,0)</f>
        <v>0</v>
      </c>
      <c r="BH239" s="224">
        <f>IF(N239="sníž. přenesená",J239,0)</f>
        <v>0</v>
      </c>
      <c r="BI239" s="224">
        <f>IF(N239="nulová",J239,0)</f>
        <v>0</v>
      </c>
      <c r="BJ239" s="13" t="s">
        <v>83</v>
      </c>
      <c r="BK239" s="224">
        <f>ROUND(I239*H239,2)</f>
        <v>0</v>
      </c>
      <c r="BL239" s="13" t="s">
        <v>400</v>
      </c>
      <c r="BM239" s="223" t="s">
        <v>604</v>
      </c>
    </row>
    <row r="240" s="2" customFormat="1">
      <c r="A240" s="34"/>
      <c r="B240" s="35"/>
      <c r="C240" s="36"/>
      <c r="D240" s="225" t="s">
        <v>136</v>
      </c>
      <c r="E240" s="36"/>
      <c r="F240" s="226" t="s">
        <v>452</v>
      </c>
      <c r="G240" s="36"/>
      <c r="H240" s="36"/>
      <c r="I240" s="150"/>
      <c r="J240" s="36"/>
      <c r="K240" s="36"/>
      <c r="L240" s="40"/>
      <c r="M240" s="227"/>
      <c r="N240" s="228"/>
      <c r="O240" s="87"/>
      <c r="P240" s="87"/>
      <c r="Q240" s="87"/>
      <c r="R240" s="87"/>
      <c r="S240" s="87"/>
      <c r="T240" s="88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3" t="s">
        <v>136</v>
      </c>
      <c r="AU240" s="13" t="s">
        <v>76</v>
      </c>
    </row>
    <row r="241" s="2" customFormat="1">
      <c r="A241" s="34"/>
      <c r="B241" s="35"/>
      <c r="C241" s="36"/>
      <c r="D241" s="225" t="s">
        <v>138</v>
      </c>
      <c r="E241" s="36"/>
      <c r="F241" s="229" t="s">
        <v>425</v>
      </c>
      <c r="G241" s="36"/>
      <c r="H241" s="36"/>
      <c r="I241" s="150"/>
      <c r="J241" s="36"/>
      <c r="K241" s="36"/>
      <c r="L241" s="40"/>
      <c r="M241" s="227"/>
      <c r="N241" s="228"/>
      <c r="O241" s="87"/>
      <c r="P241" s="87"/>
      <c r="Q241" s="87"/>
      <c r="R241" s="87"/>
      <c r="S241" s="87"/>
      <c r="T241" s="88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3" t="s">
        <v>138</v>
      </c>
      <c r="AU241" s="13" t="s">
        <v>76</v>
      </c>
    </row>
    <row r="242" s="10" customFormat="1">
      <c r="A242" s="10"/>
      <c r="B242" s="230"/>
      <c r="C242" s="231"/>
      <c r="D242" s="225" t="s">
        <v>164</v>
      </c>
      <c r="E242" s="232" t="s">
        <v>1</v>
      </c>
      <c r="F242" s="233" t="s">
        <v>590</v>
      </c>
      <c r="G242" s="231"/>
      <c r="H242" s="234">
        <v>104</v>
      </c>
      <c r="I242" s="235"/>
      <c r="J242" s="231"/>
      <c r="K242" s="231"/>
      <c r="L242" s="236"/>
      <c r="M242" s="237"/>
      <c r="N242" s="238"/>
      <c r="O242" s="238"/>
      <c r="P242" s="238"/>
      <c r="Q242" s="238"/>
      <c r="R242" s="238"/>
      <c r="S242" s="238"/>
      <c r="T242" s="239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T242" s="240" t="s">
        <v>164</v>
      </c>
      <c r="AU242" s="240" t="s">
        <v>76</v>
      </c>
      <c r="AV242" s="10" t="s">
        <v>85</v>
      </c>
      <c r="AW242" s="10" t="s">
        <v>32</v>
      </c>
      <c r="AX242" s="10" t="s">
        <v>83</v>
      </c>
      <c r="AY242" s="240" t="s">
        <v>134</v>
      </c>
    </row>
    <row r="243" s="2" customFormat="1" ht="16.5" customHeight="1">
      <c r="A243" s="34"/>
      <c r="B243" s="35"/>
      <c r="C243" s="211" t="s">
        <v>341</v>
      </c>
      <c r="D243" s="211" t="s">
        <v>129</v>
      </c>
      <c r="E243" s="212" t="s">
        <v>421</v>
      </c>
      <c r="F243" s="213" t="s">
        <v>422</v>
      </c>
      <c r="G243" s="214" t="s">
        <v>186</v>
      </c>
      <c r="H243" s="215">
        <v>8.4000000000000004</v>
      </c>
      <c r="I243" s="216"/>
      <c r="J243" s="217">
        <f>ROUND(I243*H243,2)</f>
        <v>0</v>
      </c>
      <c r="K243" s="218"/>
      <c r="L243" s="40"/>
      <c r="M243" s="219" t="s">
        <v>1</v>
      </c>
      <c r="N243" s="220" t="s">
        <v>41</v>
      </c>
      <c r="O243" s="87"/>
      <c r="P243" s="221">
        <f>O243*H243</f>
        <v>0</v>
      </c>
      <c r="Q243" s="221">
        <v>0</v>
      </c>
      <c r="R243" s="221">
        <f>Q243*H243</f>
        <v>0</v>
      </c>
      <c r="S243" s="221">
        <v>0</v>
      </c>
      <c r="T243" s="222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23" t="s">
        <v>400</v>
      </c>
      <c r="AT243" s="223" t="s">
        <v>129</v>
      </c>
      <c r="AU243" s="223" t="s">
        <v>76</v>
      </c>
      <c r="AY243" s="13" t="s">
        <v>134</v>
      </c>
      <c r="BE243" s="224">
        <f>IF(N243="základní",J243,0)</f>
        <v>0</v>
      </c>
      <c r="BF243" s="224">
        <f>IF(N243="snížená",J243,0)</f>
        <v>0</v>
      </c>
      <c r="BG243" s="224">
        <f>IF(N243="zákl. přenesená",J243,0)</f>
        <v>0</v>
      </c>
      <c r="BH243" s="224">
        <f>IF(N243="sníž. přenesená",J243,0)</f>
        <v>0</v>
      </c>
      <c r="BI243" s="224">
        <f>IF(N243="nulová",J243,0)</f>
        <v>0</v>
      </c>
      <c r="BJ243" s="13" t="s">
        <v>83</v>
      </c>
      <c r="BK243" s="224">
        <f>ROUND(I243*H243,2)</f>
        <v>0</v>
      </c>
      <c r="BL243" s="13" t="s">
        <v>400</v>
      </c>
      <c r="BM243" s="223" t="s">
        <v>605</v>
      </c>
    </row>
    <row r="244" s="2" customFormat="1">
      <c r="A244" s="34"/>
      <c r="B244" s="35"/>
      <c r="C244" s="36"/>
      <c r="D244" s="225" t="s">
        <v>136</v>
      </c>
      <c r="E244" s="36"/>
      <c r="F244" s="226" t="s">
        <v>424</v>
      </c>
      <c r="G244" s="36"/>
      <c r="H244" s="36"/>
      <c r="I244" s="150"/>
      <c r="J244" s="36"/>
      <c r="K244" s="36"/>
      <c r="L244" s="40"/>
      <c r="M244" s="227"/>
      <c r="N244" s="228"/>
      <c r="O244" s="87"/>
      <c r="P244" s="87"/>
      <c r="Q244" s="87"/>
      <c r="R244" s="87"/>
      <c r="S244" s="87"/>
      <c r="T244" s="88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3" t="s">
        <v>136</v>
      </c>
      <c r="AU244" s="13" t="s">
        <v>76</v>
      </c>
    </row>
    <row r="245" s="2" customFormat="1">
      <c r="A245" s="34"/>
      <c r="B245" s="35"/>
      <c r="C245" s="36"/>
      <c r="D245" s="225" t="s">
        <v>138</v>
      </c>
      <c r="E245" s="36"/>
      <c r="F245" s="229" t="s">
        <v>425</v>
      </c>
      <c r="G245" s="36"/>
      <c r="H245" s="36"/>
      <c r="I245" s="150"/>
      <c r="J245" s="36"/>
      <c r="K245" s="36"/>
      <c r="L245" s="40"/>
      <c r="M245" s="227"/>
      <c r="N245" s="228"/>
      <c r="O245" s="87"/>
      <c r="P245" s="87"/>
      <c r="Q245" s="87"/>
      <c r="R245" s="87"/>
      <c r="S245" s="87"/>
      <c r="T245" s="88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3" t="s">
        <v>138</v>
      </c>
      <c r="AU245" s="13" t="s">
        <v>76</v>
      </c>
    </row>
    <row r="246" s="10" customFormat="1">
      <c r="A246" s="10"/>
      <c r="B246" s="230"/>
      <c r="C246" s="231"/>
      <c r="D246" s="225" t="s">
        <v>164</v>
      </c>
      <c r="E246" s="232" t="s">
        <v>1</v>
      </c>
      <c r="F246" s="233" t="s">
        <v>606</v>
      </c>
      <c r="G246" s="231"/>
      <c r="H246" s="234">
        <v>8.4000000000000004</v>
      </c>
      <c r="I246" s="235"/>
      <c r="J246" s="231"/>
      <c r="K246" s="231"/>
      <c r="L246" s="236"/>
      <c r="M246" s="237"/>
      <c r="N246" s="238"/>
      <c r="O246" s="238"/>
      <c r="P246" s="238"/>
      <c r="Q246" s="238"/>
      <c r="R246" s="238"/>
      <c r="S246" s="238"/>
      <c r="T246" s="239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T246" s="240" t="s">
        <v>164</v>
      </c>
      <c r="AU246" s="240" t="s">
        <v>76</v>
      </c>
      <c r="AV246" s="10" t="s">
        <v>85</v>
      </c>
      <c r="AW246" s="10" t="s">
        <v>32</v>
      </c>
      <c r="AX246" s="10" t="s">
        <v>83</v>
      </c>
      <c r="AY246" s="240" t="s">
        <v>134</v>
      </c>
    </row>
    <row r="247" s="2" customFormat="1" ht="21.75" customHeight="1">
      <c r="A247" s="34"/>
      <c r="B247" s="35"/>
      <c r="C247" s="211" t="s">
        <v>347</v>
      </c>
      <c r="D247" s="211" t="s">
        <v>129</v>
      </c>
      <c r="E247" s="212" t="s">
        <v>607</v>
      </c>
      <c r="F247" s="213" t="s">
        <v>608</v>
      </c>
      <c r="G247" s="214" t="s">
        <v>186</v>
      </c>
      <c r="H247" s="215">
        <v>2.04</v>
      </c>
      <c r="I247" s="216"/>
      <c r="J247" s="217">
        <f>ROUND(I247*H247,2)</f>
        <v>0</v>
      </c>
      <c r="K247" s="218"/>
      <c r="L247" s="40"/>
      <c r="M247" s="219" t="s">
        <v>1</v>
      </c>
      <c r="N247" s="220" t="s">
        <v>41</v>
      </c>
      <c r="O247" s="87"/>
      <c r="P247" s="221">
        <f>O247*H247</f>
        <v>0</v>
      </c>
      <c r="Q247" s="221">
        <v>0</v>
      </c>
      <c r="R247" s="221">
        <f>Q247*H247</f>
        <v>0</v>
      </c>
      <c r="S247" s="221">
        <v>0</v>
      </c>
      <c r="T247" s="222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23" t="s">
        <v>400</v>
      </c>
      <c r="AT247" s="223" t="s">
        <v>129</v>
      </c>
      <c r="AU247" s="223" t="s">
        <v>76</v>
      </c>
      <c r="AY247" s="13" t="s">
        <v>134</v>
      </c>
      <c r="BE247" s="224">
        <f>IF(N247="základní",J247,0)</f>
        <v>0</v>
      </c>
      <c r="BF247" s="224">
        <f>IF(N247="snížená",J247,0)</f>
        <v>0</v>
      </c>
      <c r="BG247" s="224">
        <f>IF(N247="zákl. přenesená",J247,0)</f>
        <v>0</v>
      </c>
      <c r="BH247" s="224">
        <f>IF(N247="sníž. přenesená",J247,0)</f>
        <v>0</v>
      </c>
      <c r="BI247" s="224">
        <f>IF(N247="nulová",J247,0)</f>
        <v>0</v>
      </c>
      <c r="BJ247" s="13" t="s">
        <v>83</v>
      </c>
      <c r="BK247" s="224">
        <f>ROUND(I247*H247,2)</f>
        <v>0</v>
      </c>
      <c r="BL247" s="13" t="s">
        <v>400</v>
      </c>
      <c r="BM247" s="223" t="s">
        <v>609</v>
      </c>
    </row>
    <row r="248" s="2" customFormat="1">
      <c r="A248" s="34"/>
      <c r="B248" s="35"/>
      <c r="C248" s="36"/>
      <c r="D248" s="225" t="s">
        <v>136</v>
      </c>
      <c r="E248" s="36"/>
      <c r="F248" s="226" t="s">
        <v>610</v>
      </c>
      <c r="G248" s="36"/>
      <c r="H248" s="36"/>
      <c r="I248" s="150"/>
      <c r="J248" s="36"/>
      <c r="K248" s="36"/>
      <c r="L248" s="40"/>
      <c r="M248" s="227"/>
      <c r="N248" s="228"/>
      <c r="O248" s="87"/>
      <c r="P248" s="87"/>
      <c r="Q248" s="87"/>
      <c r="R248" s="87"/>
      <c r="S248" s="87"/>
      <c r="T248" s="88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3" t="s">
        <v>136</v>
      </c>
      <c r="AU248" s="13" t="s">
        <v>76</v>
      </c>
    </row>
    <row r="249" s="2" customFormat="1">
      <c r="A249" s="34"/>
      <c r="B249" s="35"/>
      <c r="C249" s="36"/>
      <c r="D249" s="225" t="s">
        <v>138</v>
      </c>
      <c r="E249" s="36"/>
      <c r="F249" s="229" t="s">
        <v>425</v>
      </c>
      <c r="G249" s="36"/>
      <c r="H249" s="36"/>
      <c r="I249" s="150"/>
      <c r="J249" s="36"/>
      <c r="K249" s="36"/>
      <c r="L249" s="40"/>
      <c r="M249" s="227"/>
      <c r="N249" s="228"/>
      <c r="O249" s="87"/>
      <c r="P249" s="87"/>
      <c r="Q249" s="87"/>
      <c r="R249" s="87"/>
      <c r="S249" s="87"/>
      <c r="T249" s="88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3" t="s">
        <v>138</v>
      </c>
      <c r="AU249" s="13" t="s">
        <v>76</v>
      </c>
    </row>
    <row r="250" s="10" customFormat="1">
      <c r="A250" s="10"/>
      <c r="B250" s="230"/>
      <c r="C250" s="231"/>
      <c r="D250" s="225" t="s">
        <v>164</v>
      </c>
      <c r="E250" s="232" t="s">
        <v>1</v>
      </c>
      <c r="F250" s="233" t="s">
        <v>611</v>
      </c>
      <c r="G250" s="231"/>
      <c r="H250" s="234">
        <v>2.04</v>
      </c>
      <c r="I250" s="235"/>
      <c r="J250" s="231"/>
      <c r="K250" s="231"/>
      <c r="L250" s="236"/>
      <c r="M250" s="237"/>
      <c r="N250" s="238"/>
      <c r="O250" s="238"/>
      <c r="P250" s="238"/>
      <c r="Q250" s="238"/>
      <c r="R250" s="238"/>
      <c r="S250" s="238"/>
      <c r="T250" s="239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T250" s="240" t="s">
        <v>164</v>
      </c>
      <c r="AU250" s="240" t="s">
        <v>76</v>
      </c>
      <c r="AV250" s="10" t="s">
        <v>85</v>
      </c>
      <c r="AW250" s="10" t="s">
        <v>32</v>
      </c>
      <c r="AX250" s="10" t="s">
        <v>83</v>
      </c>
      <c r="AY250" s="240" t="s">
        <v>134</v>
      </c>
    </row>
    <row r="251" s="2" customFormat="1" ht="16.5" customHeight="1">
      <c r="A251" s="34"/>
      <c r="B251" s="35"/>
      <c r="C251" s="211" t="s">
        <v>353</v>
      </c>
      <c r="D251" s="211" t="s">
        <v>129</v>
      </c>
      <c r="E251" s="212" t="s">
        <v>454</v>
      </c>
      <c r="F251" s="213" t="s">
        <v>455</v>
      </c>
      <c r="G251" s="214" t="s">
        <v>186</v>
      </c>
      <c r="H251" s="215">
        <v>10</v>
      </c>
      <c r="I251" s="216"/>
      <c r="J251" s="217">
        <f>ROUND(I251*H251,2)</f>
        <v>0</v>
      </c>
      <c r="K251" s="218"/>
      <c r="L251" s="40"/>
      <c r="M251" s="219" t="s">
        <v>1</v>
      </c>
      <c r="N251" s="220" t="s">
        <v>41</v>
      </c>
      <c r="O251" s="87"/>
      <c r="P251" s="221">
        <f>O251*H251</f>
        <v>0</v>
      </c>
      <c r="Q251" s="221">
        <v>0</v>
      </c>
      <c r="R251" s="221">
        <f>Q251*H251</f>
        <v>0</v>
      </c>
      <c r="S251" s="221">
        <v>0</v>
      </c>
      <c r="T251" s="222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23" t="s">
        <v>400</v>
      </c>
      <c r="AT251" s="223" t="s">
        <v>129</v>
      </c>
      <c r="AU251" s="223" t="s">
        <v>76</v>
      </c>
      <c r="AY251" s="13" t="s">
        <v>134</v>
      </c>
      <c r="BE251" s="224">
        <f>IF(N251="základní",J251,0)</f>
        <v>0</v>
      </c>
      <c r="BF251" s="224">
        <f>IF(N251="snížená",J251,0)</f>
        <v>0</v>
      </c>
      <c r="BG251" s="224">
        <f>IF(N251="zákl. přenesená",J251,0)</f>
        <v>0</v>
      </c>
      <c r="BH251" s="224">
        <f>IF(N251="sníž. přenesená",J251,0)</f>
        <v>0</v>
      </c>
      <c r="BI251" s="224">
        <f>IF(N251="nulová",J251,0)</f>
        <v>0</v>
      </c>
      <c r="BJ251" s="13" t="s">
        <v>83</v>
      </c>
      <c r="BK251" s="224">
        <f>ROUND(I251*H251,2)</f>
        <v>0</v>
      </c>
      <c r="BL251" s="13" t="s">
        <v>400</v>
      </c>
      <c r="BM251" s="223" t="s">
        <v>612</v>
      </c>
    </row>
    <row r="252" s="2" customFormat="1">
      <c r="A252" s="34"/>
      <c r="B252" s="35"/>
      <c r="C252" s="36"/>
      <c r="D252" s="225" t="s">
        <v>136</v>
      </c>
      <c r="E252" s="36"/>
      <c r="F252" s="226" t="s">
        <v>457</v>
      </c>
      <c r="G252" s="36"/>
      <c r="H252" s="36"/>
      <c r="I252" s="150"/>
      <c r="J252" s="36"/>
      <c r="K252" s="36"/>
      <c r="L252" s="40"/>
      <c r="M252" s="227"/>
      <c r="N252" s="228"/>
      <c r="O252" s="87"/>
      <c r="P252" s="87"/>
      <c r="Q252" s="87"/>
      <c r="R252" s="87"/>
      <c r="S252" s="87"/>
      <c r="T252" s="88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3" t="s">
        <v>136</v>
      </c>
      <c r="AU252" s="13" t="s">
        <v>76</v>
      </c>
    </row>
    <row r="253" s="2" customFormat="1">
      <c r="A253" s="34"/>
      <c r="B253" s="35"/>
      <c r="C253" s="36"/>
      <c r="D253" s="225" t="s">
        <v>138</v>
      </c>
      <c r="E253" s="36"/>
      <c r="F253" s="229" t="s">
        <v>425</v>
      </c>
      <c r="G253" s="36"/>
      <c r="H253" s="36"/>
      <c r="I253" s="150"/>
      <c r="J253" s="36"/>
      <c r="K253" s="36"/>
      <c r="L253" s="40"/>
      <c r="M253" s="227"/>
      <c r="N253" s="228"/>
      <c r="O253" s="87"/>
      <c r="P253" s="87"/>
      <c r="Q253" s="87"/>
      <c r="R253" s="87"/>
      <c r="S253" s="87"/>
      <c r="T253" s="88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3" t="s">
        <v>138</v>
      </c>
      <c r="AU253" s="13" t="s">
        <v>76</v>
      </c>
    </row>
    <row r="254" s="10" customFormat="1">
      <c r="A254" s="10"/>
      <c r="B254" s="230"/>
      <c r="C254" s="231"/>
      <c r="D254" s="225" t="s">
        <v>164</v>
      </c>
      <c r="E254" s="232" t="s">
        <v>1</v>
      </c>
      <c r="F254" s="233" t="s">
        <v>613</v>
      </c>
      <c r="G254" s="231"/>
      <c r="H254" s="234">
        <v>10</v>
      </c>
      <c r="I254" s="235"/>
      <c r="J254" s="231"/>
      <c r="K254" s="231"/>
      <c r="L254" s="236"/>
      <c r="M254" s="237"/>
      <c r="N254" s="238"/>
      <c r="O254" s="238"/>
      <c r="P254" s="238"/>
      <c r="Q254" s="238"/>
      <c r="R254" s="238"/>
      <c r="S254" s="238"/>
      <c r="T254" s="239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T254" s="240" t="s">
        <v>164</v>
      </c>
      <c r="AU254" s="240" t="s">
        <v>76</v>
      </c>
      <c r="AV254" s="10" t="s">
        <v>85</v>
      </c>
      <c r="AW254" s="10" t="s">
        <v>32</v>
      </c>
      <c r="AX254" s="10" t="s">
        <v>83</v>
      </c>
      <c r="AY254" s="240" t="s">
        <v>134</v>
      </c>
    </row>
    <row r="255" s="2" customFormat="1" ht="16.5" customHeight="1">
      <c r="A255" s="34"/>
      <c r="B255" s="35"/>
      <c r="C255" s="211" t="s">
        <v>359</v>
      </c>
      <c r="D255" s="211" t="s">
        <v>129</v>
      </c>
      <c r="E255" s="212" t="s">
        <v>614</v>
      </c>
      <c r="F255" s="213" t="s">
        <v>615</v>
      </c>
      <c r="G255" s="214" t="s">
        <v>153</v>
      </c>
      <c r="H255" s="215">
        <v>7</v>
      </c>
      <c r="I255" s="216"/>
      <c r="J255" s="217">
        <f>ROUND(I255*H255,2)</f>
        <v>0</v>
      </c>
      <c r="K255" s="218"/>
      <c r="L255" s="40"/>
      <c r="M255" s="219" t="s">
        <v>1</v>
      </c>
      <c r="N255" s="220" t="s">
        <v>41</v>
      </c>
      <c r="O255" s="87"/>
      <c r="P255" s="221">
        <f>O255*H255</f>
        <v>0</v>
      </c>
      <c r="Q255" s="221">
        <v>0</v>
      </c>
      <c r="R255" s="221">
        <f>Q255*H255</f>
        <v>0</v>
      </c>
      <c r="S255" s="221">
        <v>0</v>
      </c>
      <c r="T255" s="222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23" t="s">
        <v>400</v>
      </c>
      <c r="AT255" s="223" t="s">
        <v>129</v>
      </c>
      <c r="AU255" s="223" t="s">
        <v>76</v>
      </c>
      <c r="AY255" s="13" t="s">
        <v>134</v>
      </c>
      <c r="BE255" s="224">
        <f>IF(N255="základní",J255,0)</f>
        <v>0</v>
      </c>
      <c r="BF255" s="224">
        <f>IF(N255="snížená",J255,0)</f>
        <v>0</v>
      </c>
      <c r="BG255" s="224">
        <f>IF(N255="zákl. přenesená",J255,0)</f>
        <v>0</v>
      </c>
      <c r="BH255" s="224">
        <f>IF(N255="sníž. přenesená",J255,0)</f>
        <v>0</v>
      </c>
      <c r="BI255" s="224">
        <f>IF(N255="nulová",J255,0)</f>
        <v>0</v>
      </c>
      <c r="BJ255" s="13" t="s">
        <v>83</v>
      </c>
      <c r="BK255" s="224">
        <f>ROUND(I255*H255,2)</f>
        <v>0</v>
      </c>
      <c r="BL255" s="13" t="s">
        <v>400</v>
      </c>
      <c r="BM255" s="223" t="s">
        <v>616</v>
      </c>
    </row>
    <row r="256" s="2" customFormat="1">
      <c r="A256" s="34"/>
      <c r="B256" s="35"/>
      <c r="C256" s="36"/>
      <c r="D256" s="225" t="s">
        <v>136</v>
      </c>
      <c r="E256" s="36"/>
      <c r="F256" s="226" t="s">
        <v>617</v>
      </c>
      <c r="G256" s="36"/>
      <c r="H256" s="36"/>
      <c r="I256" s="150"/>
      <c r="J256" s="36"/>
      <c r="K256" s="36"/>
      <c r="L256" s="40"/>
      <c r="M256" s="227"/>
      <c r="N256" s="228"/>
      <c r="O256" s="87"/>
      <c r="P256" s="87"/>
      <c r="Q256" s="87"/>
      <c r="R256" s="87"/>
      <c r="S256" s="87"/>
      <c r="T256" s="88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3" t="s">
        <v>136</v>
      </c>
      <c r="AU256" s="13" t="s">
        <v>76</v>
      </c>
    </row>
    <row r="257" s="2" customFormat="1">
      <c r="A257" s="34"/>
      <c r="B257" s="35"/>
      <c r="C257" s="36"/>
      <c r="D257" s="225" t="s">
        <v>138</v>
      </c>
      <c r="E257" s="36"/>
      <c r="F257" s="229" t="s">
        <v>618</v>
      </c>
      <c r="G257" s="36"/>
      <c r="H257" s="36"/>
      <c r="I257" s="150"/>
      <c r="J257" s="36"/>
      <c r="K257" s="36"/>
      <c r="L257" s="40"/>
      <c r="M257" s="227"/>
      <c r="N257" s="228"/>
      <c r="O257" s="87"/>
      <c r="P257" s="87"/>
      <c r="Q257" s="87"/>
      <c r="R257" s="87"/>
      <c r="S257" s="87"/>
      <c r="T257" s="88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3" t="s">
        <v>138</v>
      </c>
      <c r="AU257" s="13" t="s">
        <v>76</v>
      </c>
    </row>
    <row r="258" s="10" customFormat="1">
      <c r="A258" s="10"/>
      <c r="B258" s="230"/>
      <c r="C258" s="231"/>
      <c r="D258" s="225" t="s">
        <v>164</v>
      </c>
      <c r="E258" s="232" t="s">
        <v>1</v>
      </c>
      <c r="F258" s="233" t="s">
        <v>619</v>
      </c>
      <c r="G258" s="231"/>
      <c r="H258" s="234">
        <v>7</v>
      </c>
      <c r="I258" s="235"/>
      <c r="J258" s="231"/>
      <c r="K258" s="231"/>
      <c r="L258" s="236"/>
      <c r="M258" s="237"/>
      <c r="N258" s="238"/>
      <c r="O258" s="238"/>
      <c r="P258" s="238"/>
      <c r="Q258" s="238"/>
      <c r="R258" s="238"/>
      <c r="S258" s="238"/>
      <c r="T258" s="239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T258" s="240" t="s">
        <v>164</v>
      </c>
      <c r="AU258" s="240" t="s">
        <v>76</v>
      </c>
      <c r="AV258" s="10" t="s">
        <v>85</v>
      </c>
      <c r="AW258" s="10" t="s">
        <v>32</v>
      </c>
      <c r="AX258" s="10" t="s">
        <v>83</v>
      </c>
      <c r="AY258" s="240" t="s">
        <v>134</v>
      </c>
    </row>
    <row r="259" s="2" customFormat="1" ht="16.5" customHeight="1">
      <c r="A259" s="34"/>
      <c r="B259" s="35"/>
      <c r="C259" s="211" t="s">
        <v>363</v>
      </c>
      <c r="D259" s="211" t="s">
        <v>129</v>
      </c>
      <c r="E259" s="212" t="s">
        <v>460</v>
      </c>
      <c r="F259" s="213" t="s">
        <v>461</v>
      </c>
      <c r="G259" s="214" t="s">
        <v>153</v>
      </c>
      <c r="H259" s="215">
        <v>1</v>
      </c>
      <c r="I259" s="216"/>
      <c r="J259" s="217">
        <f>ROUND(I259*H259,2)</f>
        <v>0</v>
      </c>
      <c r="K259" s="218"/>
      <c r="L259" s="40"/>
      <c r="M259" s="219" t="s">
        <v>1</v>
      </c>
      <c r="N259" s="220" t="s">
        <v>41</v>
      </c>
      <c r="O259" s="87"/>
      <c r="P259" s="221">
        <f>O259*H259</f>
        <v>0</v>
      </c>
      <c r="Q259" s="221">
        <v>0</v>
      </c>
      <c r="R259" s="221">
        <f>Q259*H259</f>
        <v>0</v>
      </c>
      <c r="S259" s="221">
        <v>0</v>
      </c>
      <c r="T259" s="222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23" t="s">
        <v>462</v>
      </c>
      <c r="AT259" s="223" t="s">
        <v>129</v>
      </c>
      <c r="AU259" s="223" t="s">
        <v>76</v>
      </c>
      <c r="AY259" s="13" t="s">
        <v>134</v>
      </c>
      <c r="BE259" s="224">
        <f>IF(N259="základní",J259,0)</f>
        <v>0</v>
      </c>
      <c r="BF259" s="224">
        <f>IF(N259="snížená",J259,0)</f>
        <v>0</v>
      </c>
      <c r="BG259" s="224">
        <f>IF(N259="zákl. přenesená",J259,0)</f>
        <v>0</v>
      </c>
      <c r="BH259" s="224">
        <f>IF(N259="sníž. přenesená",J259,0)</f>
        <v>0</v>
      </c>
      <c r="BI259" s="224">
        <f>IF(N259="nulová",J259,0)</f>
        <v>0</v>
      </c>
      <c r="BJ259" s="13" t="s">
        <v>83</v>
      </c>
      <c r="BK259" s="224">
        <f>ROUND(I259*H259,2)</f>
        <v>0</v>
      </c>
      <c r="BL259" s="13" t="s">
        <v>462</v>
      </c>
      <c r="BM259" s="223" t="s">
        <v>620</v>
      </c>
    </row>
    <row r="260" s="2" customFormat="1">
      <c r="A260" s="34"/>
      <c r="B260" s="35"/>
      <c r="C260" s="36"/>
      <c r="D260" s="225" t="s">
        <v>136</v>
      </c>
      <c r="E260" s="36"/>
      <c r="F260" s="226" t="s">
        <v>461</v>
      </c>
      <c r="G260" s="36"/>
      <c r="H260" s="36"/>
      <c r="I260" s="150"/>
      <c r="J260" s="36"/>
      <c r="K260" s="36"/>
      <c r="L260" s="40"/>
      <c r="M260" s="227"/>
      <c r="N260" s="228"/>
      <c r="O260" s="87"/>
      <c r="P260" s="87"/>
      <c r="Q260" s="87"/>
      <c r="R260" s="87"/>
      <c r="S260" s="87"/>
      <c r="T260" s="88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3" t="s">
        <v>136</v>
      </c>
      <c r="AU260" s="13" t="s">
        <v>76</v>
      </c>
    </row>
    <row r="261" s="2" customFormat="1" ht="16.5" customHeight="1">
      <c r="A261" s="34"/>
      <c r="B261" s="35"/>
      <c r="C261" s="211" t="s">
        <v>369</v>
      </c>
      <c r="D261" s="211" t="s">
        <v>129</v>
      </c>
      <c r="E261" s="212" t="s">
        <v>621</v>
      </c>
      <c r="F261" s="213" t="s">
        <v>622</v>
      </c>
      <c r="G261" s="214" t="s">
        <v>153</v>
      </c>
      <c r="H261" s="215">
        <v>1</v>
      </c>
      <c r="I261" s="216"/>
      <c r="J261" s="217">
        <f>ROUND(I261*H261,2)</f>
        <v>0</v>
      </c>
      <c r="K261" s="218"/>
      <c r="L261" s="40"/>
      <c r="M261" s="219" t="s">
        <v>1</v>
      </c>
      <c r="N261" s="220" t="s">
        <v>41</v>
      </c>
      <c r="O261" s="87"/>
      <c r="P261" s="221">
        <f>O261*H261</f>
        <v>0</v>
      </c>
      <c r="Q261" s="221">
        <v>0</v>
      </c>
      <c r="R261" s="221">
        <f>Q261*H261</f>
        <v>0</v>
      </c>
      <c r="S261" s="221">
        <v>0</v>
      </c>
      <c r="T261" s="222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23" t="s">
        <v>462</v>
      </c>
      <c r="AT261" s="223" t="s">
        <v>129</v>
      </c>
      <c r="AU261" s="223" t="s">
        <v>76</v>
      </c>
      <c r="AY261" s="13" t="s">
        <v>134</v>
      </c>
      <c r="BE261" s="224">
        <f>IF(N261="základní",J261,0)</f>
        <v>0</v>
      </c>
      <c r="BF261" s="224">
        <f>IF(N261="snížená",J261,0)</f>
        <v>0</v>
      </c>
      <c r="BG261" s="224">
        <f>IF(N261="zákl. přenesená",J261,0)</f>
        <v>0</v>
      </c>
      <c r="BH261" s="224">
        <f>IF(N261="sníž. přenesená",J261,0)</f>
        <v>0</v>
      </c>
      <c r="BI261" s="224">
        <f>IF(N261="nulová",J261,0)</f>
        <v>0</v>
      </c>
      <c r="BJ261" s="13" t="s">
        <v>83</v>
      </c>
      <c r="BK261" s="224">
        <f>ROUND(I261*H261,2)</f>
        <v>0</v>
      </c>
      <c r="BL261" s="13" t="s">
        <v>462</v>
      </c>
      <c r="BM261" s="223" t="s">
        <v>623</v>
      </c>
    </row>
    <row r="262" s="2" customFormat="1">
      <c r="A262" s="34"/>
      <c r="B262" s="35"/>
      <c r="C262" s="36"/>
      <c r="D262" s="225" t="s">
        <v>136</v>
      </c>
      <c r="E262" s="36"/>
      <c r="F262" s="226" t="s">
        <v>622</v>
      </c>
      <c r="G262" s="36"/>
      <c r="H262" s="36"/>
      <c r="I262" s="150"/>
      <c r="J262" s="36"/>
      <c r="K262" s="36"/>
      <c r="L262" s="40"/>
      <c r="M262" s="263"/>
      <c r="N262" s="264"/>
      <c r="O262" s="265"/>
      <c r="P262" s="265"/>
      <c r="Q262" s="265"/>
      <c r="R262" s="265"/>
      <c r="S262" s="265"/>
      <c r="T262" s="266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3" t="s">
        <v>136</v>
      </c>
      <c r="AU262" s="13" t="s">
        <v>76</v>
      </c>
    </row>
    <row r="263" s="2" customFormat="1" ht="6.96" customHeight="1">
      <c r="A263" s="34"/>
      <c r="B263" s="62"/>
      <c r="C263" s="63"/>
      <c r="D263" s="63"/>
      <c r="E263" s="63"/>
      <c r="F263" s="63"/>
      <c r="G263" s="63"/>
      <c r="H263" s="63"/>
      <c r="I263" s="188"/>
      <c r="J263" s="63"/>
      <c r="K263" s="63"/>
      <c r="L263" s="40"/>
      <c r="M263" s="34"/>
      <c r="O263" s="34"/>
      <c r="P263" s="34"/>
      <c r="Q263" s="34"/>
      <c r="R263" s="34"/>
      <c r="S263" s="34"/>
      <c r="T263" s="34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</row>
  </sheetData>
  <sheetProtection sheet="1" autoFilter="0" formatColumns="0" formatRows="0" objects="1" scenarios="1" spinCount="100000" saltValue="C8uXh9VPpSk55ArLtvVpfwHHdufsJNaqsNrblSdMPCv9TtQZEFPdGRVrg0a0FaFBt+JsqIc0Tl3KWyGaaz0hXQ==" hashValue="z1EVNQGzYtOL8dW9xGeHYY3JN6HijHxlhGn8lzBgpgAXlU7ZeIgCHUYSq9sWkyMrtSDZUTpWeOlQjWwsgWMhSw==" algorithmName="SHA-512" password="CC35"/>
  <autoFilter ref="C119:K26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100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16"/>
      <c r="AT3" s="13" t="s">
        <v>85</v>
      </c>
    </row>
    <row r="4" s="1" customFormat="1" ht="24.96" customHeight="1">
      <c r="B4" s="16"/>
      <c r="D4" s="146" t="s">
        <v>106</v>
      </c>
      <c r="I4" s="142"/>
      <c r="L4" s="16"/>
      <c r="M4" s="147" t="s">
        <v>10</v>
      </c>
      <c r="AT4" s="13" t="s">
        <v>4</v>
      </c>
    </row>
    <row r="5" s="1" customFormat="1" ht="6.96" customHeight="1">
      <c r="B5" s="16"/>
      <c r="I5" s="142"/>
      <c r="L5" s="16"/>
    </row>
    <row r="6" s="1" customFormat="1" ht="12" customHeight="1">
      <c r="B6" s="16"/>
      <c r="D6" s="148" t="s">
        <v>16</v>
      </c>
      <c r="I6" s="142"/>
      <c r="L6" s="16"/>
    </row>
    <row r="7" s="1" customFormat="1" ht="16.5" customHeight="1">
      <c r="B7" s="16"/>
      <c r="E7" s="149" t="str">
        <f>'Rekapitulace stavby'!K6</f>
        <v xml:space="preserve">Výměna pražců a kolejnic v úseku Nýřany -  Heřmanova Huť</v>
      </c>
      <c r="F7" s="148"/>
      <c r="G7" s="148"/>
      <c r="H7" s="148"/>
      <c r="I7" s="142"/>
      <c r="L7" s="16"/>
    </row>
    <row r="8" s="1" customFormat="1" ht="12" customHeight="1">
      <c r="B8" s="16"/>
      <c r="D8" s="148" t="s">
        <v>107</v>
      </c>
      <c r="I8" s="142"/>
      <c r="L8" s="16"/>
    </row>
    <row r="9" s="2" customFormat="1" ht="16.5" customHeight="1">
      <c r="A9" s="34"/>
      <c r="B9" s="40"/>
      <c r="C9" s="34"/>
      <c r="D9" s="34"/>
      <c r="E9" s="149" t="s">
        <v>497</v>
      </c>
      <c r="F9" s="34"/>
      <c r="G9" s="34"/>
      <c r="H9" s="34"/>
      <c r="I9" s="15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8" t="s">
        <v>109</v>
      </c>
      <c r="E10" s="34"/>
      <c r="F10" s="34"/>
      <c r="G10" s="34"/>
      <c r="H10" s="34"/>
      <c r="I10" s="15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51" t="s">
        <v>624</v>
      </c>
      <c r="F11" s="34"/>
      <c r="G11" s="34"/>
      <c r="H11" s="34"/>
      <c r="I11" s="150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150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8" t="s">
        <v>18</v>
      </c>
      <c r="E13" s="34"/>
      <c r="F13" s="137" t="s">
        <v>1</v>
      </c>
      <c r="G13" s="34"/>
      <c r="H13" s="34"/>
      <c r="I13" s="15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8" t="s">
        <v>20</v>
      </c>
      <c r="E14" s="34"/>
      <c r="F14" s="137" t="s">
        <v>21</v>
      </c>
      <c r="G14" s="34"/>
      <c r="H14" s="34"/>
      <c r="I14" s="152" t="s">
        <v>22</v>
      </c>
      <c r="J14" s="153" t="str">
        <f>'Rekapitulace stavby'!AN8</f>
        <v>27. 2. 2020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150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8" t="s">
        <v>24</v>
      </c>
      <c r="E16" s="34"/>
      <c r="F16" s="34"/>
      <c r="G16" s="34"/>
      <c r="H16" s="34"/>
      <c r="I16" s="152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26</v>
      </c>
      <c r="F17" s="34"/>
      <c r="G17" s="34"/>
      <c r="H17" s="34"/>
      <c r="I17" s="152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150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8" t="s">
        <v>28</v>
      </c>
      <c r="E19" s="34"/>
      <c r="F19" s="34"/>
      <c r="G19" s="34"/>
      <c r="H19" s="34"/>
      <c r="I19" s="152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52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150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8" t="s">
        <v>30</v>
      </c>
      <c r="E22" s="34"/>
      <c r="F22" s="34"/>
      <c r="G22" s="34"/>
      <c r="H22" s="34"/>
      <c r="I22" s="152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52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150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8" t="s">
        <v>33</v>
      </c>
      <c r="E25" s="34"/>
      <c r="F25" s="34"/>
      <c r="G25" s="34"/>
      <c r="H25" s="34"/>
      <c r="I25" s="152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52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150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8" t="s">
        <v>35</v>
      </c>
      <c r="E28" s="34"/>
      <c r="F28" s="34"/>
      <c r="G28" s="34"/>
      <c r="H28" s="34"/>
      <c r="I28" s="15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150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9"/>
      <c r="E31" s="159"/>
      <c r="F31" s="159"/>
      <c r="G31" s="159"/>
      <c r="H31" s="159"/>
      <c r="I31" s="160"/>
      <c r="J31" s="159"/>
      <c r="K31" s="159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61" t="s">
        <v>36</v>
      </c>
      <c r="E32" s="34"/>
      <c r="F32" s="34"/>
      <c r="G32" s="34"/>
      <c r="H32" s="34"/>
      <c r="I32" s="150"/>
      <c r="J32" s="162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9"/>
      <c r="E33" s="159"/>
      <c r="F33" s="159"/>
      <c r="G33" s="159"/>
      <c r="H33" s="159"/>
      <c r="I33" s="160"/>
      <c r="J33" s="159"/>
      <c r="K33" s="159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63" t="s">
        <v>38</v>
      </c>
      <c r="G34" s="34"/>
      <c r="H34" s="34"/>
      <c r="I34" s="164" t="s">
        <v>37</v>
      </c>
      <c r="J34" s="163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65" t="s">
        <v>40</v>
      </c>
      <c r="E35" s="148" t="s">
        <v>41</v>
      </c>
      <c r="F35" s="166">
        <f>ROUND((SUM(BE120:BE126)),  2)</f>
        <v>0</v>
      </c>
      <c r="G35" s="34"/>
      <c r="H35" s="34"/>
      <c r="I35" s="167">
        <v>0.20999999999999999</v>
      </c>
      <c r="J35" s="166">
        <f>ROUND(((SUM(BE120:BE126))*I35),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8" t="s">
        <v>42</v>
      </c>
      <c r="F36" s="166">
        <f>ROUND((SUM(BF120:BF126)),  2)</f>
        <v>0</v>
      </c>
      <c r="G36" s="34"/>
      <c r="H36" s="34"/>
      <c r="I36" s="167">
        <v>0.14999999999999999</v>
      </c>
      <c r="J36" s="166">
        <f>ROUND(((SUM(BF120:BF126))*I36),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8" t="s">
        <v>43</v>
      </c>
      <c r="F37" s="166">
        <f>ROUND((SUM(BG120:BG126)),  2)</f>
        <v>0</v>
      </c>
      <c r="G37" s="34"/>
      <c r="H37" s="34"/>
      <c r="I37" s="167">
        <v>0.20999999999999999</v>
      </c>
      <c r="J37" s="16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8" t="s">
        <v>44</v>
      </c>
      <c r="F38" s="166">
        <f>ROUND((SUM(BH120:BH126)),  2)</f>
        <v>0</v>
      </c>
      <c r="G38" s="34"/>
      <c r="H38" s="34"/>
      <c r="I38" s="167">
        <v>0.14999999999999999</v>
      </c>
      <c r="J38" s="166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8" t="s">
        <v>45</v>
      </c>
      <c r="F39" s="166">
        <f>ROUND((SUM(BI120:BI126)),  2)</f>
        <v>0</v>
      </c>
      <c r="G39" s="34"/>
      <c r="H39" s="34"/>
      <c r="I39" s="167">
        <v>0</v>
      </c>
      <c r="J39" s="166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15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8"/>
      <c r="D41" s="169" t="s">
        <v>46</v>
      </c>
      <c r="E41" s="170"/>
      <c r="F41" s="170"/>
      <c r="G41" s="171" t="s">
        <v>47</v>
      </c>
      <c r="H41" s="172" t="s">
        <v>48</v>
      </c>
      <c r="I41" s="173"/>
      <c r="J41" s="174">
        <f>SUM(J32:J39)</f>
        <v>0</v>
      </c>
      <c r="K41" s="175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150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I43" s="142"/>
      <c r="L43" s="16"/>
    </row>
    <row r="44" s="1" customFormat="1" ht="14.4" customHeight="1">
      <c r="B44" s="16"/>
      <c r="I44" s="142"/>
      <c r="L44" s="16"/>
    </row>
    <row r="45" s="1" customFormat="1" ht="14.4" customHeight="1">
      <c r="B45" s="16"/>
      <c r="I45" s="142"/>
      <c r="L45" s="16"/>
    </row>
    <row r="46" s="1" customFormat="1" ht="14.4" customHeight="1">
      <c r="B46" s="16"/>
      <c r="I46" s="142"/>
      <c r="L46" s="16"/>
    </row>
    <row r="47" s="1" customFormat="1" ht="14.4" customHeight="1">
      <c r="B47" s="16"/>
      <c r="I47" s="142"/>
      <c r="L47" s="16"/>
    </row>
    <row r="48" s="1" customFormat="1" ht="14.4" customHeight="1">
      <c r="B48" s="16"/>
      <c r="I48" s="142"/>
      <c r="L48" s="16"/>
    </row>
    <row r="49" s="1" customFormat="1" ht="14.4" customHeight="1">
      <c r="B49" s="16"/>
      <c r="I49" s="142"/>
      <c r="L49" s="16"/>
    </row>
    <row r="50" s="2" customFormat="1" ht="14.4" customHeight="1">
      <c r="B50" s="59"/>
      <c r="D50" s="176" t="s">
        <v>49</v>
      </c>
      <c r="E50" s="177"/>
      <c r="F50" s="177"/>
      <c r="G50" s="176" t="s">
        <v>50</v>
      </c>
      <c r="H50" s="177"/>
      <c r="I50" s="178"/>
      <c r="J50" s="177"/>
      <c r="K50" s="177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9" t="s">
        <v>51</v>
      </c>
      <c r="E61" s="180"/>
      <c r="F61" s="181" t="s">
        <v>52</v>
      </c>
      <c r="G61" s="179" t="s">
        <v>51</v>
      </c>
      <c r="H61" s="180"/>
      <c r="I61" s="182"/>
      <c r="J61" s="183" t="s">
        <v>52</v>
      </c>
      <c r="K61" s="18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76" t="s">
        <v>53</v>
      </c>
      <c r="E65" s="184"/>
      <c r="F65" s="184"/>
      <c r="G65" s="176" t="s">
        <v>54</v>
      </c>
      <c r="H65" s="184"/>
      <c r="I65" s="185"/>
      <c r="J65" s="184"/>
      <c r="K65" s="18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9" t="s">
        <v>51</v>
      </c>
      <c r="E76" s="180"/>
      <c r="F76" s="181" t="s">
        <v>52</v>
      </c>
      <c r="G76" s="179" t="s">
        <v>51</v>
      </c>
      <c r="H76" s="180"/>
      <c r="I76" s="182"/>
      <c r="J76" s="183" t="s">
        <v>52</v>
      </c>
      <c r="K76" s="18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86"/>
      <c r="C77" s="187"/>
      <c r="D77" s="187"/>
      <c r="E77" s="187"/>
      <c r="F77" s="187"/>
      <c r="G77" s="187"/>
      <c r="H77" s="187"/>
      <c r="I77" s="188"/>
      <c r="J77" s="187"/>
      <c r="K77" s="18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9"/>
      <c r="C81" s="190"/>
      <c r="D81" s="190"/>
      <c r="E81" s="190"/>
      <c r="F81" s="190"/>
      <c r="G81" s="190"/>
      <c r="H81" s="190"/>
      <c r="I81" s="191"/>
      <c r="J81" s="190"/>
      <c r="K81" s="190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111</v>
      </c>
      <c r="D82" s="36"/>
      <c r="E82" s="36"/>
      <c r="F82" s="36"/>
      <c r="G82" s="36"/>
      <c r="H82" s="36"/>
      <c r="I82" s="15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5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5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92" t="str">
        <f>E7</f>
        <v xml:space="preserve">Výměna pražců a kolejnic v úseku Nýřany -  Heřmanova Huť</v>
      </c>
      <c r="F85" s="28"/>
      <c r="G85" s="28"/>
      <c r="H85" s="28"/>
      <c r="I85" s="15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107</v>
      </c>
      <c r="D86" s="18"/>
      <c r="E86" s="18"/>
      <c r="F86" s="18"/>
      <c r="G86" s="18"/>
      <c r="H86" s="18"/>
      <c r="I86" s="142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92" t="s">
        <v>497</v>
      </c>
      <c r="F87" s="36"/>
      <c r="G87" s="36"/>
      <c r="H87" s="36"/>
      <c r="I87" s="15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109</v>
      </c>
      <c r="D88" s="36"/>
      <c r="E88" s="36"/>
      <c r="F88" s="36"/>
      <c r="G88" s="36"/>
      <c r="H88" s="36"/>
      <c r="I88" s="15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2.2 - Materiál objednatele</v>
      </c>
      <c r="F89" s="36"/>
      <c r="G89" s="36"/>
      <c r="H89" s="36"/>
      <c r="I89" s="150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5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TO Stod</v>
      </c>
      <c r="G91" s="36"/>
      <c r="H91" s="36"/>
      <c r="I91" s="152" t="s">
        <v>22</v>
      </c>
      <c r="J91" s="75" t="str">
        <f>IF(J14="","",J14)</f>
        <v>27. 2. 2020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150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 s.o.- OŘ Plzeň</v>
      </c>
      <c r="G93" s="36"/>
      <c r="H93" s="36"/>
      <c r="I93" s="152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152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5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93" t="s">
        <v>112</v>
      </c>
      <c r="D96" s="194"/>
      <c r="E96" s="194"/>
      <c r="F96" s="194"/>
      <c r="G96" s="194"/>
      <c r="H96" s="194"/>
      <c r="I96" s="195"/>
      <c r="J96" s="196" t="s">
        <v>113</v>
      </c>
      <c r="K96" s="194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150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97" t="s">
        <v>114</v>
      </c>
      <c r="D98" s="36"/>
      <c r="E98" s="36"/>
      <c r="F98" s="36"/>
      <c r="G98" s="36"/>
      <c r="H98" s="36"/>
      <c r="I98" s="150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115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150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188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191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116</v>
      </c>
      <c r="D105" s="36"/>
      <c r="E105" s="36"/>
      <c r="F105" s="36"/>
      <c r="G105" s="36"/>
      <c r="H105" s="36"/>
      <c r="I105" s="150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150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150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92" t="str">
        <f>E7</f>
        <v xml:space="preserve">Výměna pražců a kolejnic v úseku Nýřany -  Heřmanova Huť</v>
      </c>
      <c r="F108" s="28"/>
      <c r="G108" s="28"/>
      <c r="H108" s="28"/>
      <c r="I108" s="15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107</v>
      </c>
      <c r="D109" s="18"/>
      <c r="E109" s="18"/>
      <c r="F109" s="18"/>
      <c r="G109" s="18"/>
      <c r="H109" s="18"/>
      <c r="I109" s="142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92" t="s">
        <v>497</v>
      </c>
      <c r="F110" s="36"/>
      <c r="G110" s="36"/>
      <c r="H110" s="36"/>
      <c r="I110" s="15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109</v>
      </c>
      <c r="D111" s="36"/>
      <c r="E111" s="36"/>
      <c r="F111" s="36"/>
      <c r="G111" s="36"/>
      <c r="H111" s="36"/>
      <c r="I111" s="150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2.2 - Materiál objednatele</v>
      </c>
      <c r="F112" s="36"/>
      <c r="G112" s="36"/>
      <c r="H112" s="36"/>
      <c r="I112" s="15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15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TO Stod</v>
      </c>
      <c r="G114" s="36"/>
      <c r="H114" s="36"/>
      <c r="I114" s="152" t="s">
        <v>22</v>
      </c>
      <c r="J114" s="75" t="str">
        <f>IF(J14="","",J14)</f>
        <v>27. 2. 2020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5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 s.o.- OŘ Plzeň</v>
      </c>
      <c r="G116" s="36"/>
      <c r="H116" s="36"/>
      <c r="I116" s="152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152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150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98"/>
      <c r="B119" s="199"/>
      <c r="C119" s="200" t="s">
        <v>117</v>
      </c>
      <c r="D119" s="201" t="s">
        <v>61</v>
      </c>
      <c r="E119" s="201" t="s">
        <v>57</v>
      </c>
      <c r="F119" s="201" t="s">
        <v>58</v>
      </c>
      <c r="G119" s="201" t="s">
        <v>118</v>
      </c>
      <c r="H119" s="201" t="s">
        <v>119</v>
      </c>
      <c r="I119" s="202" t="s">
        <v>120</v>
      </c>
      <c r="J119" s="203" t="s">
        <v>113</v>
      </c>
      <c r="K119" s="204" t="s">
        <v>121</v>
      </c>
      <c r="L119" s="205"/>
      <c r="M119" s="96" t="s">
        <v>1</v>
      </c>
      <c r="N119" s="97" t="s">
        <v>40</v>
      </c>
      <c r="O119" s="97" t="s">
        <v>122</v>
      </c>
      <c r="P119" s="97" t="s">
        <v>123</v>
      </c>
      <c r="Q119" s="97" t="s">
        <v>124</v>
      </c>
      <c r="R119" s="97" t="s">
        <v>125</v>
      </c>
      <c r="S119" s="97" t="s">
        <v>126</v>
      </c>
      <c r="T119" s="98" t="s">
        <v>127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4"/>
      <c r="B120" s="35"/>
      <c r="C120" s="103" t="s">
        <v>128</v>
      </c>
      <c r="D120" s="36"/>
      <c r="E120" s="36"/>
      <c r="F120" s="36"/>
      <c r="G120" s="36"/>
      <c r="H120" s="36"/>
      <c r="I120" s="150"/>
      <c r="J120" s="206">
        <f>BK120</f>
        <v>0</v>
      </c>
      <c r="K120" s="36"/>
      <c r="L120" s="40"/>
      <c r="M120" s="99"/>
      <c r="N120" s="207"/>
      <c r="O120" s="100"/>
      <c r="P120" s="208">
        <f>SUM(P121:P126)</f>
        <v>0</v>
      </c>
      <c r="Q120" s="100"/>
      <c r="R120" s="208">
        <f>SUM(R121:R126)</f>
        <v>0</v>
      </c>
      <c r="S120" s="100"/>
      <c r="T120" s="209">
        <f>SUM(T121:T126)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115</v>
      </c>
      <c r="BK120" s="210">
        <f>SUM(BK121:BK126)</f>
        <v>0</v>
      </c>
    </row>
    <row r="121" s="2" customFormat="1" ht="16.5" customHeight="1">
      <c r="A121" s="34"/>
      <c r="B121" s="35"/>
      <c r="C121" s="252" t="s">
        <v>83</v>
      </c>
      <c r="D121" s="252" t="s">
        <v>183</v>
      </c>
      <c r="E121" s="253" t="s">
        <v>479</v>
      </c>
      <c r="F121" s="254" t="s">
        <v>480</v>
      </c>
      <c r="G121" s="255" t="s">
        <v>153</v>
      </c>
      <c r="H121" s="256">
        <v>1553</v>
      </c>
      <c r="I121" s="257"/>
      <c r="J121" s="258">
        <f>ROUND(I121*H121,2)</f>
        <v>0</v>
      </c>
      <c r="K121" s="259"/>
      <c r="L121" s="260"/>
      <c r="M121" s="261" t="s">
        <v>1</v>
      </c>
      <c r="N121" s="262" t="s">
        <v>41</v>
      </c>
      <c r="O121" s="87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3" t="s">
        <v>182</v>
      </c>
      <c r="AT121" s="223" t="s">
        <v>183</v>
      </c>
      <c r="AU121" s="223" t="s">
        <v>76</v>
      </c>
      <c r="AY121" s="13" t="s">
        <v>134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3" t="s">
        <v>83</v>
      </c>
      <c r="BK121" s="224">
        <f>ROUND(I121*H121,2)</f>
        <v>0</v>
      </c>
      <c r="BL121" s="13" t="s">
        <v>133</v>
      </c>
      <c r="BM121" s="223" t="s">
        <v>625</v>
      </c>
    </row>
    <row r="122" s="2" customFormat="1">
      <c r="A122" s="34"/>
      <c r="B122" s="35"/>
      <c r="C122" s="36"/>
      <c r="D122" s="225" t="s">
        <v>136</v>
      </c>
      <c r="E122" s="36"/>
      <c r="F122" s="226" t="s">
        <v>480</v>
      </c>
      <c r="G122" s="36"/>
      <c r="H122" s="36"/>
      <c r="I122" s="150"/>
      <c r="J122" s="36"/>
      <c r="K122" s="36"/>
      <c r="L122" s="40"/>
      <c r="M122" s="227"/>
      <c r="N122" s="228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136</v>
      </c>
      <c r="AU122" s="13" t="s">
        <v>76</v>
      </c>
    </row>
    <row r="123" s="2" customFormat="1" ht="16.5" customHeight="1">
      <c r="A123" s="34"/>
      <c r="B123" s="35"/>
      <c r="C123" s="252" t="s">
        <v>85</v>
      </c>
      <c r="D123" s="252" t="s">
        <v>183</v>
      </c>
      <c r="E123" s="253" t="s">
        <v>482</v>
      </c>
      <c r="F123" s="254" t="s">
        <v>483</v>
      </c>
      <c r="G123" s="255" t="s">
        <v>200</v>
      </c>
      <c r="H123" s="256">
        <v>2080</v>
      </c>
      <c r="I123" s="257"/>
      <c r="J123" s="258">
        <f>ROUND(I123*H123,2)</f>
        <v>0</v>
      </c>
      <c r="K123" s="259"/>
      <c r="L123" s="260"/>
      <c r="M123" s="261" t="s">
        <v>1</v>
      </c>
      <c r="N123" s="262" t="s">
        <v>41</v>
      </c>
      <c r="O123" s="87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23" t="s">
        <v>182</v>
      </c>
      <c r="AT123" s="223" t="s">
        <v>183</v>
      </c>
      <c r="AU123" s="223" t="s">
        <v>76</v>
      </c>
      <c r="AY123" s="13" t="s">
        <v>134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3" t="s">
        <v>83</v>
      </c>
      <c r="BK123" s="224">
        <f>ROUND(I123*H123,2)</f>
        <v>0</v>
      </c>
      <c r="BL123" s="13" t="s">
        <v>133</v>
      </c>
      <c r="BM123" s="223" t="s">
        <v>626</v>
      </c>
    </row>
    <row r="124" s="2" customFormat="1">
      <c r="A124" s="34"/>
      <c r="B124" s="35"/>
      <c r="C124" s="36"/>
      <c r="D124" s="225" t="s">
        <v>136</v>
      </c>
      <c r="E124" s="36"/>
      <c r="F124" s="226" t="s">
        <v>483</v>
      </c>
      <c r="G124" s="36"/>
      <c r="H124" s="36"/>
      <c r="I124" s="150"/>
      <c r="J124" s="36"/>
      <c r="K124" s="36"/>
      <c r="L124" s="40"/>
      <c r="M124" s="227"/>
      <c r="N124" s="228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136</v>
      </c>
      <c r="AU124" s="13" t="s">
        <v>76</v>
      </c>
    </row>
    <row r="125" s="2" customFormat="1" ht="16.5" customHeight="1">
      <c r="A125" s="34"/>
      <c r="B125" s="35"/>
      <c r="C125" s="252" t="s">
        <v>144</v>
      </c>
      <c r="D125" s="252" t="s">
        <v>183</v>
      </c>
      <c r="E125" s="253" t="s">
        <v>627</v>
      </c>
      <c r="F125" s="254" t="s">
        <v>628</v>
      </c>
      <c r="G125" s="255" t="s">
        <v>200</v>
      </c>
      <c r="H125" s="256">
        <v>5.4000000000000004</v>
      </c>
      <c r="I125" s="257"/>
      <c r="J125" s="258">
        <f>ROUND(I125*H125,2)</f>
        <v>0</v>
      </c>
      <c r="K125" s="259"/>
      <c r="L125" s="260"/>
      <c r="M125" s="261" t="s">
        <v>1</v>
      </c>
      <c r="N125" s="262" t="s">
        <v>41</v>
      </c>
      <c r="O125" s="87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23" t="s">
        <v>182</v>
      </c>
      <c r="AT125" s="223" t="s">
        <v>183</v>
      </c>
      <c r="AU125" s="223" t="s">
        <v>76</v>
      </c>
      <c r="AY125" s="13" t="s">
        <v>134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3" t="s">
        <v>83</v>
      </c>
      <c r="BK125" s="224">
        <f>ROUND(I125*H125,2)</f>
        <v>0</v>
      </c>
      <c r="BL125" s="13" t="s">
        <v>133</v>
      </c>
      <c r="BM125" s="223" t="s">
        <v>629</v>
      </c>
    </row>
    <row r="126" s="2" customFormat="1">
      <c r="A126" s="34"/>
      <c r="B126" s="35"/>
      <c r="C126" s="36"/>
      <c r="D126" s="225" t="s">
        <v>136</v>
      </c>
      <c r="E126" s="36"/>
      <c r="F126" s="226" t="s">
        <v>628</v>
      </c>
      <c r="G126" s="36"/>
      <c r="H126" s="36"/>
      <c r="I126" s="150"/>
      <c r="J126" s="36"/>
      <c r="K126" s="36"/>
      <c r="L126" s="40"/>
      <c r="M126" s="263"/>
      <c r="N126" s="264"/>
      <c r="O126" s="265"/>
      <c r="P126" s="265"/>
      <c r="Q126" s="265"/>
      <c r="R126" s="265"/>
      <c r="S126" s="265"/>
      <c r="T126" s="266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136</v>
      </c>
      <c r="AU126" s="13" t="s">
        <v>76</v>
      </c>
    </row>
    <row r="127" s="2" customFormat="1" ht="6.96" customHeight="1">
      <c r="A127" s="34"/>
      <c r="B127" s="62"/>
      <c r="C127" s="63"/>
      <c r="D127" s="63"/>
      <c r="E127" s="63"/>
      <c r="F127" s="63"/>
      <c r="G127" s="63"/>
      <c r="H127" s="63"/>
      <c r="I127" s="188"/>
      <c r="J127" s="63"/>
      <c r="K127" s="63"/>
      <c r="L127" s="40"/>
      <c r="M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</sheetData>
  <sheetProtection sheet="1" autoFilter="0" formatColumns="0" formatRows="0" objects="1" scenarios="1" spinCount="100000" saltValue="eVrSsTWeXLl9bgqwHdUniYs9/nevMnCRyntEUREvWPQS6iRI3qah1eCEsXs3o+qXIb3Ub9VWIAVP/MPNA1/U6Q==" hashValue="24cmygMEZqgCdKtxuwRkIcDcg9f1Lyg8dLv0j5W4bamQxrqtlfJAJwKTGCjssvpRUNvIQaECPoNWHro/KG9U5w==" algorithmName="SHA-512" password="CC35"/>
  <autoFilter ref="C119:K12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105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16"/>
      <c r="AT3" s="13" t="s">
        <v>85</v>
      </c>
    </row>
    <row r="4" s="1" customFormat="1" ht="24.96" customHeight="1">
      <c r="B4" s="16"/>
      <c r="D4" s="146" t="s">
        <v>106</v>
      </c>
      <c r="I4" s="142"/>
      <c r="L4" s="16"/>
      <c r="M4" s="147" t="s">
        <v>10</v>
      </c>
      <c r="AT4" s="13" t="s">
        <v>4</v>
      </c>
    </row>
    <row r="5" s="1" customFormat="1" ht="6.96" customHeight="1">
      <c r="B5" s="16"/>
      <c r="I5" s="142"/>
      <c r="L5" s="16"/>
    </row>
    <row r="6" s="1" customFormat="1" ht="12" customHeight="1">
      <c r="B6" s="16"/>
      <c r="D6" s="148" t="s">
        <v>16</v>
      </c>
      <c r="I6" s="142"/>
      <c r="L6" s="16"/>
    </row>
    <row r="7" s="1" customFormat="1" ht="16.5" customHeight="1">
      <c r="B7" s="16"/>
      <c r="E7" s="149" t="str">
        <f>'Rekapitulace stavby'!K6</f>
        <v xml:space="preserve">Výměna pražců a kolejnic v úseku Nýřany -  Heřmanova Huť</v>
      </c>
      <c r="F7" s="148"/>
      <c r="G7" s="148"/>
      <c r="H7" s="148"/>
      <c r="I7" s="142"/>
      <c r="L7" s="16"/>
    </row>
    <row r="8" s="1" customFormat="1" ht="12" customHeight="1">
      <c r="B8" s="16"/>
      <c r="D8" s="148" t="s">
        <v>107</v>
      </c>
      <c r="I8" s="142"/>
      <c r="L8" s="16"/>
    </row>
    <row r="9" s="2" customFormat="1" ht="16.5" customHeight="1">
      <c r="A9" s="34"/>
      <c r="B9" s="40"/>
      <c r="C9" s="34"/>
      <c r="D9" s="34"/>
      <c r="E9" s="149" t="s">
        <v>630</v>
      </c>
      <c r="F9" s="34"/>
      <c r="G9" s="34"/>
      <c r="H9" s="34"/>
      <c r="I9" s="15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8" t="s">
        <v>109</v>
      </c>
      <c r="E10" s="34"/>
      <c r="F10" s="34"/>
      <c r="G10" s="34"/>
      <c r="H10" s="34"/>
      <c r="I10" s="15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51" t="s">
        <v>631</v>
      </c>
      <c r="F11" s="34"/>
      <c r="G11" s="34"/>
      <c r="H11" s="34"/>
      <c r="I11" s="150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150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8" t="s">
        <v>18</v>
      </c>
      <c r="E13" s="34"/>
      <c r="F13" s="137" t="s">
        <v>1</v>
      </c>
      <c r="G13" s="34"/>
      <c r="H13" s="34"/>
      <c r="I13" s="15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8" t="s">
        <v>20</v>
      </c>
      <c r="E14" s="34"/>
      <c r="F14" s="137" t="s">
        <v>21</v>
      </c>
      <c r="G14" s="34"/>
      <c r="H14" s="34"/>
      <c r="I14" s="152" t="s">
        <v>22</v>
      </c>
      <c r="J14" s="153" t="str">
        <f>'Rekapitulace stavby'!AN8</f>
        <v>27. 2. 2020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150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8" t="s">
        <v>24</v>
      </c>
      <c r="E16" s="34"/>
      <c r="F16" s="34"/>
      <c r="G16" s="34"/>
      <c r="H16" s="34"/>
      <c r="I16" s="152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26</v>
      </c>
      <c r="F17" s="34"/>
      <c r="G17" s="34"/>
      <c r="H17" s="34"/>
      <c r="I17" s="152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150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8" t="s">
        <v>28</v>
      </c>
      <c r="E19" s="34"/>
      <c r="F19" s="34"/>
      <c r="G19" s="34"/>
      <c r="H19" s="34"/>
      <c r="I19" s="152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52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150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8" t="s">
        <v>30</v>
      </c>
      <c r="E22" s="34"/>
      <c r="F22" s="34"/>
      <c r="G22" s="34"/>
      <c r="H22" s="34"/>
      <c r="I22" s="152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52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150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8" t="s">
        <v>33</v>
      </c>
      <c r="E25" s="34"/>
      <c r="F25" s="34"/>
      <c r="G25" s="34"/>
      <c r="H25" s="34"/>
      <c r="I25" s="152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52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150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8" t="s">
        <v>35</v>
      </c>
      <c r="E28" s="34"/>
      <c r="F28" s="34"/>
      <c r="G28" s="34"/>
      <c r="H28" s="34"/>
      <c r="I28" s="15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150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9"/>
      <c r="E31" s="159"/>
      <c r="F31" s="159"/>
      <c r="G31" s="159"/>
      <c r="H31" s="159"/>
      <c r="I31" s="160"/>
      <c r="J31" s="159"/>
      <c r="K31" s="159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61" t="s">
        <v>36</v>
      </c>
      <c r="E32" s="34"/>
      <c r="F32" s="34"/>
      <c r="G32" s="34"/>
      <c r="H32" s="34"/>
      <c r="I32" s="150"/>
      <c r="J32" s="162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9"/>
      <c r="E33" s="159"/>
      <c r="F33" s="159"/>
      <c r="G33" s="159"/>
      <c r="H33" s="159"/>
      <c r="I33" s="160"/>
      <c r="J33" s="159"/>
      <c r="K33" s="159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63" t="s">
        <v>38</v>
      </c>
      <c r="G34" s="34"/>
      <c r="H34" s="34"/>
      <c r="I34" s="164" t="s">
        <v>37</v>
      </c>
      <c r="J34" s="163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65" t="s">
        <v>40</v>
      </c>
      <c r="E35" s="148" t="s">
        <v>41</v>
      </c>
      <c r="F35" s="166">
        <f>ROUND((SUM(BE120:BE133)),  2)</f>
        <v>0</v>
      </c>
      <c r="G35" s="34"/>
      <c r="H35" s="34"/>
      <c r="I35" s="167">
        <v>0.20999999999999999</v>
      </c>
      <c r="J35" s="166">
        <f>ROUND(((SUM(BE120:BE133))*I35),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8" t="s">
        <v>42</v>
      </c>
      <c r="F36" s="166">
        <f>ROUND((SUM(BF120:BF133)),  2)</f>
        <v>0</v>
      </c>
      <c r="G36" s="34"/>
      <c r="H36" s="34"/>
      <c r="I36" s="167">
        <v>0.14999999999999999</v>
      </c>
      <c r="J36" s="166">
        <f>ROUND(((SUM(BF120:BF133))*I36),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8" t="s">
        <v>43</v>
      </c>
      <c r="F37" s="166">
        <f>ROUND((SUM(BG120:BG133)),  2)</f>
        <v>0</v>
      </c>
      <c r="G37" s="34"/>
      <c r="H37" s="34"/>
      <c r="I37" s="167">
        <v>0.20999999999999999</v>
      </c>
      <c r="J37" s="16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8" t="s">
        <v>44</v>
      </c>
      <c r="F38" s="166">
        <f>ROUND((SUM(BH120:BH133)),  2)</f>
        <v>0</v>
      </c>
      <c r="G38" s="34"/>
      <c r="H38" s="34"/>
      <c r="I38" s="167">
        <v>0.14999999999999999</v>
      </c>
      <c r="J38" s="166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8" t="s">
        <v>45</v>
      </c>
      <c r="F39" s="166">
        <f>ROUND((SUM(BI120:BI133)),  2)</f>
        <v>0</v>
      </c>
      <c r="G39" s="34"/>
      <c r="H39" s="34"/>
      <c r="I39" s="167">
        <v>0</v>
      </c>
      <c r="J39" s="166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15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8"/>
      <c r="D41" s="169" t="s">
        <v>46</v>
      </c>
      <c r="E41" s="170"/>
      <c r="F41" s="170"/>
      <c r="G41" s="171" t="s">
        <v>47</v>
      </c>
      <c r="H41" s="172" t="s">
        <v>48</v>
      </c>
      <c r="I41" s="173"/>
      <c r="J41" s="174">
        <f>SUM(J32:J39)</f>
        <v>0</v>
      </c>
      <c r="K41" s="175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150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I43" s="142"/>
      <c r="L43" s="16"/>
    </row>
    <row r="44" s="1" customFormat="1" ht="14.4" customHeight="1">
      <c r="B44" s="16"/>
      <c r="I44" s="142"/>
      <c r="L44" s="16"/>
    </row>
    <row r="45" s="1" customFormat="1" ht="14.4" customHeight="1">
      <c r="B45" s="16"/>
      <c r="I45" s="142"/>
      <c r="L45" s="16"/>
    </row>
    <row r="46" s="1" customFormat="1" ht="14.4" customHeight="1">
      <c r="B46" s="16"/>
      <c r="I46" s="142"/>
      <c r="L46" s="16"/>
    </row>
    <row r="47" s="1" customFormat="1" ht="14.4" customHeight="1">
      <c r="B47" s="16"/>
      <c r="I47" s="142"/>
      <c r="L47" s="16"/>
    </row>
    <row r="48" s="1" customFormat="1" ht="14.4" customHeight="1">
      <c r="B48" s="16"/>
      <c r="I48" s="142"/>
      <c r="L48" s="16"/>
    </row>
    <row r="49" s="1" customFormat="1" ht="14.4" customHeight="1">
      <c r="B49" s="16"/>
      <c r="I49" s="142"/>
      <c r="L49" s="16"/>
    </row>
    <row r="50" s="2" customFormat="1" ht="14.4" customHeight="1">
      <c r="B50" s="59"/>
      <c r="D50" s="176" t="s">
        <v>49</v>
      </c>
      <c r="E50" s="177"/>
      <c r="F50" s="177"/>
      <c r="G50" s="176" t="s">
        <v>50</v>
      </c>
      <c r="H50" s="177"/>
      <c r="I50" s="178"/>
      <c r="J50" s="177"/>
      <c r="K50" s="177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9" t="s">
        <v>51</v>
      </c>
      <c r="E61" s="180"/>
      <c r="F61" s="181" t="s">
        <v>52</v>
      </c>
      <c r="G61" s="179" t="s">
        <v>51</v>
      </c>
      <c r="H61" s="180"/>
      <c r="I61" s="182"/>
      <c r="J61" s="183" t="s">
        <v>52</v>
      </c>
      <c r="K61" s="18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76" t="s">
        <v>53</v>
      </c>
      <c r="E65" s="184"/>
      <c r="F65" s="184"/>
      <c r="G65" s="176" t="s">
        <v>54</v>
      </c>
      <c r="H65" s="184"/>
      <c r="I65" s="185"/>
      <c r="J65" s="184"/>
      <c r="K65" s="18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9" t="s">
        <v>51</v>
      </c>
      <c r="E76" s="180"/>
      <c r="F76" s="181" t="s">
        <v>52</v>
      </c>
      <c r="G76" s="179" t="s">
        <v>51</v>
      </c>
      <c r="H76" s="180"/>
      <c r="I76" s="182"/>
      <c r="J76" s="183" t="s">
        <v>52</v>
      </c>
      <c r="K76" s="18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86"/>
      <c r="C77" s="187"/>
      <c r="D77" s="187"/>
      <c r="E77" s="187"/>
      <c r="F77" s="187"/>
      <c r="G77" s="187"/>
      <c r="H77" s="187"/>
      <c r="I77" s="188"/>
      <c r="J77" s="187"/>
      <c r="K77" s="18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9"/>
      <c r="C81" s="190"/>
      <c r="D81" s="190"/>
      <c r="E81" s="190"/>
      <c r="F81" s="190"/>
      <c r="G81" s="190"/>
      <c r="H81" s="190"/>
      <c r="I81" s="191"/>
      <c r="J81" s="190"/>
      <c r="K81" s="190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111</v>
      </c>
      <c r="D82" s="36"/>
      <c r="E82" s="36"/>
      <c r="F82" s="36"/>
      <c r="G82" s="36"/>
      <c r="H82" s="36"/>
      <c r="I82" s="15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5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5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92" t="str">
        <f>E7</f>
        <v xml:space="preserve">Výměna pražců a kolejnic v úseku Nýřany -  Heřmanova Huť</v>
      </c>
      <c r="F85" s="28"/>
      <c r="G85" s="28"/>
      <c r="H85" s="28"/>
      <c r="I85" s="15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107</v>
      </c>
      <c r="D86" s="18"/>
      <c r="E86" s="18"/>
      <c r="F86" s="18"/>
      <c r="G86" s="18"/>
      <c r="H86" s="18"/>
      <c r="I86" s="142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92" t="s">
        <v>630</v>
      </c>
      <c r="F87" s="36"/>
      <c r="G87" s="36"/>
      <c r="H87" s="36"/>
      <c r="I87" s="15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109</v>
      </c>
      <c r="D88" s="36"/>
      <c r="E88" s="36"/>
      <c r="F88" s="36"/>
      <c r="G88" s="36"/>
      <c r="H88" s="36"/>
      <c r="I88" s="15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3.1 - VRN</v>
      </c>
      <c r="F89" s="36"/>
      <c r="G89" s="36"/>
      <c r="H89" s="36"/>
      <c r="I89" s="150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5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TO Stod</v>
      </c>
      <c r="G91" s="36"/>
      <c r="H91" s="36"/>
      <c r="I91" s="152" t="s">
        <v>22</v>
      </c>
      <c r="J91" s="75" t="str">
        <f>IF(J14="","",J14)</f>
        <v>27. 2. 2020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150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 s.o.- OŘ Plzeň</v>
      </c>
      <c r="G93" s="36"/>
      <c r="H93" s="36"/>
      <c r="I93" s="152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152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5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93" t="s">
        <v>112</v>
      </c>
      <c r="D96" s="194"/>
      <c r="E96" s="194"/>
      <c r="F96" s="194"/>
      <c r="G96" s="194"/>
      <c r="H96" s="194"/>
      <c r="I96" s="195"/>
      <c r="J96" s="196" t="s">
        <v>113</v>
      </c>
      <c r="K96" s="194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150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97" t="s">
        <v>114</v>
      </c>
      <c r="D98" s="36"/>
      <c r="E98" s="36"/>
      <c r="F98" s="36"/>
      <c r="G98" s="36"/>
      <c r="H98" s="36"/>
      <c r="I98" s="150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115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150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188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191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116</v>
      </c>
      <c r="D105" s="36"/>
      <c r="E105" s="36"/>
      <c r="F105" s="36"/>
      <c r="G105" s="36"/>
      <c r="H105" s="36"/>
      <c r="I105" s="150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150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150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92" t="str">
        <f>E7</f>
        <v xml:space="preserve">Výměna pražců a kolejnic v úseku Nýřany -  Heřmanova Huť</v>
      </c>
      <c r="F108" s="28"/>
      <c r="G108" s="28"/>
      <c r="H108" s="28"/>
      <c r="I108" s="15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107</v>
      </c>
      <c r="D109" s="18"/>
      <c r="E109" s="18"/>
      <c r="F109" s="18"/>
      <c r="G109" s="18"/>
      <c r="H109" s="18"/>
      <c r="I109" s="142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92" t="s">
        <v>630</v>
      </c>
      <c r="F110" s="36"/>
      <c r="G110" s="36"/>
      <c r="H110" s="36"/>
      <c r="I110" s="15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109</v>
      </c>
      <c r="D111" s="36"/>
      <c r="E111" s="36"/>
      <c r="F111" s="36"/>
      <c r="G111" s="36"/>
      <c r="H111" s="36"/>
      <c r="I111" s="150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3.1 - VRN</v>
      </c>
      <c r="F112" s="36"/>
      <c r="G112" s="36"/>
      <c r="H112" s="36"/>
      <c r="I112" s="15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15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TO Stod</v>
      </c>
      <c r="G114" s="36"/>
      <c r="H114" s="36"/>
      <c r="I114" s="152" t="s">
        <v>22</v>
      </c>
      <c r="J114" s="75" t="str">
        <f>IF(J14="","",J14)</f>
        <v>27. 2. 2020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5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 s.o.- OŘ Plzeň</v>
      </c>
      <c r="G116" s="36"/>
      <c r="H116" s="36"/>
      <c r="I116" s="152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152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150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98"/>
      <c r="B119" s="199"/>
      <c r="C119" s="200" t="s">
        <v>117</v>
      </c>
      <c r="D119" s="201" t="s">
        <v>61</v>
      </c>
      <c r="E119" s="201" t="s">
        <v>57</v>
      </c>
      <c r="F119" s="201" t="s">
        <v>58</v>
      </c>
      <c r="G119" s="201" t="s">
        <v>118</v>
      </c>
      <c r="H119" s="201" t="s">
        <v>119</v>
      </c>
      <c r="I119" s="202" t="s">
        <v>120</v>
      </c>
      <c r="J119" s="203" t="s">
        <v>113</v>
      </c>
      <c r="K119" s="204" t="s">
        <v>121</v>
      </c>
      <c r="L119" s="205"/>
      <c r="M119" s="96" t="s">
        <v>1</v>
      </c>
      <c r="N119" s="97" t="s">
        <v>40</v>
      </c>
      <c r="O119" s="97" t="s">
        <v>122</v>
      </c>
      <c r="P119" s="97" t="s">
        <v>123</v>
      </c>
      <c r="Q119" s="97" t="s">
        <v>124</v>
      </c>
      <c r="R119" s="97" t="s">
        <v>125</v>
      </c>
      <c r="S119" s="97" t="s">
        <v>126</v>
      </c>
      <c r="T119" s="98" t="s">
        <v>127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4"/>
      <c r="B120" s="35"/>
      <c r="C120" s="103" t="s">
        <v>128</v>
      </c>
      <c r="D120" s="36"/>
      <c r="E120" s="36"/>
      <c r="F120" s="36"/>
      <c r="G120" s="36"/>
      <c r="H120" s="36"/>
      <c r="I120" s="150"/>
      <c r="J120" s="206">
        <f>BK120</f>
        <v>0</v>
      </c>
      <c r="K120" s="36"/>
      <c r="L120" s="40"/>
      <c r="M120" s="99"/>
      <c r="N120" s="207"/>
      <c r="O120" s="100"/>
      <c r="P120" s="208">
        <f>SUM(P121:P133)</f>
        <v>0</v>
      </c>
      <c r="Q120" s="100"/>
      <c r="R120" s="208">
        <f>SUM(R121:R133)</f>
        <v>0</v>
      </c>
      <c r="S120" s="100"/>
      <c r="T120" s="209">
        <f>SUM(T121:T133)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115</v>
      </c>
      <c r="BK120" s="210">
        <f>SUM(BK121:BK133)</f>
        <v>0</v>
      </c>
    </row>
    <row r="121" s="2" customFormat="1" ht="16.5" customHeight="1">
      <c r="A121" s="34"/>
      <c r="B121" s="35"/>
      <c r="C121" s="211" t="s">
        <v>83</v>
      </c>
      <c r="D121" s="211" t="s">
        <v>129</v>
      </c>
      <c r="E121" s="212" t="s">
        <v>632</v>
      </c>
      <c r="F121" s="213" t="s">
        <v>633</v>
      </c>
      <c r="G121" s="214" t="s">
        <v>634</v>
      </c>
      <c r="H121" s="267"/>
      <c r="I121" s="216"/>
      <c r="J121" s="217">
        <f>ROUND(I121*H121,2)</f>
        <v>0</v>
      </c>
      <c r="K121" s="218"/>
      <c r="L121" s="40"/>
      <c r="M121" s="219" t="s">
        <v>1</v>
      </c>
      <c r="N121" s="220" t="s">
        <v>41</v>
      </c>
      <c r="O121" s="87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3" t="s">
        <v>635</v>
      </c>
      <c r="AT121" s="223" t="s">
        <v>129</v>
      </c>
      <c r="AU121" s="223" t="s">
        <v>76</v>
      </c>
      <c r="AY121" s="13" t="s">
        <v>134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3" t="s">
        <v>83</v>
      </c>
      <c r="BK121" s="224">
        <f>ROUND(I121*H121,2)</f>
        <v>0</v>
      </c>
      <c r="BL121" s="13" t="s">
        <v>635</v>
      </c>
      <c r="BM121" s="223" t="s">
        <v>636</v>
      </c>
    </row>
    <row r="122" s="2" customFormat="1">
      <c r="A122" s="34"/>
      <c r="B122" s="35"/>
      <c r="C122" s="36"/>
      <c r="D122" s="225" t="s">
        <v>136</v>
      </c>
      <c r="E122" s="36"/>
      <c r="F122" s="226" t="s">
        <v>633</v>
      </c>
      <c r="G122" s="36"/>
      <c r="H122" s="36"/>
      <c r="I122" s="150"/>
      <c r="J122" s="36"/>
      <c r="K122" s="36"/>
      <c r="L122" s="40"/>
      <c r="M122" s="227"/>
      <c r="N122" s="228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136</v>
      </c>
      <c r="AU122" s="13" t="s">
        <v>76</v>
      </c>
    </row>
    <row r="123" s="2" customFormat="1" ht="16.5" customHeight="1">
      <c r="A123" s="34"/>
      <c r="B123" s="35"/>
      <c r="C123" s="211" t="s">
        <v>85</v>
      </c>
      <c r="D123" s="211" t="s">
        <v>129</v>
      </c>
      <c r="E123" s="212" t="s">
        <v>637</v>
      </c>
      <c r="F123" s="213" t="s">
        <v>638</v>
      </c>
      <c r="G123" s="214" t="s">
        <v>634</v>
      </c>
      <c r="H123" s="267"/>
      <c r="I123" s="216"/>
      <c r="J123" s="217">
        <f>ROUND(I123*H123,2)</f>
        <v>0</v>
      </c>
      <c r="K123" s="218"/>
      <c r="L123" s="40"/>
      <c r="M123" s="219" t="s">
        <v>1</v>
      </c>
      <c r="N123" s="220" t="s">
        <v>41</v>
      </c>
      <c r="O123" s="87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23" t="s">
        <v>635</v>
      </c>
      <c r="AT123" s="223" t="s">
        <v>129</v>
      </c>
      <c r="AU123" s="223" t="s">
        <v>76</v>
      </c>
      <c r="AY123" s="13" t="s">
        <v>134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3" t="s">
        <v>83</v>
      </c>
      <c r="BK123" s="224">
        <f>ROUND(I123*H123,2)</f>
        <v>0</v>
      </c>
      <c r="BL123" s="13" t="s">
        <v>635</v>
      </c>
      <c r="BM123" s="223" t="s">
        <v>639</v>
      </c>
    </row>
    <row r="124" s="2" customFormat="1">
      <c r="A124" s="34"/>
      <c r="B124" s="35"/>
      <c r="C124" s="36"/>
      <c r="D124" s="225" t="s">
        <v>136</v>
      </c>
      <c r="E124" s="36"/>
      <c r="F124" s="226" t="s">
        <v>638</v>
      </c>
      <c r="G124" s="36"/>
      <c r="H124" s="36"/>
      <c r="I124" s="150"/>
      <c r="J124" s="36"/>
      <c r="K124" s="36"/>
      <c r="L124" s="40"/>
      <c r="M124" s="227"/>
      <c r="N124" s="228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136</v>
      </c>
      <c r="AU124" s="13" t="s">
        <v>76</v>
      </c>
    </row>
    <row r="125" s="2" customFormat="1" ht="16.5" customHeight="1">
      <c r="A125" s="34"/>
      <c r="B125" s="35"/>
      <c r="C125" s="211" t="s">
        <v>144</v>
      </c>
      <c r="D125" s="211" t="s">
        <v>129</v>
      </c>
      <c r="E125" s="212" t="s">
        <v>640</v>
      </c>
      <c r="F125" s="213" t="s">
        <v>641</v>
      </c>
      <c r="G125" s="214" t="s">
        <v>634</v>
      </c>
      <c r="H125" s="267"/>
      <c r="I125" s="216"/>
      <c r="J125" s="217">
        <f>ROUND(I125*H125,2)</f>
        <v>0</v>
      </c>
      <c r="K125" s="218"/>
      <c r="L125" s="40"/>
      <c r="M125" s="219" t="s">
        <v>1</v>
      </c>
      <c r="N125" s="220" t="s">
        <v>41</v>
      </c>
      <c r="O125" s="87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23" t="s">
        <v>635</v>
      </c>
      <c r="AT125" s="223" t="s">
        <v>129</v>
      </c>
      <c r="AU125" s="223" t="s">
        <v>76</v>
      </c>
      <c r="AY125" s="13" t="s">
        <v>134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3" t="s">
        <v>83</v>
      </c>
      <c r="BK125" s="224">
        <f>ROUND(I125*H125,2)</f>
        <v>0</v>
      </c>
      <c r="BL125" s="13" t="s">
        <v>635</v>
      </c>
      <c r="BM125" s="223" t="s">
        <v>642</v>
      </c>
    </row>
    <row r="126" s="2" customFormat="1">
      <c r="A126" s="34"/>
      <c r="B126" s="35"/>
      <c r="C126" s="36"/>
      <c r="D126" s="225" t="s">
        <v>136</v>
      </c>
      <c r="E126" s="36"/>
      <c r="F126" s="226" t="s">
        <v>641</v>
      </c>
      <c r="G126" s="36"/>
      <c r="H126" s="36"/>
      <c r="I126" s="150"/>
      <c r="J126" s="36"/>
      <c r="K126" s="36"/>
      <c r="L126" s="40"/>
      <c r="M126" s="227"/>
      <c r="N126" s="228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136</v>
      </c>
      <c r="AU126" s="13" t="s">
        <v>76</v>
      </c>
    </row>
    <row r="127" s="2" customFormat="1" ht="16.5" customHeight="1">
      <c r="A127" s="34"/>
      <c r="B127" s="35"/>
      <c r="C127" s="211" t="s">
        <v>133</v>
      </c>
      <c r="D127" s="211" t="s">
        <v>129</v>
      </c>
      <c r="E127" s="212" t="s">
        <v>643</v>
      </c>
      <c r="F127" s="213" t="s">
        <v>644</v>
      </c>
      <c r="G127" s="214" t="s">
        <v>634</v>
      </c>
      <c r="H127" s="267"/>
      <c r="I127" s="216"/>
      <c r="J127" s="217">
        <f>ROUND(I127*H127,2)</f>
        <v>0</v>
      </c>
      <c r="K127" s="218"/>
      <c r="L127" s="40"/>
      <c r="M127" s="219" t="s">
        <v>1</v>
      </c>
      <c r="N127" s="220" t="s">
        <v>41</v>
      </c>
      <c r="O127" s="87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23" t="s">
        <v>635</v>
      </c>
      <c r="AT127" s="223" t="s">
        <v>129</v>
      </c>
      <c r="AU127" s="223" t="s">
        <v>76</v>
      </c>
      <c r="AY127" s="13" t="s">
        <v>134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3" t="s">
        <v>83</v>
      </c>
      <c r="BK127" s="224">
        <f>ROUND(I127*H127,2)</f>
        <v>0</v>
      </c>
      <c r="BL127" s="13" t="s">
        <v>635</v>
      </c>
      <c r="BM127" s="223" t="s">
        <v>645</v>
      </c>
    </row>
    <row r="128" s="2" customFormat="1">
      <c r="A128" s="34"/>
      <c r="B128" s="35"/>
      <c r="C128" s="36"/>
      <c r="D128" s="225" t="s">
        <v>136</v>
      </c>
      <c r="E128" s="36"/>
      <c r="F128" s="226" t="s">
        <v>646</v>
      </c>
      <c r="G128" s="36"/>
      <c r="H128" s="36"/>
      <c r="I128" s="150"/>
      <c r="J128" s="36"/>
      <c r="K128" s="36"/>
      <c r="L128" s="40"/>
      <c r="M128" s="227"/>
      <c r="N128" s="228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136</v>
      </c>
      <c r="AU128" s="13" t="s">
        <v>76</v>
      </c>
    </row>
    <row r="129" s="2" customFormat="1">
      <c r="A129" s="34"/>
      <c r="B129" s="35"/>
      <c r="C129" s="36"/>
      <c r="D129" s="225" t="s">
        <v>138</v>
      </c>
      <c r="E129" s="36"/>
      <c r="F129" s="229" t="s">
        <v>647</v>
      </c>
      <c r="G129" s="36"/>
      <c r="H129" s="36"/>
      <c r="I129" s="150"/>
      <c r="J129" s="36"/>
      <c r="K129" s="36"/>
      <c r="L129" s="40"/>
      <c r="M129" s="227"/>
      <c r="N129" s="228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138</v>
      </c>
      <c r="AU129" s="13" t="s">
        <v>76</v>
      </c>
    </row>
    <row r="130" s="2" customFormat="1" ht="33" customHeight="1">
      <c r="A130" s="34"/>
      <c r="B130" s="35"/>
      <c r="C130" s="211" t="s">
        <v>157</v>
      </c>
      <c r="D130" s="211" t="s">
        <v>129</v>
      </c>
      <c r="E130" s="212" t="s">
        <v>648</v>
      </c>
      <c r="F130" s="213" t="s">
        <v>649</v>
      </c>
      <c r="G130" s="214" t="s">
        <v>634</v>
      </c>
      <c r="H130" s="267"/>
      <c r="I130" s="216"/>
      <c r="J130" s="217">
        <f>ROUND(I130*H130,2)</f>
        <v>0</v>
      </c>
      <c r="K130" s="218"/>
      <c r="L130" s="40"/>
      <c r="M130" s="219" t="s">
        <v>1</v>
      </c>
      <c r="N130" s="220" t="s">
        <v>41</v>
      </c>
      <c r="O130" s="87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23" t="s">
        <v>635</v>
      </c>
      <c r="AT130" s="223" t="s">
        <v>129</v>
      </c>
      <c r="AU130" s="223" t="s">
        <v>76</v>
      </c>
      <c r="AY130" s="13" t="s">
        <v>134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3" t="s">
        <v>83</v>
      </c>
      <c r="BK130" s="224">
        <f>ROUND(I130*H130,2)</f>
        <v>0</v>
      </c>
      <c r="BL130" s="13" t="s">
        <v>635</v>
      </c>
      <c r="BM130" s="223" t="s">
        <v>650</v>
      </c>
    </row>
    <row r="131" s="2" customFormat="1">
      <c r="A131" s="34"/>
      <c r="B131" s="35"/>
      <c r="C131" s="36"/>
      <c r="D131" s="225" t="s">
        <v>136</v>
      </c>
      <c r="E131" s="36"/>
      <c r="F131" s="226" t="s">
        <v>649</v>
      </c>
      <c r="G131" s="36"/>
      <c r="H131" s="36"/>
      <c r="I131" s="150"/>
      <c r="J131" s="36"/>
      <c r="K131" s="36"/>
      <c r="L131" s="40"/>
      <c r="M131" s="227"/>
      <c r="N131" s="228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136</v>
      </c>
      <c r="AU131" s="13" t="s">
        <v>76</v>
      </c>
    </row>
    <row r="132" s="2" customFormat="1" ht="16.5" customHeight="1">
      <c r="A132" s="34"/>
      <c r="B132" s="35"/>
      <c r="C132" s="211" t="s">
        <v>168</v>
      </c>
      <c r="D132" s="211" t="s">
        <v>129</v>
      </c>
      <c r="E132" s="212" t="s">
        <v>651</v>
      </c>
      <c r="F132" s="213" t="s">
        <v>652</v>
      </c>
      <c r="G132" s="214" t="s">
        <v>634</v>
      </c>
      <c r="H132" s="267"/>
      <c r="I132" s="216"/>
      <c r="J132" s="217">
        <f>ROUND(I132*H132,2)</f>
        <v>0</v>
      </c>
      <c r="K132" s="218"/>
      <c r="L132" s="40"/>
      <c r="M132" s="219" t="s">
        <v>1</v>
      </c>
      <c r="N132" s="220" t="s">
        <v>41</v>
      </c>
      <c r="O132" s="87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23" t="s">
        <v>635</v>
      </c>
      <c r="AT132" s="223" t="s">
        <v>129</v>
      </c>
      <c r="AU132" s="223" t="s">
        <v>76</v>
      </c>
      <c r="AY132" s="13" t="s">
        <v>134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3" t="s">
        <v>83</v>
      </c>
      <c r="BK132" s="224">
        <f>ROUND(I132*H132,2)</f>
        <v>0</v>
      </c>
      <c r="BL132" s="13" t="s">
        <v>635</v>
      </c>
      <c r="BM132" s="223" t="s">
        <v>653</v>
      </c>
    </row>
    <row r="133" s="2" customFormat="1">
      <c r="A133" s="34"/>
      <c r="B133" s="35"/>
      <c r="C133" s="36"/>
      <c r="D133" s="225" t="s">
        <v>136</v>
      </c>
      <c r="E133" s="36"/>
      <c r="F133" s="226" t="s">
        <v>652</v>
      </c>
      <c r="G133" s="36"/>
      <c r="H133" s="36"/>
      <c r="I133" s="150"/>
      <c r="J133" s="36"/>
      <c r="K133" s="36"/>
      <c r="L133" s="40"/>
      <c r="M133" s="263"/>
      <c r="N133" s="264"/>
      <c r="O133" s="265"/>
      <c r="P133" s="265"/>
      <c r="Q133" s="265"/>
      <c r="R133" s="265"/>
      <c r="S133" s="265"/>
      <c r="T133" s="266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136</v>
      </c>
      <c r="AU133" s="13" t="s">
        <v>76</v>
      </c>
    </row>
    <row r="134" s="2" customFormat="1" ht="6.96" customHeight="1">
      <c r="A134" s="34"/>
      <c r="B134" s="62"/>
      <c r="C134" s="63"/>
      <c r="D134" s="63"/>
      <c r="E134" s="63"/>
      <c r="F134" s="63"/>
      <c r="G134" s="63"/>
      <c r="H134" s="63"/>
      <c r="I134" s="188"/>
      <c r="J134" s="63"/>
      <c r="K134" s="63"/>
      <c r="L134" s="40"/>
      <c r="M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</sheetData>
  <sheetProtection sheet="1" autoFilter="0" formatColumns="0" formatRows="0" objects="1" scenarios="1" spinCount="100000" saltValue="f6dK5n+Fhz37l+8SOzgD0Eib+HZ8g2V0lF9wIROtI75zoJvORFPkkAG19i4ECg4JQvwdNeqUbXgVQ4zlgfKZ9g==" hashValue="LjC+tlzR9BNnJsLmcd8vSvQ5/K73UeP/4Ak+5vZULs0H0IzXtLY3PSk+p2P6bFEmd5N4GT8Rci/ex6XbuvIkXQ==" algorithmName="SHA-512" password="CC35"/>
  <autoFilter ref="C119:K13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Jung Milan</dc:creator>
  <cp:lastModifiedBy>Jung Milan</cp:lastModifiedBy>
  <dcterms:created xsi:type="dcterms:W3CDTF">2020-03-06T11:53:32Z</dcterms:created>
  <dcterms:modified xsi:type="dcterms:W3CDTF">2020-03-06T11:53:40Z</dcterms:modified>
</cp:coreProperties>
</file>