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iedor.UADFD01\Desktop\ROZPOČET\2020\Lukáš\Přejezdy\Soutěž rozpočet\soutěž\"/>
    </mc:Choice>
  </mc:AlternateContent>
  <bookViews>
    <workbookView xWindow="0" yWindow="0" windowWidth="28800" windowHeight="12300"/>
  </bookViews>
  <sheets>
    <sheet name="Rekapitulace stavby" sheetId="1" r:id="rId1"/>
    <sheet name="SO 01 - Oprava přejezdu P..." sheetId="2" r:id="rId2"/>
    <sheet name="SO 02 - Oprava přejezdu P..." sheetId="3" r:id="rId3"/>
    <sheet name="SO 03 - Oprava přejezdu P..." sheetId="4" r:id="rId4"/>
    <sheet name="SO 04 - Oprava přejezdu P..." sheetId="5" r:id="rId5"/>
    <sheet name="SO 05 - Oprava přejezdu P..." sheetId="6" r:id="rId6"/>
    <sheet name="SO 06 - Oprava přejezdu P..." sheetId="7" r:id="rId7"/>
    <sheet name="SO 07 - Oprava přejezdu P..." sheetId="8" r:id="rId8"/>
    <sheet name="VRN - soupis VRN" sheetId="9" r:id="rId9"/>
  </sheets>
  <definedNames>
    <definedName name="_xlnm._FilterDatabase" localSheetId="1" hidden="1">'SO 01 - Oprava přejezdu P...'!$C$118:$L$274</definedName>
    <definedName name="_xlnm._FilterDatabase" localSheetId="2" hidden="1">'SO 02 - Oprava přejezdu P...'!$C$117:$L$205</definedName>
    <definedName name="_xlnm._FilterDatabase" localSheetId="3" hidden="1">'SO 03 - Oprava přejezdu P...'!$C$117:$L$187</definedName>
    <definedName name="_xlnm._FilterDatabase" localSheetId="4" hidden="1">'SO 04 - Oprava přejezdu P...'!$C$117:$L$171</definedName>
    <definedName name="_xlnm._FilterDatabase" localSheetId="5" hidden="1">'SO 05 - Oprava přejezdu P...'!$C$117:$L$204</definedName>
    <definedName name="_xlnm._FilterDatabase" localSheetId="6" hidden="1">'SO 06 - Oprava přejezdu P...'!$C$117:$L$212</definedName>
    <definedName name="_xlnm._FilterDatabase" localSheetId="7" hidden="1">'SO 07 - Oprava přejezdu P...'!$C$118:$L$236</definedName>
    <definedName name="_xlnm._FilterDatabase" localSheetId="8" hidden="1">'VRN - soupis VRN'!$C$116:$L$129</definedName>
    <definedName name="_xlnm.Print_Titles" localSheetId="0">'Rekapitulace stavby'!$92:$92</definedName>
    <definedName name="_xlnm.Print_Titles" localSheetId="1">'SO 01 - Oprava přejezdu P...'!$118:$118</definedName>
    <definedName name="_xlnm.Print_Titles" localSheetId="2">'SO 02 - Oprava přejezdu P...'!$117:$117</definedName>
    <definedName name="_xlnm.Print_Titles" localSheetId="3">'SO 03 - Oprava přejezdu P...'!$117:$117</definedName>
    <definedName name="_xlnm.Print_Titles" localSheetId="4">'SO 04 - Oprava přejezdu P...'!$117:$117</definedName>
    <definedName name="_xlnm.Print_Titles" localSheetId="5">'SO 05 - Oprava přejezdu P...'!$117:$117</definedName>
    <definedName name="_xlnm.Print_Titles" localSheetId="6">'SO 06 - Oprava přejezdu P...'!$117:$117</definedName>
    <definedName name="_xlnm.Print_Titles" localSheetId="7">'SO 07 - Oprava přejezdu P...'!$118:$118</definedName>
    <definedName name="_xlnm.Print_Titles" localSheetId="8">'VRN - soupis VRN'!$116:$116</definedName>
    <definedName name="_xlnm.Print_Area" localSheetId="0">'Rekapitulace stavby'!$D$4:$AO$76,'Rekapitulace stavby'!$C$82:$AQ$103</definedName>
    <definedName name="_xlnm.Print_Area" localSheetId="1">'SO 01 - Oprava přejezdu P...'!$C$4:$K$41,'SO 01 - Oprava přejezdu P...'!$C$50:$K$76,'SO 01 - Oprava přejezdu P...'!$C$82:$K$100,'SO 01 - Oprava přejezdu P...'!$C$106:$L$274</definedName>
    <definedName name="_xlnm.Print_Area" localSheetId="2">'SO 02 - Oprava přejezdu P...'!$C$4:$K$41,'SO 02 - Oprava přejezdu P...'!$C$50:$K$76,'SO 02 - Oprava přejezdu P...'!$C$82:$K$99,'SO 02 - Oprava přejezdu P...'!$C$105:$L$205</definedName>
    <definedName name="_xlnm.Print_Area" localSheetId="3">'SO 03 - Oprava přejezdu P...'!$C$4:$K$41,'SO 03 - Oprava přejezdu P...'!$C$50:$K$76,'SO 03 - Oprava přejezdu P...'!$C$82:$K$99,'SO 03 - Oprava přejezdu P...'!$C$105:$L$187</definedName>
    <definedName name="_xlnm.Print_Area" localSheetId="4">'SO 04 - Oprava přejezdu P...'!$C$4:$K$41,'SO 04 - Oprava přejezdu P...'!$C$50:$K$76,'SO 04 - Oprava přejezdu P...'!$C$82:$K$99,'SO 04 - Oprava přejezdu P...'!$C$105:$L$171</definedName>
    <definedName name="_xlnm.Print_Area" localSheetId="5">'SO 05 - Oprava přejezdu P...'!$C$4:$K$41,'SO 05 - Oprava přejezdu P...'!$C$50:$K$76,'SO 05 - Oprava přejezdu P...'!$C$82:$K$99,'SO 05 - Oprava přejezdu P...'!$C$105:$L$204</definedName>
    <definedName name="_xlnm.Print_Area" localSheetId="6">'SO 06 - Oprava přejezdu P...'!$C$4:$K$41,'SO 06 - Oprava přejezdu P...'!$C$50:$K$76,'SO 06 - Oprava přejezdu P...'!$C$82:$K$99,'SO 06 - Oprava přejezdu P...'!$C$105:$L$212</definedName>
    <definedName name="_xlnm.Print_Area" localSheetId="7">'SO 07 - Oprava přejezdu P...'!$C$4:$K$41,'SO 07 - Oprava přejezdu P...'!$C$50:$K$76,'SO 07 - Oprava přejezdu P...'!$C$82:$K$100,'SO 07 - Oprava přejezdu P...'!$C$106:$L$236</definedName>
    <definedName name="_xlnm.Print_Area" localSheetId="8">'VRN - soupis VRN'!$C$4:$K$41,'VRN - soupis VRN'!$C$50:$K$76,'VRN - soupis VRN'!$C$82:$K$98,'VRN - soupis VRN'!$C$104:$L$129</definedName>
  </definedNames>
  <calcPr calcId="162913"/>
</workbook>
</file>

<file path=xl/calcChain.xml><?xml version="1.0" encoding="utf-8"?>
<calcChain xmlns="http://schemas.openxmlformats.org/spreadsheetml/2006/main">
  <c r="K39" i="9" l="1"/>
  <c r="K38" i="9"/>
  <c r="BA102" i="1"/>
  <c r="K37" i="9"/>
  <c r="AZ102" i="1" s="1"/>
  <c r="BI128" i="9"/>
  <c r="BH128" i="9"/>
  <c r="BG128" i="9"/>
  <c r="F37" i="9" s="1"/>
  <c r="BD102" i="1" s="1"/>
  <c r="BF128" i="9"/>
  <c r="R128" i="9"/>
  <c r="Q128" i="9"/>
  <c r="X128" i="9"/>
  <c r="X118" i="9" s="1"/>
  <c r="X117" i="9" s="1"/>
  <c r="V128" i="9"/>
  <c r="T128" i="9"/>
  <c r="P128" i="9"/>
  <c r="K128" i="9" s="1"/>
  <c r="BE128" i="9" s="1"/>
  <c r="BK128" i="9"/>
  <c r="BI126" i="9"/>
  <c r="BH126" i="9"/>
  <c r="BG126" i="9"/>
  <c r="BF126" i="9"/>
  <c r="R126" i="9"/>
  <c r="R118" i="9" s="1"/>
  <c r="Q126" i="9"/>
  <c r="X126" i="9"/>
  <c r="V126" i="9"/>
  <c r="T126" i="9"/>
  <c r="P126" i="9"/>
  <c r="BI124" i="9"/>
  <c r="BH124" i="9"/>
  <c r="BG124" i="9"/>
  <c r="BF124" i="9"/>
  <c r="R124" i="9"/>
  <c r="Q124" i="9"/>
  <c r="X124" i="9"/>
  <c r="V124" i="9"/>
  <c r="T124" i="9"/>
  <c r="P124" i="9"/>
  <c r="BK124" i="9"/>
  <c r="K124" i="9"/>
  <c r="BE124" i="9"/>
  <c r="BI122" i="9"/>
  <c r="BH122" i="9"/>
  <c r="BG122" i="9"/>
  <c r="BF122" i="9"/>
  <c r="K36" i="9" s="1"/>
  <c r="AY102" i="1" s="1"/>
  <c r="R122" i="9"/>
  <c r="Q122" i="9"/>
  <c r="X122" i="9"/>
  <c r="V122" i="9"/>
  <c r="V118" i="9" s="1"/>
  <c r="V117" i="9" s="1"/>
  <c r="T122" i="9"/>
  <c r="P122" i="9"/>
  <c r="BK122" i="9"/>
  <c r="K122" i="9"/>
  <c r="BE122" i="9" s="1"/>
  <c r="BI121" i="9"/>
  <c r="BH121" i="9"/>
  <c r="BG121" i="9"/>
  <c r="BF121" i="9"/>
  <c r="R121" i="9"/>
  <c r="Q121" i="9"/>
  <c r="X121" i="9"/>
  <c r="V121" i="9"/>
  <c r="T121" i="9"/>
  <c r="P121" i="9"/>
  <c r="K121" i="9" s="1"/>
  <c r="BE121" i="9" s="1"/>
  <c r="BK121" i="9"/>
  <c r="BI120" i="9"/>
  <c r="BH120" i="9"/>
  <c r="F38" i="9" s="1"/>
  <c r="BE102" i="1" s="1"/>
  <c r="BG120" i="9"/>
  <c r="BF120" i="9"/>
  <c r="R120" i="9"/>
  <c r="Q120" i="9"/>
  <c r="Q118" i="9" s="1"/>
  <c r="I97" i="9" s="1"/>
  <c r="X120" i="9"/>
  <c r="V120" i="9"/>
  <c r="T120" i="9"/>
  <c r="P120" i="9"/>
  <c r="BI119" i="9"/>
  <c r="BH119" i="9"/>
  <c r="BG119" i="9"/>
  <c r="BF119" i="9"/>
  <c r="R119" i="9"/>
  <c r="Q119" i="9"/>
  <c r="Q117" i="9"/>
  <c r="I96" i="9" s="1"/>
  <c r="K30" i="9" s="1"/>
  <c r="AS102" i="1" s="1"/>
  <c r="X119" i="9"/>
  <c r="V119" i="9"/>
  <c r="T119" i="9"/>
  <c r="P119" i="9"/>
  <c r="F113" i="9"/>
  <c r="F111" i="9"/>
  <c r="E109" i="9"/>
  <c r="F91" i="9"/>
  <c r="F89" i="9"/>
  <c r="E87" i="9"/>
  <c r="J24" i="9"/>
  <c r="E24" i="9"/>
  <c r="J114" i="9"/>
  <c r="J92" i="9"/>
  <c r="J23" i="9"/>
  <c r="J21" i="9"/>
  <c r="E21" i="9"/>
  <c r="J20" i="9"/>
  <c r="J18" i="9"/>
  <c r="E18" i="9"/>
  <c r="J17" i="9"/>
  <c r="J12" i="9"/>
  <c r="E7" i="9"/>
  <c r="E85" i="9" s="1"/>
  <c r="E107" i="9"/>
  <c r="K39" i="8"/>
  <c r="K38" i="8"/>
  <c r="BA101" i="1"/>
  <c r="K37" i="8"/>
  <c r="AZ101" i="1"/>
  <c r="BI235" i="8"/>
  <c r="BH235" i="8"/>
  <c r="BG235" i="8"/>
  <c r="BF235" i="8"/>
  <c r="R235" i="8"/>
  <c r="Q235" i="8"/>
  <c r="X235" i="8"/>
  <c r="V235" i="8"/>
  <c r="T235" i="8"/>
  <c r="P235" i="8"/>
  <c r="BI231" i="8"/>
  <c r="BH231" i="8"/>
  <c r="BG231" i="8"/>
  <c r="BF231" i="8"/>
  <c r="R231" i="8"/>
  <c r="Q231" i="8"/>
  <c r="X231" i="8"/>
  <c r="V231" i="8"/>
  <c r="T231" i="8"/>
  <c r="P231" i="8"/>
  <c r="BK231" i="8"/>
  <c r="K231" i="8"/>
  <c r="BE231" i="8" s="1"/>
  <c r="BI227" i="8"/>
  <c r="BH227" i="8"/>
  <c r="BG227" i="8"/>
  <c r="BF227" i="8"/>
  <c r="R227" i="8"/>
  <c r="Q227" i="8"/>
  <c r="X227" i="8"/>
  <c r="V227" i="8"/>
  <c r="T227" i="8"/>
  <c r="P227" i="8"/>
  <c r="BK227" i="8"/>
  <c r="K227" i="8"/>
  <c r="BE227" i="8" s="1"/>
  <c r="BI225" i="8"/>
  <c r="BH225" i="8"/>
  <c r="BG225" i="8"/>
  <c r="BF225" i="8"/>
  <c r="R225" i="8"/>
  <c r="Q225" i="8"/>
  <c r="X225" i="8"/>
  <c r="V225" i="8"/>
  <c r="T225" i="8"/>
  <c r="P225" i="8"/>
  <c r="K225" i="8" s="1"/>
  <c r="BE225" i="8" s="1"/>
  <c r="BK225" i="8"/>
  <c r="BI222" i="8"/>
  <c r="BH222" i="8"/>
  <c r="BG222" i="8"/>
  <c r="BF222" i="8"/>
  <c r="R222" i="8"/>
  <c r="Q222" i="8"/>
  <c r="X222" i="8"/>
  <c r="V222" i="8"/>
  <c r="T222" i="8"/>
  <c r="P222" i="8"/>
  <c r="BI214" i="8"/>
  <c r="BH214" i="8"/>
  <c r="BG214" i="8"/>
  <c r="BF214" i="8"/>
  <c r="R214" i="8"/>
  <c r="Q214" i="8"/>
  <c r="X214" i="8"/>
  <c r="V214" i="8"/>
  <c r="T214" i="8"/>
  <c r="T196" i="8" s="1"/>
  <c r="P214" i="8"/>
  <c r="BK214" i="8"/>
  <c r="K214" i="8"/>
  <c r="BE214" i="8"/>
  <c r="BI209" i="8"/>
  <c r="BH209" i="8"/>
  <c r="BG209" i="8"/>
  <c r="BF209" i="8"/>
  <c r="R209" i="8"/>
  <c r="Q209" i="8"/>
  <c r="X209" i="8"/>
  <c r="V209" i="8"/>
  <c r="T209" i="8"/>
  <c r="P209" i="8"/>
  <c r="BK209" i="8"/>
  <c r="K209" i="8"/>
  <c r="BE209" i="8" s="1"/>
  <c r="BI203" i="8"/>
  <c r="BH203" i="8"/>
  <c r="BG203" i="8"/>
  <c r="BF203" i="8"/>
  <c r="R203" i="8"/>
  <c r="Q203" i="8"/>
  <c r="X203" i="8"/>
  <c r="V203" i="8"/>
  <c r="T203" i="8"/>
  <c r="P203" i="8"/>
  <c r="K203" i="8" s="1"/>
  <c r="BE203" i="8" s="1"/>
  <c r="BK203" i="8"/>
  <c r="BI197" i="8"/>
  <c r="BH197" i="8"/>
  <c r="BG197" i="8"/>
  <c r="BF197" i="8"/>
  <c r="R197" i="8"/>
  <c r="R196" i="8" s="1"/>
  <c r="J99" i="8" s="1"/>
  <c r="Q197" i="8"/>
  <c r="X197" i="8"/>
  <c r="X196" i="8"/>
  <c r="V197" i="8"/>
  <c r="T197" i="8"/>
  <c r="P197" i="8"/>
  <c r="BK197" i="8"/>
  <c r="K197" i="8"/>
  <c r="BE197" i="8"/>
  <c r="BI194" i="8"/>
  <c r="BH194" i="8"/>
  <c r="BG194" i="8"/>
  <c r="BF194" i="8"/>
  <c r="R194" i="8"/>
  <c r="Q194" i="8"/>
  <c r="X194" i="8"/>
  <c r="V194" i="8"/>
  <c r="T194" i="8"/>
  <c r="P194" i="8"/>
  <c r="K194" i="8" s="1"/>
  <c r="BE194" i="8" s="1"/>
  <c r="BK194" i="8"/>
  <c r="BI192" i="8"/>
  <c r="BH192" i="8"/>
  <c r="BG192" i="8"/>
  <c r="BF192" i="8"/>
  <c r="R192" i="8"/>
  <c r="Q192" i="8"/>
  <c r="X192" i="8"/>
  <c r="V192" i="8"/>
  <c r="T192" i="8"/>
  <c r="P192" i="8"/>
  <c r="BI190" i="8"/>
  <c r="BH190" i="8"/>
  <c r="BG190" i="8"/>
  <c r="BF190" i="8"/>
  <c r="R190" i="8"/>
  <c r="Q190" i="8"/>
  <c r="X190" i="8"/>
  <c r="V190" i="8"/>
  <c r="T190" i="8"/>
  <c r="P190" i="8"/>
  <c r="BK190" i="8"/>
  <c r="K190" i="8"/>
  <c r="BE190" i="8"/>
  <c r="BI189" i="8"/>
  <c r="BH189" i="8"/>
  <c r="BG189" i="8"/>
  <c r="BF189" i="8"/>
  <c r="R189" i="8"/>
  <c r="Q189" i="8"/>
  <c r="X189" i="8"/>
  <c r="V189" i="8"/>
  <c r="T189" i="8"/>
  <c r="P189" i="8"/>
  <c r="BK189" i="8"/>
  <c r="K189" i="8"/>
  <c r="BE189" i="8" s="1"/>
  <c r="BI188" i="8"/>
  <c r="BH188" i="8"/>
  <c r="BG188" i="8"/>
  <c r="BF188" i="8"/>
  <c r="R188" i="8"/>
  <c r="Q188" i="8"/>
  <c r="X188" i="8"/>
  <c r="V188" i="8"/>
  <c r="T188" i="8"/>
  <c r="P188" i="8"/>
  <c r="BI187" i="8"/>
  <c r="BH187" i="8"/>
  <c r="BG187" i="8"/>
  <c r="BF187" i="8"/>
  <c r="R187" i="8"/>
  <c r="Q187" i="8"/>
  <c r="X187" i="8"/>
  <c r="V187" i="8"/>
  <c r="T187" i="8"/>
  <c r="P187" i="8"/>
  <c r="BI186" i="8"/>
  <c r="BH186" i="8"/>
  <c r="BG186" i="8"/>
  <c r="BF186" i="8"/>
  <c r="R186" i="8"/>
  <c r="Q186" i="8"/>
  <c r="X186" i="8"/>
  <c r="V186" i="8"/>
  <c r="T186" i="8"/>
  <c r="P186" i="8"/>
  <c r="BK186" i="8"/>
  <c r="K186" i="8"/>
  <c r="BE186" i="8" s="1"/>
  <c r="BI182" i="8"/>
  <c r="BH182" i="8"/>
  <c r="BG182" i="8"/>
  <c r="BF182" i="8"/>
  <c r="R182" i="8"/>
  <c r="Q182" i="8"/>
  <c r="X182" i="8"/>
  <c r="V182" i="8"/>
  <c r="T182" i="8"/>
  <c r="P182" i="8"/>
  <c r="BK182" i="8"/>
  <c r="K182" i="8"/>
  <c r="BE182" i="8" s="1"/>
  <c r="BI180" i="8"/>
  <c r="BH180" i="8"/>
  <c r="BG180" i="8"/>
  <c r="F37" i="8" s="1"/>
  <c r="BD101" i="1" s="1"/>
  <c r="BF180" i="8"/>
  <c r="R180" i="8"/>
  <c r="Q180" i="8"/>
  <c r="X180" i="8"/>
  <c r="V180" i="8"/>
  <c r="T180" i="8"/>
  <c r="P180" i="8"/>
  <c r="K180" i="8" s="1"/>
  <c r="BE180" i="8" s="1"/>
  <c r="BK180" i="8"/>
  <c r="BI179" i="8"/>
  <c r="BH179" i="8"/>
  <c r="BG179" i="8"/>
  <c r="BF179" i="8"/>
  <c r="R179" i="8"/>
  <c r="Q179" i="8"/>
  <c r="X179" i="8"/>
  <c r="V179" i="8"/>
  <c r="T179" i="8"/>
  <c r="P179" i="8"/>
  <c r="BI175" i="8"/>
  <c r="BH175" i="8"/>
  <c r="BG175" i="8"/>
  <c r="BF175" i="8"/>
  <c r="R175" i="8"/>
  <c r="Q175" i="8"/>
  <c r="X175" i="8"/>
  <c r="V175" i="8"/>
  <c r="T175" i="8"/>
  <c r="P175" i="8"/>
  <c r="BK175" i="8"/>
  <c r="K175" i="8"/>
  <c r="BE175" i="8"/>
  <c r="BI174" i="8"/>
  <c r="BH174" i="8"/>
  <c r="BG174" i="8"/>
  <c r="BF174" i="8"/>
  <c r="R174" i="8"/>
  <c r="Q174" i="8"/>
  <c r="X174" i="8"/>
  <c r="V174" i="8"/>
  <c r="T174" i="8"/>
  <c r="P174" i="8"/>
  <c r="BK174" i="8"/>
  <c r="K174" i="8"/>
  <c r="BE174" i="8" s="1"/>
  <c r="BI172" i="8"/>
  <c r="BH172" i="8"/>
  <c r="BG172" i="8"/>
  <c r="BF172" i="8"/>
  <c r="R172" i="8"/>
  <c r="Q172" i="8"/>
  <c r="X172" i="8"/>
  <c r="V172" i="8"/>
  <c r="T172" i="8"/>
  <c r="P172" i="8"/>
  <c r="K172" i="8" s="1"/>
  <c r="BE172" i="8" s="1"/>
  <c r="BK172" i="8"/>
  <c r="BI170" i="8"/>
  <c r="BH170" i="8"/>
  <c r="BG170" i="8"/>
  <c r="BF170" i="8"/>
  <c r="R170" i="8"/>
  <c r="Q170" i="8"/>
  <c r="X170" i="8"/>
  <c r="V170" i="8"/>
  <c r="T170" i="8"/>
  <c r="P170" i="8"/>
  <c r="BI168" i="8"/>
  <c r="BH168" i="8"/>
  <c r="BG168" i="8"/>
  <c r="BF168" i="8"/>
  <c r="R168" i="8"/>
  <c r="Q168" i="8"/>
  <c r="X168" i="8"/>
  <c r="V168" i="8"/>
  <c r="T168" i="8"/>
  <c r="P168" i="8"/>
  <c r="BK168" i="8" s="1"/>
  <c r="K168" i="8"/>
  <c r="BE168" i="8"/>
  <c r="BI167" i="8"/>
  <c r="BH167" i="8"/>
  <c r="BG167" i="8"/>
  <c r="BF167" i="8"/>
  <c r="R167" i="8"/>
  <c r="Q167" i="8"/>
  <c r="X167" i="8"/>
  <c r="V167" i="8"/>
  <c r="T167" i="8"/>
  <c r="P167" i="8"/>
  <c r="BK167" i="8"/>
  <c r="K167" i="8"/>
  <c r="BE167" i="8" s="1"/>
  <c r="BI166" i="8"/>
  <c r="BH166" i="8"/>
  <c r="BG166" i="8"/>
  <c r="BF166" i="8"/>
  <c r="R166" i="8"/>
  <c r="Q166" i="8"/>
  <c r="X166" i="8"/>
  <c r="V166" i="8"/>
  <c r="T166" i="8"/>
  <c r="P166" i="8"/>
  <c r="BI164" i="8"/>
  <c r="BH164" i="8"/>
  <c r="BG164" i="8"/>
  <c r="BF164" i="8"/>
  <c r="R164" i="8"/>
  <c r="Q164" i="8"/>
  <c r="X164" i="8"/>
  <c r="V164" i="8"/>
  <c r="T164" i="8"/>
  <c r="P164" i="8"/>
  <c r="BI162" i="8"/>
  <c r="BH162" i="8"/>
  <c r="BG162" i="8"/>
  <c r="BF162" i="8"/>
  <c r="R162" i="8"/>
  <c r="Q162" i="8"/>
  <c r="X162" i="8"/>
  <c r="V162" i="8"/>
  <c r="T162" i="8"/>
  <c r="P162" i="8"/>
  <c r="BK162" i="8" s="1"/>
  <c r="K162" i="8"/>
  <c r="BE162" i="8"/>
  <c r="BI160" i="8"/>
  <c r="BH160" i="8"/>
  <c r="BG160" i="8"/>
  <c r="BF160" i="8"/>
  <c r="R160" i="8"/>
  <c r="Q160" i="8"/>
  <c r="X160" i="8"/>
  <c r="V160" i="8"/>
  <c r="T160" i="8"/>
  <c r="P160" i="8"/>
  <c r="BK160" i="8"/>
  <c r="K160" i="8"/>
  <c r="BE160" i="8" s="1"/>
  <c r="BI159" i="8"/>
  <c r="BH159" i="8"/>
  <c r="BG159" i="8"/>
  <c r="BF159" i="8"/>
  <c r="R159" i="8"/>
  <c r="Q159" i="8"/>
  <c r="X159" i="8"/>
  <c r="V159" i="8"/>
  <c r="T159" i="8"/>
  <c r="P159" i="8"/>
  <c r="K159" i="8" s="1"/>
  <c r="BE159" i="8" s="1"/>
  <c r="BK159" i="8"/>
  <c r="BI158" i="8"/>
  <c r="BH158" i="8"/>
  <c r="BG158" i="8"/>
  <c r="BF158" i="8"/>
  <c r="R158" i="8"/>
  <c r="Q158" i="8"/>
  <c r="X158" i="8"/>
  <c r="V158" i="8"/>
  <c r="T158" i="8"/>
  <c r="P158" i="8"/>
  <c r="BI156" i="8"/>
  <c r="BH156" i="8"/>
  <c r="BG156" i="8"/>
  <c r="BF156" i="8"/>
  <c r="R156" i="8"/>
  <c r="Q156" i="8"/>
  <c r="X156" i="8"/>
  <c r="V156" i="8"/>
  <c r="T156" i="8"/>
  <c r="P156" i="8"/>
  <c r="BK156" i="8" s="1"/>
  <c r="K156" i="8"/>
  <c r="BE156" i="8"/>
  <c r="BI154" i="8"/>
  <c r="BH154" i="8"/>
  <c r="BG154" i="8"/>
  <c r="BF154" i="8"/>
  <c r="R154" i="8"/>
  <c r="Q154" i="8"/>
  <c r="X154" i="8"/>
  <c r="V154" i="8"/>
  <c r="T154" i="8"/>
  <c r="P154" i="8"/>
  <c r="BK154" i="8"/>
  <c r="K154" i="8"/>
  <c r="BE154" i="8" s="1"/>
  <c r="BI153" i="8"/>
  <c r="BH153" i="8"/>
  <c r="BG153" i="8"/>
  <c r="BF153" i="8"/>
  <c r="R153" i="8"/>
  <c r="Q153" i="8"/>
  <c r="X153" i="8"/>
  <c r="V153" i="8"/>
  <c r="T153" i="8"/>
  <c r="P153" i="8"/>
  <c r="BI152" i="8"/>
  <c r="BH152" i="8"/>
  <c r="BG152" i="8"/>
  <c r="BF152" i="8"/>
  <c r="R152" i="8"/>
  <c r="Q152" i="8"/>
  <c r="X152" i="8"/>
  <c r="V152" i="8"/>
  <c r="T152" i="8"/>
  <c r="P152" i="8"/>
  <c r="BI151" i="8"/>
  <c r="BH151" i="8"/>
  <c r="BG151" i="8"/>
  <c r="BF151" i="8"/>
  <c r="R151" i="8"/>
  <c r="Q151" i="8"/>
  <c r="X151" i="8"/>
  <c r="V151" i="8"/>
  <c r="T151" i="8"/>
  <c r="P151" i="8"/>
  <c r="BK151" i="8" s="1"/>
  <c r="K151" i="8"/>
  <c r="BE151" i="8"/>
  <c r="BI150" i="8"/>
  <c r="BH150" i="8"/>
  <c r="BG150" i="8"/>
  <c r="BF150" i="8"/>
  <c r="R150" i="8"/>
  <c r="Q150" i="8"/>
  <c r="X150" i="8"/>
  <c r="V150" i="8"/>
  <c r="T150" i="8"/>
  <c r="P150" i="8"/>
  <c r="BK150" i="8"/>
  <c r="K150" i="8"/>
  <c r="BE150" i="8" s="1"/>
  <c r="BI149" i="8"/>
  <c r="BH149" i="8"/>
  <c r="BG149" i="8"/>
  <c r="BF149" i="8"/>
  <c r="R149" i="8"/>
  <c r="Q149" i="8"/>
  <c r="X149" i="8"/>
  <c r="V149" i="8"/>
  <c r="T149" i="8"/>
  <c r="P149" i="8"/>
  <c r="K149" i="8" s="1"/>
  <c r="BE149" i="8" s="1"/>
  <c r="BK149" i="8"/>
  <c r="BI148" i="8"/>
  <c r="BH148" i="8"/>
  <c r="BG148" i="8"/>
  <c r="BF148" i="8"/>
  <c r="R148" i="8"/>
  <c r="Q148" i="8"/>
  <c r="X148" i="8"/>
  <c r="V148" i="8"/>
  <c r="T148" i="8"/>
  <c r="P148" i="8"/>
  <c r="BI147" i="8"/>
  <c r="BH147" i="8"/>
  <c r="BG147" i="8"/>
  <c r="BF147" i="8"/>
  <c r="R147" i="8"/>
  <c r="Q147" i="8"/>
  <c r="X147" i="8"/>
  <c r="V147" i="8"/>
  <c r="T147" i="8"/>
  <c r="P147" i="8"/>
  <c r="BK147" i="8" s="1"/>
  <c r="K147" i="8"/>
  <c r="BE147" i="8"/>
  <c r="BI146" i="8"/>
  <c r="BH146" i="8"/>
  <c r="BG146" i="8"/>
  <c r="BF146" i="8"/>
  <c r="R146" i="8"/>
  <c r="Q146" i="8"/>
  <c r="X146" i="8"/>
  <c r="V146" i="8"/>
  <c r="T146" i="8"/>
  <c r="P146" i="8"/>
  <c r="BK146" i="8"/>
  <c r="K146" i="8"/>
  <c r="BE146" i="8" s="1"/>
  <c r="BI145" i="8"/>
  <c r="BH145" i="8"/>
  <c r="BG145" i="8"/>
  <c r="BF145" i="8"/>
  <c r="R145" i="8"/>
  <c r="Q145" i="8"/>
  <c r="X145" i="8"/>
  <c r="V145" i="8"/>
  <c r="T145" i="8"/>
  <c r="P145" i="8"/>
  <c r="BI144" i="8"/>
  <c r="BH144" i="8"/>
  <c r="BG144" i="8"/>
  <c r="BF144" i="8"/>
  <c r="R144" i="8"/>
  <c r="Q144" i="8"/>
  <c r="X144" i="8"/>
  <c r="V144" i="8"/>
  <c r="T144" i="8"/>
  <c r="P144" i="8"/>
  <c r="BI143" i="8"/>
  <c r="BH143" i="8"/>
  <c r="BG143" i="8"/>
  <c r="BF143" i="8"/>
  <c r="R143" i="8"/>
  <c r="Q143" i="8"/>
  <c r="X143" i="8"/>
  <c r="V143" i="8"/>
  <c r="T143" i="8"/>
  <c r="P143" i="8"/>
  <c r="BK143" i="8" s="1"/>
  <c r="K143" i="8"/>
  <c r="BE143" i="8"/>
  <c r="BI140" i="8"/>
  <c r="BH140" i="8"/>
  <c r="BG140" i="8"/>
  <c r="BF140" i="8"/>
  <c r="R140" i="8"/>
  <c r="Q140" i="8"/>
  <c r="X140" i="8"/>
  <c r="V140" i="8"/>
  <c r="T140" i="8"/>
  <c r="P140" i="8"/>
  <c r="BK140" i="8"/>
  <c r="K140" i="8"/>
  <c r="BE140" i="8" s="1"/>
  <c r="BI137" i="8"/>
  <c r="BH137" i="8"/>
  <c r="BG137" i="8"/>
  <c r="BF137" i="8"/>
  <c r="R137" i="8"/>
  <c r="Q137" i="8"/>
  <c r="X137" i="8"/>
  <c r="V137" i="8"/>
  <c r="T137" i="8"/>
  <c r="P137" i="8"/>
  <c r="K137" i="8" s="1"/>
  <c r="BE137" i="8" s="1"/>
  <c r="BK137" i="8"/>
  <c r="BI136" i="8"/>
  <c r="BH136" i="8"/>
  <c r="BG136" i="8"/>
  <c r="BF136" i="8"/>
  <c r="R136" i="8"/>
  <c r="R121" i="8" s="1"/>
  <c r="Q136" i="8"/>
  <c r="X136" i="8"/>
  <c r="V136" i="8"/>
  <c r="T136" i="8"/>
  <c r="P136" i="8"/>
  <c r="BI135" i="8"/>
  <c r="BH135" i="8"/>
  <c r="BG135" i="8"/>
  <c r="BF135" i="8"/>
  <c r="R135" i="8"/>
  <c r="Q135" i="8"/>
  <c r="X135" i="8"/>
  <c r="V135" i="8"/>
  <c r="T135" i="8"/>
  <c r="P135" i="8"/>
  <c r="BK135" i="8" s="1"/>
  <c r="K135" i="8"/>
  <c r="BE135" i="8"/>
  <c r="BI133" i="8"/>
  <c r="BH133" i="8"/>
  <c r="BG133" i="8"/>
  <c r="BF133" i="8"/>
  <c r="R133" i="8"/>
  <c r="Q133" i="8"/>
  <c r="X133" i="8"/>
  <c r="V133" i="8"/>
  <c r="T133" i="8"/>
  <c r="P133" i="8"/>
  <c r="BK133" i="8"/>
  <c r="K133" i="8"/>
  <c r="BE133" i="8" s="1"/>
  <c r="BI131" i="8"/>
  <c r="BH131" i="8"/>
  <c r="BG131" i="8"/>
  <c r="BF131" i="8"/>
  <c r="R131" i="8"/>
  <c r="Q131" i="8"/>
  <c r="X131" i="8"/>
  <c r="V131" i="8"/>
  <c r="T131" i="8"/>
  <c r="P131" i="8"/>
  <c r="BI129" i="8"/>
  <c r="BH129" i="8"/>
  <c r="BG129" i="8"/>
  <c r="BF129" i="8"/>
  <c r="R129" i="8"/>
  <c r="Q129" i="8"/>
  <c r="X129" i="8"/>
  <c r="V129" i="8"/>
  <c r="T129" i="8"/>
  <c r="P129" i="8"/>
  <c r="BI128" i="8"/>
  <c r="BH128" i="8"/>
  <c r="BG128" i="8"/>
  <c r="BF128" i="8"/>
  <c r="R128" i="8"/>
  <c r="Q128" i="8"/>
  <c r="X128" i="8"/>
  <c r="V128" i="8"/>
  <c r="T128" i="8"/>
  <c r="P128" i="8"/>
  <c r="BK128" i="8" s="1"/>
  <c r="K128" i="8"/>
  <c r="BE128" i="8"/>
  <c r="BI127" i="8"/>
  <c r="BH127" i="8"/>
  <c r="BG127" i="8"/>
  <c r="BF127" i="8"/>
  <c r="R127" i="8"/>
  <c r="Q127" i="8"/>
  <c r="X127" i="8"/>
  <c r="V127" i="8"/>
  <c r="T127" i="8"/>
  <c r="P127" i="8"/>
  <c r="BK127" i="8"/>
  <c r="K127" i="8"/>
  <c r="BE127" i="8" s="1"/>
  <c r="BI125" i="8"/>
  <c r="BH125" i="8"/>
  <c r="BG125" i="8"/>
  <c r="BF125" i="8"/>
  <c r="R125" i="8"/>
  <c r="Q125" i="8"/>
  <c r="X125" i="8"/>
  <c r="V125" i="8"/>
  <c r="T125" i="8"/>
  <c r="P125" i="8"/>
  <c r="K125" i="8" s="1"/>
  <c r="BE125" i="8" s="1"/>
  <c r="BK125" i="8"/>
  <c r="BI124" i="8"/>
  <c r="BH124" i="8"/>
  <c r="BG124" i="8"/>
  <c r="BF124" i="8"/>
  <c r="R124" i="8"/>
  <c r="Q124" i="8"/>
  <c r="X124" i="8"/>
  <c r="V124" i="8"/>
  <c r="T124" i="8"/>
  <c r="P124" i="8"/>
  <c r="BI123" i="8"/>
  <c r="BH123" i="8"/>
  <c r="BG123" i="8"/>
  <c r="BF123" i="8"/>
  <c r="R123" i="8"/>
  <c r="Q123" i="8"/>
  <c r="X123" i="8"/>
  <c r="V123" i="8"/>
  <c r="T123" i="8"/>
  <c r="P123" i="8"/>
  <c r="BK123" i="8" s="1"/>
  <c r="K123" i="8"/>
  <c r="BE123" i="8"/>
  <c r="BI122" i="8"/>
  <c r="BH122" i="8"/>
  <c r="BG122" i="8"/>
  <c r="BF122" i="8"/>
  <c r="R122" i="8"/>
  <c r="Q122" i="8"/>
  <c r="X122" i="8"/>
  <c r="V122" i="8"/>
  <c r="V121" i="8" s="1"/>
  <c r="V120" i="8" s="1"/>
  <c r="T122" i="8"/>
  <c r="P122" i="8"/>
  <c r="BK122" i="8"/>
  <c r="K122" i="8"/>
  <c r="BE122" i="8"/>
  <c r="F115" i="8"/>
  <c r="F113" i="8"/>
  <c r="E111" i="8"/>
  <c r="F91" i="8"/>
  <c r="F89" i="8"/>
  <c r="E87" i="8"/>
  <c r="J24" i="8"/>
  <c r="E24" i="8"/>
  <c r="J116" i="8"/>
  <c r="J92" i="8"/>
  <c r="J23" i="8"/>
  <c r="J21" i="8"/>
  <c r="E21" i="8"/>
  <c r="J115" i="8"/>
  <c r="J91" i="8"/>
  <c r="J20" i="8"/>
  <c r="J18" i="8"/>
  <c r="E18" i="8"/>
  <c r="F92" i="8" s="1"/>
  <c r="F116" i="8"/>
  <c r="J17" i="8"/>
  <c r="J12" i="8"/>
  <c r="E7" i="8"/>
  <c r="E109" i="8"/>
  <c r="E85" i="8"/>
  <c r="K39" i="7"/>
  <c r="K38" i="7"/>
  <c r="BA100" i="1"/>
  <c r="K37" i="7"/>
  <c r="AZ100" i="1" s="1"/>
  <c r="BI211" i="7"/>
  <c r="BH211" i="7"/>
  <c r="BG211" i="7"/>
  <c r="BF211" i="7"/>
  <c r="R211" i="7"/>
  <c r="Q211" i="7"/>
  <c r="X211" i="7"/>
  <c r="V211" i="7"/>
  <c r="T211" i="7"/>
  <c r="P211" i="7"/>
  <c r="K211" i="7" s="1"/>
  <c r="BE211" i="7" s="1"/>
  <c r="BK211" i="7"/>
  <c r="BI206" i="7"/>
  <c r="BH206" i="7"/>
  <c r="BG206" i="7"/>
  <c r="BF206" i="7"/>
  <c r="R206" i="7"/>
  <c r="Q206" i="7"/>
  <c r="X206" i="7"/>
  <c r="V206" i="7"/>
  <c r="T206" i="7"/>
  <c r="P206" i="7"/>
  <c r="BI204" i="7"/>
  <c r="BH204" i="7"/>
  <c r="BG204" i="7"/>
  <c r="BF204" i="7"/>
  <c r="R204" i="7"/>
  <c r="Q204" i="7"/>
  <c r="X204" i="7"/>
  <c r="V204" i="7"/>
  <c r="T204" i="7"/>
  <c r="P204" i="7"/>
  <c r="BK204" i="7"/>
  <c r="K204" i="7"/>
  <c r="BE204" i="7"/>
  <c r="BI201" i="7"/>
  <c r="BH201" i="7"/>
  <c r="BG201" i="7"/>
  <c r="BF201" i="7"/>
  <c r="R201" i="7"/>
  <c r="Q201" i="7"/>
  <c r="X201" i="7"/>
  <c r="V201" i="7"/>
  <c r="T201" i="7"/>
  <c r="P201" i="7"/>
  <c r="BK201" i="7"/>
  <c r="K201" i="7"/>
  <c r="BE201" i="7" s="1"/>
  <c r="BI195" i="7"/>
  <c r="BH195" i="7"/>
  <c r="BG195" i="7"/>
  <c r="BF195" i="7"/>
  <c r="R195" i="7"/>
  <c r="Q195" i="7"/>
  <c r="X195" i="7"/>
  <c r="V195" i="7"/>
  <c r="T195" i="7"/>
  <c r="P195" i="7"/>
  <c r="K195" i="7" s="1"/>
  <c r="BE195" i="7" s="1"/>
  <c r="BK195" i="7"/>
  <c r="BI190" i="7"/>
  <c r="BH190" i="7"/>
  <c r="BG190" i="7"/>
  <c r="BF190" i="7"/>
  <c r="R190" i="7"/>
  <c r="Q190" i="7"/>
  <c r="X190" i="7"/>
  <c r="V190" i="7"/>
  <c r="T190" i="7"/>
  <c r="T177" i="7" s="1"/>
  <c r="P190" i="7"/>
  <c r="BI183" i="7"/>
  <c r="BH183" i="7"/>
  <c r="BG183" i="7"/>
  <c r="BF183" i="7"/>
  <c r="R183" i="7"/>
  <c r="Q183" i="7"/>
  <c r="X183" i="7"/>
  <c r="V183" i="7"/>
  <c r="T183" i="7"/>
  <c r="P183" i="7"/>
  <c r="BK183" i="7"/>
  <c r="K183" i="7"/>
  <c r="BE183" i="7"/>
  <c r="BI178" i="7"/>
  <c r="BH178" i="7"/>
  <c r="BG178" i="7"/>
  <c r="BF178" i="7"/>
  <c r="R178" i="7"/>
  <c r="Q178" i="7"/>
  <c r="Q177" i="7" s="1"/>
  <c r="I98" i="7" s="1"/>
  <c r="X178" i="7"/>
  <c r="V178" i="7"/>
  <c r="V177" i="7"/>
  <c r="T178" i="7"/>
  <c r="P178" i="7"/>
  <c r="K178" i="7" s="1"/>
  <c r="BE178" i="7" s="1"/>
  <c r="BK178" i="7"/>
  <c r="BI175" i="7"/>
  <c r="BH175" i="7"/>
  <c r="BG175" i="7"/>
  <c r="BF175" i="7"/>
  <c r="R175" i="7"/>
  <c r="Q175" i="7"/>
  <c r="X175" i="7"/>
  <c r="V175" i="7"/>
  <c r="T175" i="7"/>
  <c r="P175" i="7"/>
  <c r="K175" i="7" s="1"/>
  <c r="BE175" i="7" s="1"/>
  <c r="BK175" i="7"/>
  <c r="BI173" i="7"/>
  <c r="BH173" i="7"/>
  <c r="BG173" i="7"/>
  <c r="BF173" i="7"/>
  <c r="R173" i="7"/>
  <c r="Q173" i="7"/>
  <c r="X173" i="7"/>
  <c r="V173" i="7"/>
  <c r="T173" i="7"/>
  <c r="P173" i="7"/>
  <c r="BI171" i="7"/>
  <c r="BH171" i="7"/>
  <c r="BG171" i="7"/>
  <c r="BF171" i="7"/>
  <c r="R171" i="7"/>
  <c r="Q171" i="7"/>
  <c r="X171" i="7"/>
  <c r="V171" i="7"/>
  <c r="T171" i="7"/>
  <c r="P171" i="7"/>
  <c r="BK171" i="7"/>
  <c r="K171" i="7"/>
  <c r="BE171" i="7"/>
  <c r="BI170" i="7"/>
  <c r="BH170" i="7"/>
  <c r="BG170" i="7"/>
  <c r="BF170" i="7"/>
  <c r="R170" i="7"/>
  <c r="Q170" i="7"/>
  <c r="X170" i="7"/>
  <c r="V170" i="7"/>
  <c r="T170" i="7"/>
  <c r="P170" i="7"/>
  <c r="BK170" i="7"/>
  <c r="K170" i="7"/>
  <c r="BE170" i="7" s="1"/>
  <c r="BI169" i="7"/>
  <c r="BH169" i="7"/>
  <c r="BG169" i="7"/>
  <c r="BF169" i="7"/>
  <c r="R169" i="7"/>
  <c r="Q169" i="7"/>
  <c r="X169" i="7"/>
  <c r="V169" i="7"/>
  <c r="T169" i="7"/>
  <c r="P169" i="7"/>
  <c r="K169" i="7" s="1"/>
  <c r="BE169" i="7" s="1"/>
  <c r="BK169" i="7"/>
  <c r="BI168" i="7"/>
  <c r="BH168" i="7"/>
  <c r="BG168" i="7"/>
  <c r="BF168" i="7"/>
  <c r="R168" i="7"/>
  <c r="Q168" i="7"/>
  <c r="X168" i="7"/>
  <c r="V168" i="7"/>
  <c r="T168" i="7"/>
  <c r="P168" i="7"/>
  <c r="BI166" i="7"/>
  <c r="BH166" i="7"/>
  <c r="BG166" i="7"/>
  <c r="BF166" i="7"/>
  <c r="R166" i="7"/>
  <c r="Q166" i="7"/>
  <c r="X166" i="7"/>
  <c r="V166" i="7"/>
  <c r="T166" i="7"/>
  <c r="P166" i="7"/>
  <c r="BK166" i="7"/>
  <c r="K166" i="7"/>
  <c r="BE166" i="7"/>
  <c r="BI165" i="7"/>
  <c r="BH165" i="7"/>
  <c r="BG165" i="7"/>
  <c r="BF165" i="7"/>
  <c r="R165" i="7"/>
  <c r="Q165" i="7"/>
  <c r="X165" i="7"/>
  <c r="V165" i="7"/>
  <c r="T165" i="7"/>
  <c r="P165" i="7"/>
  <c r="BK165" i="7"/>
  <c r="K165" i="7"/>
  <c r="BE165" i="7" s="1"/>
  <c r="BI161" i="7"/>
  <c r="BH161" i="7"/>
  <c r="BG161" i="7"/>
  <c r="BF161" i="7"/>
  <c r="R161" i="7"/>
  <c r="Q161" i="7"/>
  <c r="X161" i="7"/>
  <c r="V161" i="7"/>
  <c r="T161" i="7"/>
  <c r="P161" i="7"/>
  <c r="K161" i="7" s="1"/>
  <c r="BE161" i="7" s="1"/>
  <c r="BK161" i="7"/>
  <c r="BI160" i="7"/>
  <c r="BH160" i="7"/>
  <c r="BG160" i="7"/>
  <c r="BF160" i="7"/>
  <c r="R160" i="7"/>
  <c r="Q160" i="7"/>
  <c r="X160" i="7"/>
  <c r="V160" i="7"/>
  <c r="T160" i="7"/>
  <c r="P160" i="7"/>
  <c r="BI158" i="7"/>
  <c r="BH158" i="7"/>
  <c r="BG158" i="7"/>
  <c r="BF158" i="7"/>
  <c r="R158" i="7"/>
  <c r="Q158" i="7"/>
  <c r="X158" i="7"/>
  <c r="V158" i="7"/>
  <c r="T158" i="7"/>
  <c r="P158" i="7"/>
  <c r="BK158" i="7"/>
  <c r="K158" i="7"/>
  <c r="BE158" i="7"/>
  <c r="BI156" i="7"/>
  <c r="BH156" i="7"/>
  <c r="BG156" i="7"/>
  <c r="BF156" i="7"/>
  <c r="R156" i="7"/>
  <c r="Q156" i="7"/>
  <c r="X156" i="7"/>
  <c r="V156" i="7"/>
  <c r="T156" i="7"/>
  <c r="P156" i="7"/>
  <c r="BK156" i="7"/>
  <c r="K156" i="7"/>
  <c r="BE156" i="7" s="1"/>
  <c r="BI154" i="7"/>
  <c r="BH154" i="7"/>
  <c r="BG154" i="7"/>
  <c r="BF154" i="7"/>
  <c r="R154" i="7"/>
  <c r="Q154" i="7"/>
  <c r="X154" i="7"/>
  <c r="V154" i="7"/>
  <c r="T154" i="7"/>
  <c r="P154" i="7"/>
  <c r="K154" i="7" s="1"/>
  <c r="BE154" i="7" s="1"/>
  <c r="BK154" i="7"/>
  <c r="BI153" i="7"/>
  <c r="BH153" i="7"/>
  <c r="BG153" i="7"/>
  <c r="BF153" i="7"/>
  <c r="R153" i="7"/>
  <c r="Q153" i="7"/>
  <c r="X153" i="7"/>
  <c r="V153" i="7"/>
  <c r="T153" i="7"/>
  <c r="P153" i="7"/>
  <c r="BI152" i="7"/>
  <c r="BH152" i="7"/>
  <c r="BG152" i="7"/>
  <c r="BF152" i="7"/>
  <c r="R152" i="7"/>
  <c r="Q152" i="7"/>
  <c r="X152" i="7"/>
  <c r="V152" i="7"/>
  <c r="T152" i="7"/>
  <c r="P152" i="7"/>
  <c r="BK152" i="7"/>
  <c r="K152" i="7"/>
  <c r="BE152" i="7"/>
  <c r="BI150" i="7"/>
  <c r="BH150" i="7"/>
  <c r="BG150" i="7"/>
  <c r="BF150" i="7"/>
  <c r="R150" i="7"/>
  <c r="Q150" i="7"/>
  <c r="X150" i="7"/>
  <c r="V150" i="7"/>
  <c r="T150" i="7"/>
  <c r="P150" i="7"/>
  <c r="BK150" i="7"/>
  <c r="K150" i="7"/>
  <c r="BE150" i="7" s="1"/>
  <c r="BI148" i="7"/>
  <c r="BH148" i="7"/>
  <c r="BG148" i="7"/>
  <c r="BF148" i="7"/>
  <c r="R148" i="7"/>
  <c r="Q148" i="7"/>
  <c r="X148" i="7"/>
  <c r="V148" i="7"/>
  <c r="T148" i="7"/>
  <c r="P148" i="7"/>
  <c r="K148" i="7" s="1"/>
  <c r="BE148" i="7" s="1"/>
  <c r="BK148" i="7"/>
  <c r="BI146" i="7"/>
  <c r="BH146" i="7"/>
  <c r="BG146" i="7"/>
  <c r="BF146" i="7"/>
  <c r="R146" i="7"/>
  <c r="Q146" i="7"/>
  <c r="X146" i="7"/>
  <c r="V146" i="7"/>
  <c r="T146" i="7"/>
  <c r="P146" i="7"/>
  <c r="BI145" i="7"/>
  <c r="BH145" i="7"/>
  <c r="BG145" i="7"/>
  <c r="BF145" i="7"/>
  <c r="R145" i="7"/>
  <c r="Q145" i="7"/>
  <c r="X145" i="7"/>
  <c r="V145" i="7"/>
  <c r="T145" i="7"/>
  <c r="P145" i="7"/>
  <c r="BK145" i="7"/>
  <c r="K145" i="7"/>
  <c r="BE145" i="7"/>
  <c r="BI144" i="7"/>
  <c r="BH144" i="7"/>
  <c r="BG144" i="7"/>
  <c r="BF144" i="7"/>
  <c r="R144" i="7"/>
  <c r="Q144" i="7"/>
  <c r="X144" i="7"/>
  <c r="V144" i="7"/>
  <c r="T144" i="7"/>
  <c r="P144" i="7"/>
  <c r="BK144" i="7"/>
  <c r="K144" i="7"/>
  <c r="BE144" i="7" s="1"/>
  <c r="BI143" i="7"/>
  <c r="BH143" i="7"/>
  <c r="BG143" i="7"/>
  <c r="BF143" i="7"/>
  <c r="R143" i="7"/>
  <c r="Q143" i="7"/>
  <c r="X143" i="7"/>
  <c r="V143" i="7"/>
  <c r="T143" i="7"/>
  <c r="P143" i="7"/>
  <c r="K143" i="7" s="1"/>
  <c r="BE143" i="7" s="1"/>
  <c r="BK143" i="7"/>
  <c r="BI142" i="7"/>
  <c r="BH142" i="7"/>
  <c r="BG142" i="7"/>
  <c r="BF142" i="7"/>
  <c r="R142" i="7"/>
  <c r="Q142" i="7"/>
  <c r="X142" i="7"/>
  <c r="V142" i="7"/>
  <c r="T142" i="7"/>
  <c r="P142" i="7"/>
  <c r="BI141" i="7"/>
  <c r="BH141" i="7"/>
  <c r="BG141" i="7"/>
  <c r="BF141" i="7"/>
  <c r="R141" i="7"/>
  <c r="Q141" i="7"/>
  <c r="X141" i="7"/>
  <c r="V141" i="7"/>
  <c r="T141" i="7"/>
  <c r="P141" i="7"/>
  <c r="BK141" i="7"/>
  <c r="K141" i="7"/>
  <c r="BE141" i="7"/>
  <c r="BI140" i="7"/>
  <c r="BH140" i="7"/>
  <c r="BG140" i="7"/>
  <c r="BF140" i="7"/>
  <c r="R140" i="7"/>
  <c r="Q140" i="7"/>
  <c r="X140" i="7"/>
  <c r="V140" i="7"/>
  <c r="T140" i="7"/>
  <c r="P140" i="7"/>
  <c r="BK140" i="7"/>
  <c r="K140" i="7"/>
  <c r="BE140" i="7" s="1"/>
  <c r="BI139" i="7"/>
  <c r="BH139" i="7"/>
  <c r="BG139" i="7"/>
  <c r="BF139" i="7"/>
  <c r="R139" i="7"/>
  <c r="Q139" i="7"/>
  <c r="X139" i="7"/>
  <c r="V139" i="7"/>
  <c r="T139" i="7"/>
  <c r="P139" i="7"/>
  <c r="K139" i="7" s="1"/>
  <c r="BE139" i="7" s="1"/>
  <c r="BK139" i="7"/>
  <c r="BI138" i="7"/>
  <c r="BH138" i="7"/>
  <c r="BG138" i="7"/>
  <c r="BF138" i="7"/>
  <c r="R138" i="7"/>
  <c r="Q138" i="7"/>
  <c r="X138" i="7"/>
  <c r="V138" i="7"/>
  <c r="T138" i="7"/>
  <c r="P138" i="7"/>
  <c r="BI137" i="7"/>
  <c r="BH137" i="7"/>
  <c r="BG137" i="7"/>
  <c r="BF137" i="7"/>
  <c r="R137" i="7"/>
  <c r="Q137" i="7"/>
  <c r="X137" i="7"/>
  <c r="V137" i="7"/>
  <c r="T137" i="7"/>
  <c r="P137" i="7"/>
  <c r="BK137" i="7"/>
  <c r="K137" i="7"/>
  <c r="BE137" i="7"/>
  <c r="BI136" i="7"/>
  <c r="BH136" i="7"/>
  <c r="BG136" i="7"/>
  <c r="BF136" i="7"/>
  <c r="R136" i="7"/>
  <c r="Q136" i="7"/>
  <c r="X136" i="7"/>
  <c r="V136" i="7"/>
  <c r="T136" i="7"/>
  <c r="P136" i="7"/>
  <c r="BK136" i="7"/>
  <c r="K136" i="7"/>
  <c r="BE136" i="7" s="1"/>
  <c r="BI135" i="7"/>
  <c r="BH135" i="7"/>
  <c r="BG135" i="7"/>
  <c r="BF135" i="7"/>
  <c r="R135" i="7"/>
  <c r="Q135" i="7"/>
  <c r="X135" i="7"/>
  <c r="V135" i="7"/>
  <c r="T135" i="7"/>
  <c r="P135" i="7"/>
  <c r="K135" i="7" s="1"/>
  <c r="BE135" i="7" s="1"/>
  <c r="BK135" i="7"/>
  <c r="BI133" i="7"/>
  <c r="BH133" i="7"/>
  <c r="BG133" i="7"/>
  <c r="BF133" i="7"/>
  <c r="R133" i="7"/>
  <c r="Q133" i="7"/>
  <c r="X133" i="7"/>
  <c r="V133" i="7"/>
  <c r="T133" i="7"/>
  <c r="P133" i="7"/>
  <c r="BI131" i="7"/>
  <c r="BH131" i="7"/>
  <c r="BG131" i="7"/>
  <c r="BF131" i="7"/>
  <c r="R131" i="7"/>
  <c r="Q131" i="7"/>
  <c r="X131" i="7"/>
  <c r="V131" i="7"/>
  <c r="T131" i="7"/>
  <c r="P131" i="7"/>
  <c r="BK131" i="7"/>
  <c r="K131" i="7"/>
  <c r="BE131" i="7"/>
  <c r="BI129" i="7"/>
  <c r="BH129" i="7"/>
  <c r="BG129" i="7"/>
  <c r="BF129" i="7"/>
  <c r="R129" i="7"/>
  <c r="Q129" i="7"/>
  <c r="X129" i="7"/>
  <c r="V129" i="7"/>
  <c r="T129" i="7"/>
  <c r="P129" i="7"/>
  <c r="BK129" i="7"/>
  <c r="K129" i="7"/>
  <c r="BE129" i="7" s="1"/>
  <c r="BI127" i="7"/>
  <c r="BH127" i="7"/>
  <c r="BG127" i="7"/>
  <c r="BF127" i="7"/>
  <c r="R127" i="7"/>
  <c r="Q127" i="7"/>
  <c r="X127" i="7"/>
  <c r="V127" i="7"/>
  <c r="T127" i="7"/>
  <c r="P127" i="7"/>
  <c r="K127" i="7" s="1"/>
  <c r="BE127" i="7" s="1"/>
  <c r="BK127" i="7"/>
  <c r="BI126" i="7"/>
  <c r="BH126" i="7"/>
  <c r="F38" i="7" s="1"/>
  <c r="BE100" i="1" s="1"/>
  <c r="BG126" i="7"/>
  <c r="BF126" i="7"/>
  <c r="R126" i="7"/>
  <c r="Q126" i="7"/>
  <c r="X126" i="7"/>
  <c r="V126" i="7"/>
  <c r="T126" i="7"/>
  <c r="P126" i="7"/>
  <c r="BI125" i="7"/>
  <c r="BH125" i="7"/>
  <c r="BG125" i="7"/>
  <c r="BF125" i="7"/>
  <c r="R125" i="7"/>
  <c r="R119" i="7" s="1"/>
  <c r="J97" i="7" s="1"/>
  <c r="Q125" i="7"/>
  <c r="X125" i="7"/>
  <c r="V125" i="7"/>
  <c r="T125" i="7"/>
  <c r="P125" i="7"/>
  <c r="BK125" i="7"/>
  <c r="K125" i="7"/>
  <c r="BE125" i="7"/>
  <c r="BI123" i="7"/>
  <c r="BH123" i="7"/>
  <c r="BG123" i="7"/>
  <c r="BF123" i="7"/>
  <c r="K36" i="7" s="1"/>
  <c r="AY100" i="1" s="1"/>
  <c r="R123" i="7"/>
  <c r="Q123" i="7"/>
  <c r="X123" i="7"/>
  <c r="V123" i="7"/>
  <c r="V119" i="7" s="1"/>
  <c r="V118" i="7" s="1"/>
  <c r="T123" i="7"/>
  <c r="P123" i="7"/>
  <c r="BK123" i="7"/>
  <c r="K123" i="7"/>
  <c r="BE123" i="7" s="1"/>
  <c r="BI122" i="7"/>
  <c r="BH122" i="7"/>
  <c r="BG122" i="7"/>
  <c r="F37" i="7" s="1"/>
  <c r="BD100" i="1" s="1"/>
  <c r="BF122" i="7"/>
  <c r="R122" i="7"/>
  <c r="Q122" i="7"/>
  <c r="X122" i="7"/>
  <c r="X119" i="7" s="1"/>
  <c r="V122" i="7"/>
  <c r="T122" i="7"/>
  <c r="P122" i="7"/>
  <c r="K122" i="7" s="1"/>
  <c r="BE122" i="7" s="1"/>
  <c r="BK122" i="7"/>
  <c r="BI121" i="7"/>
  <c r="BH121" i="7"/>
  <c r="BG121" i="7"/>
  <c r="BF121" i="7"/>
  <c r="R121" i="7"/>
  <c r="Q121" i="7"/>
  <c r="X121" i="7"/>
  <c r="V121" i="7"/>
  <c r="T121" i="7"/>
  <c r="P121" i="7"/>
  <c r="BI120" i="7"/>
  <c r="BH120" i="7"/>
  <c r="BG120" i="7"/>
  <c r="BF120" i="7"/>
  <c r="F36" i="7"/>
  <c r="BC100" i="1" s="1"/>
  <c r="R120" i="7"/>
  <c r="Q120" i="7"/>
  <c r="X120" i="7"/>
  <c r="V120" i="7"/>
  <c r="T120" i="7"/>
  <c r="T119" i="7" s="1"/>
  <c r="P120" i="7"/>
  <c r="F114" i="7"/>
  <c r="F112" i="7"/>
  <c r="E110" i="7"/>
  <c r="F91" i="7"/>
  <c r="F89" i="7"/>
  <c r="E87" i="7"/>
  <c r="J24" i="7"/>
  <c r="E24" i="7"/>
  <c r="J115" i="7"/>
  <c r="J92" i="7"/>
  <c r="J23" i="7"/>
  <c r="J21" i="7"/>
  <c r="E21" i="7"/>
  <c r="J91" i="7" s="1"/>
  <c r="J114" i="7"/>
  <c r="J20" i="7"/>
  <c r="J18" i="7"/>
  <c r="E18" i="7"/>
  <c r="J17" i="7"/>
  <c r="J12" i="7"/>
  <c r="E7" i="7"/>
  <c r="E85" i="7" s="1"/>
  <c r="E108" i="7"/>
  <c r="K39" i="6"/>
  <c r="K38" i="6"/>
  <c r="BA99" i="1"/>
  <c r="K37" i="6"/>
  <c r="AZ99" i="1"/>
  <c r="BI203" i="6"/>
  <c r="BH203" i="6"/>
  <c r="BG203" i="6"/>
  <c r="BF203" i="6"/>
  <c r="R203" i="6"/>
  <c r="Q203" i="6"/>
  <c r="X203" i="6"/>
  <c r="V203" i="6"/>
  <c r="T203" i="6"/>
  <c r="P203" i="6"/>
  <c r="BI201" i="6"/>
  <c r="BH201" i="6"/>
  <c r="BG201" i="6"/>
  <c r="BF201" i="6"/>
  <c r="R201" i="6"/>
  <c r="Q201" i="6"/>
  <c r="X201" i="6"/>
  <c r="V201" i="6"/>
  <c r="T201" i="6"/>
  <c r="P201" i="6"/>
  <c r="BK201" i="6"/>
  <c r="K201" i="6"/>
  <c r="BE201" i="6"/>
  <c r="BI199" i="6"/>
  <c r="BH199" i="6"/>
  <c r="BG199" i="6"/>
  <c r="BF199" i="6"/>
  <c r="R199" i="6"/>
  <c r="Q199" i="6"/>
  <c r="X199" i="6"/>
  <c r="V199" i="6"/>
  <c r="T199" i="6"/>
  <c r="P199" i="6"/>
  <c r="BK199" i="6"/>
  <c r="K199" i="6"/>
  <c r="BE199" i="6" s="1"/>
  <c r="BI194" i="6"/>
  <c r="BH194" i="6"/>
  <c r="BG194" i="6"/>
  <c r="BF194" i="6"/>
  <c r="R194" i="6"/>
  <c r="Q194" i="6"/>
  <c r="X194" i="6"/>
  <c r="X168" i="6" s="1"/>
  <c r="V194" i="6"/>
  <c r="T194" i="6"/>
  <c r="P194" i="6"/>
  <c r="K194" i="6" s="1"/>
  <c r="BE194" i="6" s="1"/>
  <c r="BK194" i="6"/>
  <c r="BI187" i="6"/>
  <c r="BH187" i="6"/>
  <c r="BG187" i="6"/>
  <c r="BF187" i="6"/>
  <c r="R187" i="6"/>
  <c r="Q187" i="6"/>
  <c r="X187" i="6"/>
  <c r="V187" i="6"/>
  <c r="T187" i="6"/>
  <c r="P187" i="6"/>
  <c r="BI182" i="6"/>
  <c r="BH182" i="6"/>
  <c r="BG182" i="6"/>
  <c r="BF182" i="6"/>
  <c r="R182" i="6"/>
  <c r="Q182" i="6"/>
  <c r="X182" i="6"/>
  <c r="V182" i="6"/>
  <c r="T182" i="6"/>
  <c r="P182" i="6"/>
  <c r="BK182" i="6"/>
  <c r="K182" i="6"/>
  <c r="BE182" i="6"/>
  <c r="BI175" i="6"/>
  <c r="BH175" i="6"/>
  <c r="BG175" i="6"/>
  <c r="BF175" i="6"/>
  <c r="R175" i="6"/>
  <c r="Q175" i="6"/>
  <c r="X175" i="6"/>
  <c r="V175" i="6"/>
  <c r="T175" i="6"/>
  <c r="P175" i="6"/>
  <c r="BK175" i="6"/>
  <c r="K175" i="6"/>
  <c r="BE175" i="6" s="1"/>
  <c r="BI169" i="6"/>
  <c r="BH169" i="6"/>
  <c r="BG169" i="6"/>
  <c r="BF169" i="6"/>
  <c r="R169" i="6"/>
  <c r="Q169" i="6"/>
  <c r="X169" i="6"/>
  <c r="V169" i="6"/>
  <c r="T169" i="6"/>
  <c r="P169" i="6"/>
  <c r="BK169" i="6" s="1"/>
  <c r="BI166" i="6"/>
  <c r="BH166" i="6"/>
  <c r="BG166" i="6"/>
  <c r="BF166" i="6"/>
  <c r="R166" i="6"/>
  <c r="Q166" i="6"/>
  <c r="X166" i="6"/>
  <c r="V166" i="6"/>
  <c r="T166" i="6"/>
  <c r="P166" i="6"/>
  <c r="BK166" i="6"/>
  <c r="K166" i="6"/>
  <c r="BE166" i="6" s="1"/>
  <c r="BI164" i="6"/>
  <c r="BH164" i="6"/>
  <c r="BG164" i="6"/>
  <c r="BF164" i="6"/>
  <c r="R164" i="6"/>
  <c r="Q164" i="6"/>
  <c r="X164" i="6"/>
  <c r="V164" i="6"/>
  <c r="T164" i="6"/>
  <c r="P164" i="6"/>
  <c r="K164" i="6" s="1"/>
  <c r="BE164" i="6" s="1"/>
  <c r="BK164" i="6"/>
  <c r="BI162" i="6"/>
  <c r="BH162" i="6"/>
  <c r="BG162" i="6"/>
  <c r="BF162" i="6"/>
  <c r="R162" i="6"/>
  <c r="Q162" i="6"/>
  <c r="X162" i="6"/>
  <c r="V162" i="6"/>
  <c r="T162" i="6"/>
  <c r="P162" i="6"/>
  <c r="BI161" i="6"/>
  <c r="BH161" i="6"/>
  <c r="BG161" i="6"/>
  <c r="BF161" i="6"/>
  <c r="R161" i="6"/>
  <c r="Q161" i="6"/>
  <c r="X161" i="6"/>
  <c r="V161" i="6"/>
  <c r="T161" i="6"/>
  <c r="P161" i="6"/>
  <c r="BK161" i="6"/>
  <c r="K161" i="6"/>
  <c r="BE161" i="6"/>
  <c r="BI160" i="6"/>
  <c r="BH160" i="6"/>
  <c r="BG160" i="6"/>
  <c r="BF160" i="6"/>
  <c r="R160" i="6"/>
  <c r="Q160" i="6"/>
  <c r="X160" i="6"/>
  <c r="V160" i="6"/>
  <c r="T160" i="6"/>
  <c r="P160" i="6"/>
  <c r="BK160" i="6"/>
  <c r="K160" i="6"/>
  <c r="BE160" i="6" s="1"/>
  <c r="BI159" i="6"/>
  <c r="BH159" i="6"/>
  <c r="BG159" i="6"/>
  <c r="BF159" i="6"/>
  <c r="R159" i="6"/>
  <c r="Q159" i="6"/>
  <c r="X159" i="6"/>
  <c r="V159" i="6"/>
  <c r="T159" i="6"/>
  <c r="P159" i="6"/>
  <c r="K159" i="6" s="1"/>
  <c r="BE159" i="6" s="1"/>
  <c r="BK159" i="6"/>
  <c r="BI157" i="6"/>
  <c r="BH157" i="6"/>
  <c r="BG157" i="6"/>
  <c r="BF157" i="6"/>
  <c r="R157" i="6"/>
  <c r="Q157" i="6"/>
  <c r="X157" i="6"/>
  <c r="V157" i="6"/>
  <c r="T157" i="6"/>
  <c r="P157" i="6"/>
  <c r="BI156" i="6"/>
  <c r="BH156" i="6"/>
  <c r="BG156" i="6"/>
  <c r="BF156" i="6"/>
  <c r="R156" i="6"/>
  <c r="Q156" i="6"/>
  <c r="X156" i="6"/>
  <c r="V156" i="6"/>
  <c r="T156" i="6"/>
  <c r="P156" i="6"/>
  <c r="BK156" i="6"/>
  <c r="K156" i="6"/>
  <c r="BE156" i="6"/>
  <c r="BI152" i="6"/>
  <c r="BH152" i="6"/>
  <c r="BG152" i="6"/>
  <c r="BF152" i="6"/>
  <c r="R152" i="6"/>
  <c r="Q152" i="6"/>
  <c r="X152" i="6"/>
  <c r="V152" i="6"/>
  <c r="T152" i="6"/>
  <c r="P152" i="6"/>
  <c r="BK152" i="6"/>
  <c r="K152" i="6"/>
  <c r="BE152" i="6" s="1"/>
  <c r="BI151" i="6"/>
  <c r="BH151" i="6"/>
  <c r="BG151" i="6"/>
  <c r="BF151" i="6"/>
  <c r="R151" i="6"/>
  <c r="Q151" i="6"/>
  <c r="X151" i="6"/>
  <c r="V151" i="6"/>
  <c r="T151" i="6"/>
  <c r="P151" i="6"/>
  <c r="K151" i="6" s="1"/>
  <c r="BE151" i="6" s="1"/>
  <c r="BK151" i="6"/>
  <c r="BI149" i="6"/>
  <c r="BH149" i="6"/>
  <c r="BG149" i="6"/>
  <c r="BF149" i="6"/>
  <c r="R149" i="6"/>
  <c r="Q149" i="6"/>
  <c r="X149" i="6"/>
  <c r="V149" i="6"/>
  <c r="T149" i="6"/>
  <c r="P149" i="6"/>
  <c r="BI147" i="6"/>
  <c r="BH147" i="6"/>
  <c r="BG147" i="6"/>
  <c r="BF147" i="6"/>
  <c r="R147" i="6"/>
  <c r="Q147" i="6"/>
  <c r="X147" i="6"/>
  <c r="V147" i="6"/>
  <c r="T147" i="6"/>
  <c r="P147" i="6"/>
  <c r="BK147" i="6"/>
  <c r="K147" i="6"/>
  <c r="BE147" i="6"/>
  <c r="BI145" i="6"/>
  <c r="BH145" i="6"/>
  <c r="BG145" i="6"/>
  <c r="BF145" i="6"/>
  <c r="R145" i="6"/>
  <c r="Q145" i="6"/>
  <c r="X145" i="6"/>
  <c r="V145" i="6"/>
  <c r="T145" i="6"/>
  <c r="P145" i="6"/>
  <c r="BK145" i="6"/>
  <c r="K145" i="6"/>
  <c r="BE145" i="6" s="1"/>
  <c r="BI144" i="6"/>
  <c r="BH144" i="6"/>
  <c r="BG144" i="6"/>
  <c r="BF144" i="6"/>
  <c r="R144" i="6"/>
  <c r="Q144" i="6"/>
  <c r="X144" i="6"/>
  <c r="V144" i="6"/>
  <c r="T144" i="6"/>
  <c r="P144" i="6"/>
  <c r="K144" i="6" s="1"/>
  <c r="BE144" i="6" s="1"/>
  <c r="BK144" i="6"/>
  <c r="BI143" i="6"/>
  <c r="BH143" i="6"/>
  <c r="BG143" i="6"/>
  <c r="BF143" i="6"/>
  <c r="R143" i="6"/>
  <c r="Q143" i="6"/>
  <c r="X143" i="6"/>
  <c r="V143" i="6"/>
  <c r="T143" i="6"/>
  <c r="P143" i="6"/>
  <c r="BI142" i="6"/>
  <c r="BH142" i="6"/>
  <c r="BG142" i="6"/>
  <c r="BF142" i="6"/>
  <c r="R142" i="6"/>
  <c r="Q142" i="6"/>
  <c r="X142" i="6"/>
  <c r="V142" i="6"/>
  <c r="T142" i="6"/>
  <c r="P142" i="6"/>
  <c r="BK142" i="6"/>
  <c r="K142" i="6"/>
  <c r="BE142" i="6"/>
  <c r="BI140" i="6"/>
  <c r="BH140" i="6"/>
  <c r="BG140" i="6"/>
  <c r="BF140" i="6"/>
  <c r="R140" i="6"/>
  <c r="Q140" i="6"/>
  <c r="X140" i="6"/>
  <c r="V140" i="6"/>
  <c r="T140" i="6"/>
  <c r="P140" i="6"/>
  <c r="BK140" i="6"/>
  <c r="K140" i="6"/>
  <c r="BE140" i="6" s="1"/>
  <c r="BI138" i="6"/>
  <c r="BH138" i="6"/>
  <c r="BG138" i="6"/>
  <c r="BF138" i="6"/>
  <c r="R138" i="6"/>
  <c r="Q138" i="6"/>
  <c r="X138" i="6"/>
  <c r="V138" i="6"/>
  <c r="T138" i="6"/>
  <c r="P138" i="6"/>
  <c r="K138" i="6" s="1"/>
  <c r="BE138" i="6" s="1"/>
  <c r="BK138" i="6"/>
  <c r="BI136" i="6"/>
  <c r="BH136" i="6"/>
  <c r="BG136" i="6"/>
  <c r="BF136" i="6"/>
  <c r="R136" i="6"/>
  <c r="Q136" i="6"/>
  <c r="X136" i="6"/>
  <c r="V136" i="6"/>
  <c r="T136" i="6"/>
  <c r="P136" i="6"/>
  <c r="BI135" i="6"/>
  <c r="BH135" i="6"/>
  <c r="BG135" i="6"/>
  <c r="BF135" i="6"/>
  <c r="R135" i="6"/>
  <c r="Q135" i="6"/>
  <c r="X135" i="6"/>
  <c r="V135" i="6"/>
  <c r="T135" i="6"/>
  <c r="P135" i="6"/>
  <c r="BK135" i="6"/>
  <c r="K135" i="6"/>
  <c r="BE135" i="6"/>
  <c r="BI134" i="6"/>
  <c r="BH134" i="6"/>
  <c r="BG134" i="6"/>
  <c r="BF134" i="6"/>
  <c r="R134" i="6"/>
  <c r="Q134" i="6"/>
  <c r="X134" i="6"/>
  <c r="V134" i="6"/>
  <c r="T134" i="6"/>
  <c r="P134" i="6"/>
  <c r="BK134" i="6"/>
  <c r="K134" i="6"/>
  <c r="BE134" i="6" s="1"/>
  <c r="BI133" i="6"/>
  <c r="BH133" i="6"/>
  <c r="BG133" i="6"/>
  <c r="BF133" i="6"/>
  <c r="R133" i="6"/>
  <c r="Q133" i="6"/>
  <c r="X133" i="6"/>
  <c r="V133" i="6"/>
  <c r="T133" i="6"/>
  <c r="P133" i="6"/>
  <c r="K133" i="6" s="1"/>
  <c r="BE133" i="6" s="1"/>
  <c r="BK133" i="6"/>
  <c r="BI132" i="6"/>
  <c r="BH132" i="6"/>
  <c r="BG132" i="6"/>
  <c r="BF132" i="6"/>
  <c r="R132" i="6"/>
  <c r="Q132" i="6"/>
  <c r="X132" i="6"/>
  <c r="V132" i="6"/>
  <c r="T132" i="6"/>
  <c r="P132" i="6"/>
  <c r="BI131" i="6"/>
  <c r="BH131" i="6"/>
  <c r="BG131" i="6"/>
  <c r="BF131" i="6"/>
  <c r="R131" i="6"/>
  <c r="Q131" i="6"/>
  <c r="X131" i="6"/>
  <c r="V131" i="6"/>
  <c r="T131" i="6"/>
  <c r="P131" i="6"/>
  <c r="BK131" i="6"/>
  <c r="K131" i="6"/>
  <c r="BE131" i="6"/>
  <c r="BI130" i="6"/>
  <c r="BH130" i="6"/>
  <c r="BG130" i="6"/>
  <c r="BF130" i="6"/>
  <c r="R130" i="6"/>
  <c r="Q130" i="6"/>
  <c r="X130" i="6"/>
  <c r="V130" i="6"/>
  <c r="T130" i="6"/>
  <c r="P130" i="6"/>
  <c r="BK130" i="6"/>
  <c r="K130" i="6"/>
  <c r="BE130" i="6" s="1"/>
  <c r="BI129" i="6"/>
  <c r="BH129" i="6"/>
  <c r="BG129" i="6"/>
  <c r="BF129" i="6"/>
  <c r="R129" i="6"/>
  <c r="Q129" i="6"/>
  <c r="X129" i="6"/>
  <c r="V129" i="6"/>
  <c r="T129" i="6"/>
  <c r="P129" i="6"/>
  <c r="K129" i="6" s="1"/>
  <c r="BE129" i="6" s="1"/>
  <c r="BK129" i="6"/>
  <c r="BI128" i="6"/>
  <c r="BH128" i="6"/>
  <c r="BG128" i="6"/>
  <c r="BF128" i="6"/>
  <c r="R128" i="6"/>
  <c r="Q128" i="6"/>
  <c r="X128" i="6"/>
  <c r="V128" i="6"/>
  <c r="T128" i="6"/>
  <c r="P128" i="6"/>
  <c r="BI127" i="6"/>
  <c r="BH127" i="6"/>
  <c r="BG127" i="6"/>
  <c r="BF127" i="6"/>
  <c r="R127" i="6"/>
  <c r="Q127" i="6"/>
  <c r="X127" i="6"/>
  <c r="V127" i="6"/>
  <c r="T127" i="6"/>
  <c r="P127" i="6"/>
  <c r="BK127" i="6"/>
  <c r="K127" i="6"/>
  <c r="BE127" i="6"/>
  <c r="BI126" i="6"/>
  <c r="BH126" i="6"/>
  <c r="BG126" i="6"/>
  <c r="BF126" i="6"/>
  <c r="R126" i="6"/>
  <c r="Q126" i="6"/>
  <c r="X126" i="6"/>
  <c r="V126" i="6"/>
  <c r="T126" i="6"/>
  <c r="P126" i="6"/>
  <c r="BK126" i="6"/>
  <c r="K126" i="6"/>
  <c r="BE126" i="6" s="1"/>
  <c r="BI124" i="6"/>
  <c r="BH124" i="6"/>
  <c r="BG124" i="6"/>
  <c r="BF124" i="6"/>
  <c r="R124" i="6"/>
  <c r="Q124" i="6"/>
  <c r="X124" i="6"/>
  <c r="V124" i="6"/>
  <c r="T124" i="6"/>
  <c r="P124" i="6"/>
  <c r="K124" i="6" s="1"/>
  <c r="BE124" i="6" s="1"/>
  <c r="BK124" i="6"/>
  <c r="BI123" i="6"/>
  <c r="BH123" i="6"/>
  <c r="BG123" i="6"/>
  <c r="BF123" i="6"/>
  <c r="R123" i="6"/>
  <c r="Q123" i="6"/>
  <c r="X123" i="6"/>
  <c r="V123" i="6"/>
  <c r="T123" i="6"/>
  <c r="P123" i="6"/>
  <c r="BI122" i="6"/>
  <c r="F39" i="6" s="1"/>
  <c r="BF99" i="1" s="1"/>
  <c r="BH122" i="6"/>
  <c r="BG122" i="6"/>
  <c r="BF122" i="6"/>
  <c r="R122" i="6"/>
  <c r="Q122" i="6"/>
  <c r="X122" i="6"/>
  <c r="V122" i="6"/>
  <c r="T122" i="6"/>
  <c r="P122" i="6"/>
  <c r="BK122" i="6"/>
  <c r="K122" i="6"/>
  <c r="BE122" i="6"/>
  <c r="BI121" i="6"/>
  <c r="BH121" i="6"/>
  <c r="BG121" i="6"/>
  <c r="BF121" i="6"/>
  <c r="K36" i="6" s="1"/>
  <c r="AY99" i="1" s="1"/>
  <c r="R121" i="6"/>
  <c r="Q121" i="6"/>
  <c r="X121" i="6"/>
  <c r="V121" i="6"/>
  <c r="T121" i="6"/>
  <c r="P121" i="6"/>
  <c r="BK121" i="6"/>
  <c r="K121" i="6"/>
  <c r="BE121" i="6" s="1"/>
  <c r="BI120" i="6"/>
  <c r="BH120" i="6"/>
  <c r="BG120" i="6"/>
  <c r="BF120" i="6"/>
  <c r="R120" i="6"/>
  <c r="Q120" i="6"/>
  <c r="X120" i="6"/>
  <c r="V120" i="6"/>
  <c r="T120" i="6"/>
  <c r="T119" i="6"/>
  <c r="P120" i="6"/>
  <c r="BK120" i="6"/>
  <c r="K120" i="6"/>
  <c r="BE120" i="6"/>
  <c r="F114" i="6"/>
  <c r="F112" i="6"/>
  <c r="E110" i="6"/>
  <c r="F91" i="6"/>
  <c r="F89" i="6"/>
  <c r="E87" i="6"/>
  <c r="J24" i="6"/>
  <c r="E24" i="6"/>
  <c r="J23" i="6"/>
  <c r="J21" i="6"/>
  <c r="E21" i="6"/>
  <c r="J114" i="6" s="1"/>
  <c r="J20" i="6"/>
  <c r="J18" i="6"/>
  <c r="E18" i="6"/>
  <c r="F115" i="6"/>
  <c r="F92" i="6"/>
  <c r="J17" i="6"/>
  <c r="J12" i="6"/>
  <c r="J112" i="6"/>
  <c r="J89" i="6"/>
  <c r="E7" i="6"/>
  <c r="E108" i="6" s="1"/>
  <c r="K39" i="5"/>
  <c r="K38" i="5"/>
  <c r="BA98" i="1" s="1"/>
  <c r="K37" i="5"/>
  <c r="AZ98" i="1"/>
  <c r="BI170" i="5"/>
  <c r="BH170" i="5"/>
  <c r="BG170" i="5"/>
  <c r="BF170" i="5"/>
  <c r="R170" i="5"/>
  <c r="Q170" i="5"/>
  <c r="X170" i="5"/>
  <c r="V170" i="5"/>
  <c r="T170" i="5"/>
  <c r="P170" i="5"/>
  <c r="BK170" i="5"/>
  <c r="K170" i="5"/>
  <c r="BE170" i="5" s="1"/>
  <c r="BI167" i="5"/>
  <c r="BH167" i="5"/>
  <c r="BG167" i="5"/>
  <c r="BF167" i="5"/>
  <c r="R167" i="5"/>
  <c r="Q167" i="5"/>
  <c r="X167" i="5"/>
  <c r="V167" i="5"/>
  <c r="T167" i="5"/>
  <c r="P167" i="5"/>
  <c r="BK167" i="5"/>
  <c r="K167" i="5"/>
  <c r="BE167" i="5" s="1"/>
  <c r="BI165" i="5"/>
  <c r="BH165" i="5"/>
  <c r="BG165" i="5"/>
  <c r="BF165" i="5"/>
  <c r="R165" i="5"/>
  <c r="Q165" i="5"/>
  <c r="X165" i="5"/>
  <c r="V165" i="5"/>
  <c r="T165" i="5"/>
  <c r="P165" i="5"/>
  <c r="BI162" i="5"/>
  <c r="BH162" i="5"/>
  <c r="BG162" i="5"/>
  <c r="BF162" i="5"/>
  <c r="R162" i="5"/>
  <c r="Q162" i="5"/>
  <c r="X162" i="5"/>
  <c r="V162" i="5"/>
  <c r="T162" i="5"/>
  <c r="T148" i="5" s="1"/>
  <c r="P162" i="5"/>
  <c r="BK162" i="5" s="1"/>
  <c r="BI159" i="5"/>
  <c r="BH159" i="5"/>
  <c r="BG159" i="5"/>
  <c r="BF159" i="5"/>
  <c r="R159" i="5"/>
  <c r="Q159" i="5"/>
  <c r="X159" i="5"/>
  <c r="V159" i="5"/>
  <c r="T159" i="5"/>
  <c r="P159" i="5"/>
  <c r="BK159" i="5"/>
  <c r="K159" i="5"/>
  <c r="BE159" i="5" s="1"/>
  <c r="BI155" i="5"/>
  <c r="BH155" i="5"/>
  <c r="BG155" i="5"/>
  <c r="BF155" i="5"/>
  <c r="R155" i="5"/>
  <c r="Q155" i="5"/>
  <c r="X155" i="5"/>
  <c r="X148" i="5" s="1"/>
  <c r="V155" i="5"/>
  <c r="T155" i="5"/>
  <c r="P155" i="5"/>
  <c r="BK155" i="5"/>
  <c r="K155" i="5"/>
  <c r="BE155" i="5" s="1"/>
  <c r="BI149" i="5"/>
  <c r="BH149" i="5"/>
  <c r="BG149" i="5"/>
  <c r="BF149" i="5"/>
  <c r="R149" i="5"/>
  <c r="R148" i="5"/>
  <c r="J98" i="5" s="1"/>
  <c r="Q149" i="5"/>
  <c r="Q148" i="5" s="1"/>
  <c r="I98" i="5" s="1"/>
  <c r="X149" i="5"/>
  <c r="V149" i="5"/>
  <c r="V148" i="5" s="1"/>
  <c r="T149" i="5"/>
  <c r="P149" i="5"/>
  <c r="BK149" i="5" s="1"/>
  <c r="K149" i="5"/>
  <c r="BE149" i="5" s="1"/>
  <c r="BI146" i="5"/>
  <c r="BH146" i="5"/>
  <c r="BG146" i="5"/>
  <c r="BF146" i="5"/>
  <c r="R146" i="5"/>
  <c r="Q146" i="5"/>
  <c r="X146" i="5"/>
  <c r="V146" i="5"/>
  <c r="T146" i="5"/>
  <c r="P146" i="5"/>
  <c r="BK146" i="5"/>
  <c r="K146" i="5"/>
  <c r="BE146" i="5" s="1"/>
  <c r="BI144" i="5"/>
  <c r="BH144" i="5"/>
  <c r="BG144" i="5"/>
  <c r="BF144" i="5"/>
  <c r="R144" i="5"/>
  <c r="Q144" i="5"/>
  <c r="X144" i="5"/>
  <c r="V144" i="5"/>
  <c r="T144" i="5"/>
  <c r="P144" i="5"/>
  <c r="BI143" i="5"/>
  <c r="BH143" i="5"/>
  <c r="BG143" i="5"/>
  <c r="BF143" i="5"/>
  <c r="R143" i="5"/>
  <c r="Q143" i="5"/>
  <c r="X143" i="5"/>
  <c r="V143" i="5"/>
  <c r="T143" i="5"/>
  <c r="P143" i="5"/>
  <c r="BK143" i="5" s="1"/>
  <c r="BI142" i="5"/>
  <c r="BH142" i="5"/>
  <c r="BG142" i="5"/>
  <c r="BF142" i="5"/>
  <c r="R142" i="5"/>
  <c r="Q142" i="5"/>
  <c r="X142" i="5"/>
  <c r="V142" i="5"/>
  <c r="T142" i="5"/>
  <c r="P142" i="5"/>
  <c r="BK142" i="5"/>
  <c r="K142" i="5"/>
  <c r="BE142" i="5" s="1"/>
  <c r="BI141" i="5"/>
  <c r="BH141" i="5"/>
  <c r="BG141" i="5"/>
  <c r="BF141" i="5"/>
  <c r="R141" i="5"/>
  <c r="Q141" i="5"/>
  <c r="X141" i="5"/>
  <c r="V141" i="5"/>
  <c r="T141" i="5"/>
  <c r="P141" i="5"/>
  <c r="BK141" i="5"/>
  <c r="K141" i="5"/>
  <c r="BE141" i="5" s="1"/>
  <c r="BI139" i="5"/>
  <c r="BH139" i="5"/>
  <c r="BG139" i="5"/>
  <c r="BF139" i="5"/>
  <c r="R139" i="5"/>
  <c r="Q139" i="5"/>
  <c r="X139" i="5"/>
  <c r="V139" i="5"/>
  <c r="T139" i="5"/>
  <c r="P139" i="5"/>
  <c r="BI137" i="5"/>
  <c r="BH137" i="5"/>
  <c r="BG137" i="5"/>
  <c r="BF137" i="5"/>
  <c r="R137" i="5"/>
  <c r="Q137" i="5"/>
  <c r="X137" i="5"/>
  <c r="V137" i="5"/>
  <c r="T137" i="5"/>
  <c r="P137" i="5"/>
  <c r="BK137" i="5" s="1"/>
  <c r="BI135" i="5"/>
  <c r="BH135" i="5"/>
  <c r="BG135" i="5"/>
  <c r="BF135" i="5"/>
  <c r="R135" i="5"/>
  <c r="Q135" i="5"/>
  <c r="X135" i="5"/>
  <c r="V135" i="5"/>
  <c r="T135" i="5"/>
  <c r="P135" i="5"/>
  <c r="BK135" i="5"/>
  <c r="K135" i="5"/>
  <c r="BE135" i="5" s="1"/>
  <c r="BI133" i="5"/>
  <c r="BH133" i="5"/>
  <c r="BG133" i="5"/>
  <c r="BF133" i="5"/>
  <c r="R133" i="5"/>
  <c r="Q133" i="5"/>
  <c r="X133" i="5"/>
  <c r="V133" i="5"/>
  <c r="T133" i="5"/>
  <c r="P133" i="5"/>
  <c r="BK133" i="5"/>
  <c r="K133" i="5"/>
  <c r="BE133" i="5" s="1"/>
  <c r="BI131" i="5"/>
  <c r="BH131" i="5"/>
  <c r="BG131" i="5"/>
  <c r="BF131" i="5"/>
  <c r="R131" i="5"/>
  <c r="Q131" i="5"/>
  <c r="X131" i="5"/>
  <c r="V131" i="5"/>
  <c r="T131" i="5"/>
  <c r="P131" i="5"/>
  <c r="BI129" i="5"/>
  <c r="BH129" i="5"/>
  <c r="BG129" i="5"/>
  <c r="BF129" i="5"/>
  <c r="R129" i="5"/>
  <c r="Q129" i="5"/>
  <c r="X129" i="5"/>
  <c r="V129" i="5"/>
  <c r="T129" i="5"/>
  <c r="P129" i="5"/>
  <c r="BK129" i="5" s="1"/>
  <c r="BI128" i="5"/>
  <c r="BH128" i="5"/>
  <c r="BG128" i="5"/>
  <c r="BF128" i="5"/>
  <c r="R128" i="5"/>
  <c r="Q128" i="5"/>
  <c r="X128" i="5"/>
  <c r="V128" i="5"/>
  <c r="T128" i="5"/>
  <c r="P128" i="5"/>
  <c r="BK128" i="5"/>
  <c r="K128" i="5"/>
  <c r="BE128" i="5" s="1"/>
  <c r="BI127" i="5"/>
  <c r="BH127" i="5"/>
  <c r="BG127" i="5"/>
  <c r="BF127" i="5"/>
  <c r="R127" i="5"/>
  <c r="Q127" i="5"/>
  <c r="X127" i="5"/>
  <c r="V127" i="5"/>
  <c r="T127" i="5"/>
  <c r="P127" i="5"/>
  <c r="BK127" i="5"/>
  <c r="K127" i="5"/>
  <c r="BE127" i="5" s="1"/>
  <c r="BI126" i="5"/>
  <c r="BH126" i="5"/>
  <c r="BG126" i="5"/>
  <c r="BF126" i="5"/>
  <c r="R126" i="5"/>
  <c r="Q126" i="5"/>
  <c r="X126" i="5"/>
  <c r="V126" i="5"/>
  <c r="T126" i="5"/>
  <c r="P126" i="5"/>
  <c r="BI125" i="5"/>
  <c r="BH125" i="5"/>
  <c r="BG125" i="5"/>
  <c r="BF125" i="5"/>
  <c r="R125" i="5"/>
  <c r="Q125" i="5"/>
  <c r="X125" i="5"/>
  <c r="V125" i="5"/>
  <c r="T125" i="5"/>
  <c r="P125" i="5"/>
  <c r="BK125" i="5" s="1"/>
  <c r="BI124" i="5"/>
  <c r="BH124" i="5"/>
  <c r="BG124" i="5"/>
  <c r="BF124" i="5"/>
  <c r="R124" i="5"/>
  <c r="Q124" i="5"/>
  <c r="X124" i="5"/>
  <c r="V124" i="5"/>
  <c r="T124" i="5"/>
  <c r="P124" i="5"/>
  <c r="BK124" i="5"/>
  <c r="K124" i="5"/>
  <c r="BE124" i="5" s="1"/>
  <c r="BI123" i="5"/>
  <c r="BH123" i="5"/>
  <c r="BG123" i="5"/>
  <c r="F37" i="5" s="1"/>
  <c r="BD98" i="1" s="1"/>
  <c r="BF123" i="5"/>
  <c r="R123" i="5"/>
  <c r="Q123" i="5"/>
  <c r="X123" i="5"/>
  <c r="X119" i="5" s="1"/>
  <c r="X118" i="5" s="1"/>
  <c r="V123" i="5"/>
  <c r="T123" i="5"/>
  <c r="P123" i="5"/>
  <c r="BK123" i="5"/>
  <c r="K123" i="5"/>
  <c r="BE123" i="5" s="1"/>
  <c r="BI122" i="5"/>
  <c r="BH122" i="5"/>
  <c r="BG122" i="5"/>
  <c r="BF122" i="5"/>
  <c r="R122" i="5"/>
  <c r="Q122" i="5"/>
  <c r="Q119" i="5" s="1"/>
  <c r="X122" i="5"/>
  <c r="V122" i="5"/>
  <c r="T122" i="5"/>
  <c r="P122" i="5"/>
  <c r="BI121" i="5"/>
  <c r="BH121" i="5"/>
  <c r="BG121" i="5"/>
  <c r="BF121" i="5"/>
  <c r="R121" i="5"/>
  <c r="R119" i="5" s="1"/>
  <c r="Q121" i="5"/>
  <c r="X121" i="5"/>
  <c r="V121" i="5"/>
  <c r="T121" i="5"/>
  <c r="P121" i="5"/>
  <c r="BK121" i="5" s="1"/>
  <c r="BI120" i="5"/>
  <c r="F39" i="5" s="1"/>
  <c r="BF98" i="1" s="1"/>
  <c r="BH120" i="5"/>
  <c r="BG120" i="5"/>
  <c r="BF120" i="5"/>
  <c r="R120" i="5"/>
  <c r="Q120" i="5"/>
  <c r="X120" i="5"/>
  <c r="V120" i="5"/>
  <c r="T120" i="5"/>
  <c r="P120" i="5"/>
  <c r="BK120" i="5" s="1"/>
  <c r="F114" i="5"/>
  <c r="F112" i="5"/>
  <c r="E110" i="5"/>
  <c r="F91" i="5"/>
  <c r="F89" i="5"/>
  <c r="E87" i="5"/>
  <c r="J24" i="5"/>
  <c r="E24" i="5"/>
  <c r="J115" i="5"/>
  <c r="J92" i="5"/>
  <c r="J23" i="5"/>
  <c r="J21" i="5"/>
  <c r="E21" i="5"/>
  <c r="J91" i="5" s="1"/>
  <c r="J114" i="5"/>
  <c r="J20" i="5"/>
  <c r="J18" i="5"/>
  <c r="E18" i="5"/>
  <c r="J17" i="5"/>
  <c r="J12" i="5"/>
  <c r="E7" i="5"/>
  <c r="E85" i="5" s="1"/>
  <c r="K39" i="4"/>
  <c r="K38" i="4"/>
  <c r="BA97" i="1" s="1"/>
  <c r="K37" i="4"/>
  <c r="AZ97" i="1"/>
  <c r="BI186" i="4"/>
  <c r="BH186" i="4"/>
  <c r="BG186" i="4"/>
  <c r="BF186" i="4"/>
  <c r="R186" i="4"/>
  <c r="Q186" i="4"/>
  <c r="X186" i="4"/>
  <c r="V186" i="4"/>
  <c r="T186" i="4"/>
  <c r="P186" i="4"/>
  <c r="BI183" i="4"/>
  <c r="BH183" i="4"/>
  <c r="BG183" i="4"/>
  <c r="BF183" i="4"/>
  <c r="R183" i="4"/>
  <c r="Q183" i="4"/>
  <c r="X183" i="4"/>
  <c r="V183" i="4"/>
  <c r="T183" i="4"/>
  <c r="P183" i="4"/>
  <c r="BK183" i="4"/>
  <c r="K183" i="4"/>
  <c r="BE183" i="4"/>
  <c r="BI181" i="4"/>
  <c r="BH181" i="4"/>
  <c r="BG181" i="4"/>
  <c r="BF181" i="4"/>
  <c r="R181" i="4"/>
  <c r="Q181" i="4"/>
  <c r="X181" i="4"/>
  <c r="V181" i="4"/>
  <c r="T181" i="4"/>
  <c r="P181" i="4"/>
  <c r="BK181" i="4"/>
  <c r="K181" i="4"/>
  <c r="BE181" i="4" s="1"/>
  <c r="BI176" i="4"/>
  <c r="BH176" i="4"/>
  <c r="BG176" i="4"/>
  <c r="BF176" i="4"/>
  <c r="R176" i="4"/>
  <c r="Q176" i="4"/>
  <c r="X176" i="4"/>
  <c r="X158" i="4" s="1"/>
  <c r="V176" i="4"/>
  <c r="T176" i="4"/>
  <c r="P176" i="4"/>
  <c r="K176" i="4" s="1"/>
  <c r="BE176" i="4" s="1"/>
  <c r="BI170" i="4"/>
  <c r="BH170" i="4"/>
  <c r="BG170" i="4"/>
  <c r="BF170" i="4"/>
  <c r="R170" i="4"/>
  <c r="Q170" i="4"/>
  <c r="X170" i="4"/>
  <c r="V170" i="4"/>
  <c r="T170" i="4"/>
  <c r="P170" i="4"/>
  <c r="BI165" i="4"/>
  <c r="BH165" i="4"/>
  <c r="BG165" i="4"/>
  <c r="BF165" i="4"/>
  <c r="R165" i="4"/>
  <c r="Q165" i="4"/>
  <c r="X165" i="4"/>
  <c r="V165" i="4"/>
  <c r="T165" i="4"/>
  <c r="P165" i="4"/>
  <c r="BK165" i="4"/>
  <c r="K165" i="4"/>
  <c r="BE165" i="4" s="1"/>
  <c r="BI159" i="4"/>
  <c r="BH159" i="4"/>
  <c r="BG159" i="4"/>
  <c r="BF159" i="4"/>
  <c r="R159" i="4"/>
  <c r="Q159" i="4"/>
  <c r="Q158" i="4" s="1"/>
  <c r="I98" i="4" s="1"/>
  <c r="X159" i="4"/>
  <c r="V159" i="4"/>
  <c r="V158" i="4" s="1"/>
  <c r="T159" i="4"/>
  <c r="P159" i="4"/>
  <c r="BK159" i="4"/>
  <c r="K159" i="4"/>
  <c r="BE159" i="4" s="1"/>
  <c r="BI156" i="4"/>
  <c r="BH156" i="4"/>
  <c r="BG156" i="4"/>
  <c r="BF156" i="4"/>
  <c r="R156" i="4"/>
  <c r="Q156" i="4"/>
  <c r="X156" i="4"/>
  <c r="V156" i="4"/>
  <c r="T156" i="4"/>
  <c r="P156" i="4"/>
  <c r="BK156" i="4"/>
  <c r="K156" i="4"/>
  <c r="BE156" i="4"/>
  <c r="BI154" i="4"/>
  <c r="BH154" i="4"/>
  <c r="BG154" i="4"/>
  <c r="BF154" i="4"/>
  <c r="R154" i="4"/>
  <c r="Q154" i="4"/>
  <c r="X154" i="4"/>
  <c r="V154" i="4"/>
  <c r="T154" i="4"/>
  <c r="P154" i="4"/>
  <c r="BK154" i="4"/>
  <c r="K154" i="4"/>
  <c r="BE154" i="4" s="1"/>
  <c r="BI153" i="4"/>
  <c r="BH153" i="4"/>
  <c r="BG153" i="4"/>
  <c r="BF153" i="4"/>
  <c r="R153" i="4"/>
  <c r="Q153" i="4"/>
  <c r="X153" i="4"/>
  <c r="V153" i="4"/>
  <c r="T153" i="4"/>
  <c r="P153" i="4"/>
  <c r="K153" i="4" s="1"/>
  <c r="BE153" i="4" s="1"/>
  <c r="BI151" i="4"/>
  <c r="BH151" i="4"/>
  <c r="BG151" i="4"/>
  <c r="BF151" i="4"/>
  <c r="R151" i="4"/>
  <c r="Q151" i="4"/>
  <c r="X151" i="4"/>
  <c r="V151" i="4"/>
  <c r="T151" i="4"/>
  <c r="P151" i="4"/>
  <c r="BI150" i="4"/>
  <c r="BH150" i="4"/>
  <c r="BG150" i="4"/>
  <c r="BF150" i="4"/>
  <c r="R150" i="4"/>
  <c r="Q150" i="4"/>
  <c r="X150" i="4"/>
  <c r="V150" i="4"/>
  <c r="T150" i="4"/>
  <c r="P150" i="4"/>
  <c r="BK150" i="4"/>
  <c r="K150" i="4"/>
  <c r="BE150" i="4" s="1"/>
  <c r="BI149" i="4"/>
  <c r="BH149" i="4"/>
  <c r="BG149" i="4"/>
  <c r="BF149" i="4"/>
  <c r="R149" i="4"/>
  <c r="Q149" i="4"/>
  <c r="X149" i="4"/>
  <c r="V149" i="4"/>
  <c r="T149" i="4"/>
  <c r="P149" i="4"/>
  <c r="BK149" i="4"/>
  <c r="K149" i="4"/>
  <c r="BE149" i="4" s="1"/>
  <c r="BI148" i="4"/>
  <c r="BH148" i="4"/>
  <c r="BG148" i="4"/>
  <c r="BF148" i="4"/>
  <c r="R148" i="4"/>
  <c r="Q148" i="4"/>
  <c r="X148" i="4"/>
  <c r="V148" i="4"/>
  <c r="T148" i="4"/>
  <c r="P148" i="4"/>
  <c r="K148" i="4" s="1"/>
  <c r="BE148" i="4" s="1"/>
  <c r="BI147" i="4"/>
  <c r="BH147" i="4"/>
  <c r="BG147" i="4"/>
  <c r="BF147" i="4"/>
  <c r="R147" i="4"/>
  <c r="Q147" i="4"/>
  <c r="X147" i="4"/>
  <c r="V147" i="4"/>
  <c r="T147" i="4"/>
  <c r="P147" i="4"/>
  <c r="BI146" i="4"/>
  <c r="BH146" i="4"/>
  <c r="BG146" i="4"/>
  <c r="BF146" i="4"/>
  <c r="R146" i="4"/>
  <c r="Q146" i="4"/>
  <c r="X146" i="4"/>
  <c r="V146" i="4"/>
  <c r="T146" i="4"/>
  <c r="P146" i="4"/>
  <c r="BK146" i="4"/>
  <c r="K146" i="4"/>
  <c r="BE146" i="4" s="1"/>
  <c r="BI144" i="4"/>
  <c r="BH144" i="4"/>
  <c r="BG144" i="4"/>
  <c r="BF144" i="4"/>
  <c r="R144" i="4"/>
  <c r="Q144" i="4"/>
  <c r="X144" i="4"/>
  <c r="V144" i="4"/>
  <c r="T144" i="4"/>
  <c r="P144" i="4"/>
  <c r="BK144" i="4"/>
  <c r="K144" i="4"/>
  <c r="BE144" i="4" s="1"/>
  <c r="BI142" i="4"/>
  <c r="BH142" i="4"/>
  <c r="BG142" i="4"/>
  <c r="BF142" i="4"/>
  <c r="R142" i="4"/>
  <c r="Q142" i="4"/>
  <c r="X142" i="4"/>
  <c r="V142" i="4"/>
  <c r="T142" i="4"/>
  <c r="P142" i="4"/>
  <c r="K142" i="4" s="1"/>
  <c r="BE142" i="4" s="1"/>
  <c r="BI140" i="4"/>
  <c r="BH140" i="4"/>
  <c r="BG140" i="4"/>
  <c r="BF140" i="4"/>
  <c r="R140" i="4"/>
  <c r="Q140" i="4"/>
  <c r="X140" i="4"/>
  <c r="V140" i="4"/>
  <c r="T140" i="4"/>
  <c r="P140" i="4"/>
  <c r="BI139" i="4"/>
  <c r="BH139" i="4"/>
  <c r="BG139" i="4"/>
  <c r="BF139" i="4"/>
  <c r="R139" i="4"/>
  <c r="Q139" i="4"/>
  <c r="X139" i="4"/>
  <c r="V139" i="4"/>
  <c r="T139" i="4"/>
  <c r="P139" i="4"/>
  <c r="BK139" i="4"/>
  <c r="K139" i="4"/>
  <c r="BE139" i="4" s="1"/>
  <c r="BI137" i="4"/>
  <c r="BH137" i="4"/>
  <c r="BG137" i="4"/>
  <c r="BF137" i="4"/>
  <c r="R137" i="4"/>
  <c r="Q137" i="4"/>
  <c r="X137" i="4"/>
  <c r="V137" i="4"/>
  <c r="T137" i="4"/>
  <c r="P137" i="4"/>
  <c r="BK137" i="4"/>
  <c r="K137" i="4"/>
  <c r="BE137" i="4" s="1"/>
  <c r="BI135" i="4"/>
  <c r="BH135" i="4"/>
  <c r="BG135" i="4"/>
  <c r="BF135" i="4"/>
  <c r="R135" i="4"/>
  <c r="Q135" i="4"/>
  <c r="X135" i="4"/>
  <c r="V135" i="4"/>
  <c r="T135" i="4"/>
  <c r="P135" i="4"/>
  <c r="K135" i="4" s="1"/>
  <c r="BE135" i="4" s="1"/>
  <c r="BK135" i="4"/>
  <c r="BI133" i="4"/>
  <c r="BH133" i="4"/>
  <c r="BG133" i="4"/>
  <c r="BF133" i="4"/>
  <c r="R133" i="4"/>
  <c r="Q133" i="4"/>
  <c r="X133" i="4"/>
  <c r="V133" i="4"/>
  <c r="T133" i="4"/>
  <c r="P133" i="4"/>
  <c r="BI132" i="4"/>
  <c r="BH132" i="4"/>
  <c r="BG132" i="4"/>
  <c r="BF132" i="4"/>
  <c r="R132" i="4"/>
  <c r="Q132" i="4"/>
  <c r="X132" i="4"/>
  <c r="V132" i="4"/>
  <c r="T132" i="4"/>
  <c r="P132" i="4"/>
  <c r="BK132" i="4"/>
  <c r="K132" i="4"/>
  <c r="BE132" i="4"/>
  <c r="BI131" i="4"/>
  <c r="BH131" i="4"/>
  <c r="BG131" i="4"/>
  <c r="BF131" i="4"/>
  <c r="R131" i="4"/>
  <c r="Q131" i="4"/>
  <c r="X131" i="4"/>
  <c r="V131" i="4"/>
  <c r="T131" i="4"/>
  <c r="P131" i="4"/>
  <c r="BK131" i="4"/>
  <c r="K131" i="4"/>
  <c r="BE131" i="4" s="1"/>
  <c r="BI130" i="4"/>
  <c r="BH130" i="4"/>
  <c r="BG130" i="4"/>
  <c r="BF130" i="4"/>
  <c r="R130" i="4"/>
  <c r="Q130" i="4"/>
  <c r="X130" i="4"/>
  <c r="V130" i="4"/>
  <c r="T130" i="4"/>
  <c r="P130" i="4"/>
  <c r="K130" i="4" s="1"/>
  <c r="BE130" i="4" s="1"/>
  <c r="BI129" i="4"/>
  <c r="BH129" i="4"/>
  <c r="BG129" i="4"/>
  <c r="BF129" i="4"/>
  <c r="R129" i="4"/>
  <c r="Q129" i="4"/>
  <c r="X129" i="4"/>
  <c r="V129" i="4"/>
  <c r="T129" i="4"/>
  <c r="P129" i="4"/>
  <c r="BI128" i="4"/>
  <c r="BH128" i="4"/>
  <c r="BG128" i="4"/>
  <c r="BF128" i="4"/>
  <c r="R128" i="4"/>
  <c r="Q128" i="4"/>
  <c r="X128" i="4"/>
  <c r="V128" i="4"/>
  <c r="T128" i="4"/>
  <c r="P128" i="4"/>
  <c r="BK128" i="4"/>
  <c r="K128" i="4"/>
  <c r="BE128" i="4" s="1"/>
  <c r="BI127" i="4"/>
  <c r="BH127" i="4"/>
  <c r="BG127" i="4"/>
  <c r="BF127" i="4"/>
  <c r="R127" i="4"/>
  <c r="Q127" i="4"/>
  <c r="X127" i="4"/>
  <c r="V127" i="4"/>
  <c r="T127" i="4"/>
  <c r="P127" i="4"/>
  <c r="BK127" i="4"/>
  <c r="K127" i="4"/>
  <c r="BE127" i="4" s="1"/>
  <c r="BI126" i="4"/>
  <c r="BH126" i="4"/>
  <c r="BG126" i="4"/>
  <c r="BF126" i="4"/>
  <c r="R126" i="4"/>
  <c r="Q126" i="4"/>
  <c r="X126" i="4"/>
  <c r="V126" i="4"/>
  <c r="T126" i="4"/>
  <c r="P126" i="4"/>
  <c r="K126" i="4" s="1"/>
  <c r="BE126" i="4" s="1"/>
  <c r="BI124" i="4"/>
  <c r="BH124" i="4"/>
  <c r="BG124" i="4"/>
  <c r="BF124" i="4"/>
  <c r="R124" i="4"/>
  <c r="Q124" i="4"/>
  <c r="X124" i="4"/>
  <c r="V124" i="4"/>
  <c r="T124" i="4"/>
  <c r="P124" i="4"/>
  <c r="BI123" i="4"/>
  <c r="BH123" i="4"/>
  <c r="BG123" i="4"/>
  <c r="BF123" i="4"/>
  <c r="R123" i="4"/>
  <c r="Q123" i="4"/>
  <c r="X123" i="4"/>
  <c r="V123" i="4"/>
  <c r="T123" i="4"/>
  <c r="P123" i="4"/>
  <c r="BK123" i="4"/>
  <c r="K123" i="4"/>
  <c r="BE123" i="4" s="1"/>
  <c r="BI122" i="4"/>
  <c r="BH122" i="4"/>
  <c r="BG122" i="4"/>
  <c r="BF122" i="4"/>
  <c r="R122" i="4"/>
  <c r="Q122" i="4"/>
  <c r="X122" i="4"/>
  <c r="V122" i="4"/>
  <c r="T122" i="4"/>
  <c r="P122" i="4"/>
  <c r="BK122" i="4"/>
  <c r="K122" i="4"/>
  <c r="BE122" i="4" s="1"/>
  <c r="BI121" i="4"/>
  <c r="BH121" i="4"/>
  <c r="F38" i="4" s="1"/>
  <c r="BE97" i="1" s="1"/>
  <c r="BG121" i="4"/>
  <c r="BF121" i="4"/>
  <c r="R121" i="4"/>
  <c r="Q121" i="4"/>
  <c r="Q119" i="4" s="1"/>
  <c r="Q118" i="4" s="1"/>
  <c r="I96" i="4" s="1"/>
  <c r="K30" i="4" s="1"/>
  <c r="AS97" i="1" s="1"/>
  <c r="X121" i="4"/>
  <c r="V121" i="4"/>
  <c r="T121" i="4"/>
  <c r="P121" i="4"/>
  <c r="K121" i="4" s="1"/>
  <c r="BE121" i="4" s="1"/>
  <c r="BI120" i="4"/>
  <c r="F39" i="4" s="1"/>
  <c r="BF97" i="1" s="1"/>
  <c r="BH120" i="4"/>
  <c r="BG120" i="4"/>
  <c r="BF120" i="4"/>
  <c r="F36" i="4" s="1"/>
  <c r="BC97" i="1" s="1"/>
  <c r="R120" i="4"/>
  <c r="Q120" i="4"/>
  <c r="X120" i="4"/>
  <c r="V120" i="4"/>
  <c r="V119" i="4" s="1"/>
  <c r="T120" i="4"/>
  <c r="T119" i="4" s="1"/>
  <c r="P120" i="4"/>
  <c r="BK120" i="4"/>
  <c r="K120" i="4"/>
  <c r="BE120" i="4" s="1"/>
  <c r="I97" i="4"/>
  <c r="F114" i="4"/>
  <c r="F112" i="4"/>
  <c r="E110" i="4"/>
  <c r="F91" i="4"/>
  <c r="F89" i="4"/>
  <c r="E87" i="4"/>
  <c r="J24" i="4"/>
  <c r="E24" i="4"/>
  <c r="J115" i="4"/>
  <c r="J92" i="4"/>
  <c r="J23" i="4"/>
  <c r="J21" i="4"/>
  <c r="E21" i="4"/>
  <c r="J114" i="4" s="1"/>
  <c r="J20" i="4"/>
  <c r="J18" i="4"/>
  <c r="E18" i="4"/>
  <c r="F92" i="4" s="1"/>
  <c r="J17" i="4"/>
  <c r="J12" i="4"/>
  <c r="J89" i="4" s="1"/>
  <c r="E7" i="4"/>
  <c r="E108" i="4"/>
  <c r="E85" i="4"/>
  <c r="K39" i="3"/>
  <c r="K38" i="3"/>
  <c r="BA96" i="1"/>
  <c r="K37" i="3"/>
  <c r="AZ96" i="1" s="1"/>
  <c r="BI204" i="3"/>
  <c r="BH204" i="3"/>
  <c r="BG204" i="3"/>
  <c r="BF204" i="3"/>
  <c r="R204" i="3"/>
  <c r="Q204" i="3"/>
  <c r="X204" i="3"/>
  <c r="V204" i="3"/>
  <c r="T204" i="3"/>
  <c r="P204" i="3"/>
  <c r="K204" i="3" s="1"/>
  <c r="BK204" i="3"/>
  <c r="BE204" i="3"/>
  <c r="BI199" i="3"/>
  <c r="BH199" i="3"/>
  <c r="BG199" i="3"/>
  <c r="BF199" i="3"/>
  <c r="R199" i="3"/>
  <c r="Q199" i="3"/>
  <c r="X199" i="3"/>
  <c r="V199" i="3"/>
  <c r="T199" i="3"/>
  <c r="P199" i="3"/>
  <c r="BK199" i="3" s="1"/>
  <c r="K199" i="3"/>
  <c r="BE199" i="3" s="1"/>
  <c r="BI197" i="3"/>
  <c r="BH197" i="3"/>
  <c r="BG197" i="3"/>
  <c r="BF197" i="3"/>
  <c r="R197" i="3"/>
  <c r="Q197" i="3"/>
  <c r="X197" i="3"/>
  <c r="X171" i="3" s="1"/>
  <c r="V197" i="3"/>
  <c r="T197" i="3"/>
  <c r="P197" i="3"/>
  <c r="BK197" i="3"/>
  <c r="K197" i="3"/>
  <c r="BE197" i="3" s="1"/>
  <c r="BI194" i="3"/>
  <c r="BH194" i="3"/>
  <c r="BG194" i="3"/>
  <c r="BF194" i="3"/>
  <c r="R194" i="3"/>
  <c r="Q194" i="3"/>
  <c r="X194" i="3"/>
  <c r="V194" i="3"/>
  <c r="T194" i="3"/>
  <c r="P194" i="3"/>
  <c r="BK194" i="3" s="1"/>
  <c r="BI188" i="3"/>
  <c r="BH188" i="3"/>
  <c r="BG188" i="3"/>
  <c r="BF188" i="3"/>
  <c r="R188" i="3"/>
  <c r="Q188" i="3"/>
  <c r="X188" i="3"/>
  <c r="V188" i="3"/>
  <c r="T188" i="3"/>
  <c r="P188" i="3"/>
  <c r="K188" i="3" s="1"/>
  <c r="BE188" i="3" s="1"/>
  <c r="BI183" i="3"/>
  <c r="BH183" i="3"/>
  <c r="BG183" i="3"/>
  <c r="BF183" i="3"/>
  <c r="R183" i="3"/>
  <c r="Q183" i="3"/>
  <c r="X183" i="3"/>
  <c r="V183" i="3"/>
  <c r="T183" i="3"/>
  <c r="P183" i="3"/>
  <c r="BK183" i="3" s="1"/>
  <c r="BI177" i="3"/>
  <c r="BH177" i="3"/>
  <c r="BG177" i="3"/>
  <c r="BF177" i="3"/>
  <c r="R177" i="3"/>
  <c r="Q177" i="3"/>
  <c r="X177" i="3"/>
  <c r="V177" i="3"/>
  <c r="T177" i="3"/>
  <c r="P177" i="3"/>
  <c r="BK177" i="3"/>
  <c r="K177" i="3"/>
  <c r="BE177" i="3" s="1"/>
  <c r="BI172" i="3"/>
  <c r="BH172" i="3"/>
  <c r="BG172" i="3"/>
  <c r="BF172" i="3"/>
  <c r="R172" i="3"/>
  <c r="R171" i="3"/>
  <c r="J98" i="3" s="1"/>
  <c r="Q172" i="3"/>
  <c r="Q171" i="3" s="1"/>
  <c r="I98" i="3" s="1"/>
  <c r="X172" i="3"/>
  <c r="V172" i="3"/>
  <c r="V171" i="3" s="1"/>
  <c r="T172" i="3"/>
  <c r="T171" i="3"/>
  <c r="P172" i="3"/>
  <c r="BK172" i="3" s="1"/>
  <c r="K172" i="3"/>
  <c r="BE172" i="3" s="1"/>
  <c r="BI169" i="3"/>
  <c r="BH169" i="3"/>
  <c r="BG169" i="3"/>
  <c r="BF169" i="3"/>
  <c r="R169" i="3"/>
  <c r="Q169" i="3"/>
  <c r="X169" i="3"/>
  <c r="V169" i="3"/>
  <c r="T169" i="3"/>
  <c r="P169" i="3"/>
  <c r="BK169" i="3"/>
  <c r="K169" i="3"/>
  <c r="BE169" i="3" s="1"/>
  <c r="BI167" i="3"/>
  <c r="BH167" i="3"/>
  <c r="BG167" i="3"/>
  <c r="BF167" i="3"/>
  <c r="R167" i="3"/>
  <c r="Q167" i="3"/>
  <c r="X167" i="3"/>
  <c r="V167" i="3"/>
  <c r="T167" i="3"/>
  <c r="P167" i="3"/>
  <c r="BK167" i="3"/>
  <c r="K167" i="3"/>
  <c r="BE167" i="3" s="1"/>
  <c r="BI165" i="3"/>
  <c r="BH165" i="3"/>
  <c r="BG165" i="3"/>
  <c r="BF165" i="3"/>
  <c r="R165" i="3"/>
  <c r="Q165" i="3"/>
  <c r="X165" i="3"/>
  <c r="V165" i="3"/>
  <c r="T165" i="3"/>
  <c r="P165" i="3"/>
  <c r="K165" i="3" s="1"/>
  <c r="BK165" i="3"/>
  <c r="BE165" i="3"/>
  <c r="BI164" i="3"/>
  <c r="BH164" i="3"/>
  <c r="BG164" i="3"/>
  <c r="BF164" i="3"/>
  <c r="R164" i="3"/>
  <c r="Q164" i="3"/>
  <c r="X164" i="3"/>
  <c r="V164" i="3"/>
  <c r="T164" i="3"/>
  <c r="P164" i="3"/>
  <c r="BK164" i="3" s="1"/>
  <c r="K164" i="3"/>
  <c r="BE164" i="3" s="1"/>
  <c r="BI163" i="3"/>
  <c r="BH163" i="3"/>
  <c r="BG163" i="3"/>
  <c r="BF163" i="3"/>
  <c r="R163" i="3"/>
  <c r="Q163" i="3"/>
  <c r="X163" i="3"/>
  <c r="V163" i="3"/>
  <c r="T163" i="3"/>
  <c r="P163" i="3"/>
  <c r="BK163" i="3"/>
  <c r="K163" i="3"/>
  <c r="BE163" i="3" s="1"/>
  <c r="BI161" i="3"/>
  <c r="BH161" i="3"/>
  <c r="BG161" i="3"/>
  <c r="BF161" i="3"/>
  <c r="R161" i="3"/>
  <c r="Q161" i="3"/>
  <c r="X161" i="3"/>
  <c r="V161" i="3"/>
  <c r="T161" i="3"/>
  <c r="P161" i="3"/>
  <c r="BK161" i="3" s="1"/>
  <c r="BI160" i="3"/>
  <c r="BH160" i="3"/>
  <c r="BG160" i="3"/>
  <c r="BF160" i="3"/>
  <c r="R160" i="3"/>
  <c r="Q160" i="3"/>
  <c r="X160" i="3"/>
  <c r="V160" i="3"/>
  <c r="T160" i="3"/>
  <c r="P160" i="3"/>
  <c r="BK160" i="3" s="1"/>
  <c r="BI156" i="3"/>
  <c r="BH156" i="3"/>
  <c r="BG156" i="3"/>
  <c r="BF156" i="3"/>
  <c r="R156" i="3"/>
  <c r="Q156" i="3"/>
  <c r="X156" i="3"/>
  <c r="V156" i="3"/>
  <c r="T156" i="3"/>
  <c r="P156" i="3"/>
  <c r="BK156" i="3" s="1"/>
  <c r="BI155" i="3"/>
  <c r="BH155" i="3"/>
  <c r="BG155" i="3"/>
  <c r="BF155" i="3"/>
  <c r="R155" i="3"/>
  <c r="Q155" i="3"/>
  <c r="X155" i="3"/>
  <c r="V155" i="3"/>
  <c r="T155" i="3"/>
  <c r="P155" i="3"/>
  <c r="BK155" i="3" s="1"/>
  <c r="K155" i="3"/>
  <c r="BE155" i="3" s="1"/>
  <c r="BI154" i="3"/>
  <c r="BH154" i="3"/>
  <c r="BG154" i="3"/>
  <c r="BF154" i="3"/>
  <c r="R154" i="3"/>
  <c r="Q154" i="3"/>
  <c r="X154" i="3"/>
  <c r="V154" i="3"/>
  <c r="T154" i="3"/>
  <c r="P154" i="3"/>
  <c r="BK154" i="3"/>
  <c r="K154" i="3"/>
  <c r="BE154" i="3" s="1"/>
  <c r="BI152" i="3"/>
  <c r="BH152" i="3"/>
  <c r="BG152" i="3"/>
  <c r="BF152" i="3"/>
  <c r="R152" i="3"/>
  <c r="Q152" i="3"/>
  <c r="X152" i="3"/>
  <c r="V152" i="3"/>
  <c r="T152" i="3"/>
  <c r="P152" i="3"/>
  <c r="BK152" i="3" s="1"/>
  <c r="BI150" i="3"/>
  <c r="BH150" i="3"/>
  <c r="BG150" i="3"/>
  <c r="BF150" i="3"/>
  <c r="R150" i="3"/>
  <c r="Q150" i="3"/>
  <c r="X150" i="3"/>
  <c r="V150" i="3"/>
  <c r="T150" i="3"/>
  <c r="P150" i="3"/>
  <c r="BK150" i="3" s="1"/>
  <c r="BI148" i="3"/>
  <c r="BH148" i="3"/>
  <c r="BG148" i="3"/>
  <c r="BF148" i="3"/>
  <c r="R148" i="3"/>
  <c r="Q148" i="3"/>
  <c r="X148" i="3"/>
  <c r="V148" i="3"/>
  <c r="T148" i="3"/>
  <c r="P148" i="3"/>
  <c r="BK148" i="3" s="1"/>
  <c r="K148" i="3"/>
  <c r="BE148" i="3" s="1"/>
  <c r="BI147" i="3"/>
  <c r="BH147" i="3"/>
  <c r="BG147" i="3"/>
  <c r="BF147" i="3"/>
  <c r="R147" i="3"/>
  <c r="Q147" i="3"/>
  <c r="X147" i="3"/>
  <c r="V147" i="3"/>
  <c r="T147" i="3"/>
  <c r="P147" i="3"/>
  <c r="BK147" i="3"/>
  <c r="K147" i="3"/>
  <c r="BE147" i="3" s="1"/>
  <c r="BI146" i="3"/>
  <c r="BH146" i="3"/>
  <c r="BG146" i="3"/>
  <c r="BF146" i="3"/>
  <c r="R146" i="3"/>
  <c r="Q146" i="3"/>
  <c r="X146" i="3"/>
  <c r="V146" i="3"/>
  <c r="T146" i="3"/>
  <c r="P146" i="3"/>
  <c r="BK146" i="3" s="1"/>
  <c r="BI144" i="3"/>
  <c r="BH144" i="3"/>
  <c r="BG144" i="3"/>
  <c r="BF144" i="3"/>
  <c r="R144" i="3"/>
  <c r="Q144" i="3"/>
  <c r="X144" i="3"/>
  <c r="V144" i="3"/>
  <c r="T144" i="3"/>
  <c r="P144" i="3"/>
  <c r="BK144" i="3" s="1"/>
  <c r="BI142" i="3"/>
  <c r="BH142" i="3"/>
  <c r="BG142" i="3"/>
  <c r="BF142" i="3"/>
  <c r="R142" i="3"/>
  <c r="Q142" i="3"/>
  <c r="X142" i="3"/>
  <c r="V142" i="3"/>
  <c r="T142" i="3"/>
  <c r="P142" i="3"/>
  <c r="BK142" i="3" s="1"/>
  <c r="K142" i="3"/>
  <c r="BE142" i="3" s="1"/>
  <c r="BI141" i="3"/>
  <c r="BH141" i="3"/>
  <c r="BG141" i="3"/>
  <c r="BF141" i="3"/>
  <c r="R141" i="3"/>
  <c r="Q141" i="3"/>
  <c r="X141" i="3"/>
  <c r="V141" i="3"/>
  <c r="T141" i="3"/>
  <c r="P141" i="3"/>
  <c r="BK141" i="3"/>
  <c r="K141" i="3"/>
  <c r="BE141" i="3" s="1"/>
  <c r="BI140" i="3"/>
  <c r="BH140" i="3"/>
  <c r="BG140" i="3"/>
  <c r="BF140" i="3"/>
  <c r="R140" i="3"/>
  <c r="Q140" i="3"/>
  <c r="X140" i="3"/>
  <c r="V140" i="3"/>
  <c r="T140" i="3"/>
  <c r="P140" i="3"/>
  <c r="BK140" i="3" s="1"/>
  <c r="BI139" i="3"/>
  <c r="BH139" i="3"/>
  <c r="BG139" i="3"/>
  <c r="BF139" i="3"/>
  <c r="R139" i="3"/>
  <c r="Q139" i="3"/>
  <c r="X139" i="3"/>
  <c r="V139" i="3"/>
  <c r="T139" i="3"/>
  <c r="P139" i="3"/>
  <c r="BK139" i="3" s="1"/>
  <c r="BI138" i="3"/>
  <c r="BH138" i="3"/>
  <c r="BG138" i="3"/>
  <c r="BF138" i="3"/>
  <c r="R138" i="3"/>
  <c r="Q138" i="3"/>
  <c r="X138" i="3"/>
  <c r="V138" i="3"/>
  <c r="T138" i="3"/>
  <c r="P138" i="3"/>
  <c r="BK138" i="3" s="1"/>
  <c r="K138" i="3"/>
  <c r="BE138" i="3" s="1"/>
  <c r="BI137" i="3"/>
  <c r="BH137" i="3"/>
  <c r="BG137" i="3"/>
  <c r="BF137" i="3"/>
  <c r="R137" i="3"/>
  <c r="Q137" i="3"/>
  <c r="X137" i="3"/>
  <c r="V137" i="3"/>
  <c r="T137" i="3"/>
  <c r="P137" i="3"/>
  <c r="BK137" i="3"/>
  <c r="K137" i="3"/>
  <c r="BE137" i="3" s="1"/>
  <c r="BI136" i="3"/>
  <c r="BH136" i="3"/>
  <c r="BG136" i="3"/>
  <c r="BF136" i="3"/>
  <c r="R136" i="3"/>
  <c r="Q136" i="3"/>
  <c r="X136" i="3"/>
  <c r="V136" i="3"/>
  <c r="T136" i="3"/>
  <c r="P136" i="3"/>
  <c r="BK136" i="3" s="1"/>
  <c r="BI135" i="3"/>
  <c r="BH135" i="3"/>
  <c r="BG135" i="3"/>
  <c r="BF135" i="3"/>
  <c r="R135" i="3"/>
  <c r="Q135" i="3"/>
  <c r="X135" i="3"/>
  <c r="V135" i="3"/>
  <c r="T135" i="3"/>
  <c r="P135" i="3"/>
  <c r="BK135" i="3" s="1"/>
  <c r="BI134" i="3"/>
  <c r="BH134" i="3"/>
  <c r="BG134" i="3"/>
  <c r="BF134" i="3"/>
  <c r="R134" i="3"/>
  <c r="Q134" i="3"/>
  <c r="X134" i="3"/>
  <c r="V134" i="3"/>
  <c r="T134" i="3"/>
  <c r="P134" i="3"/>
  <c r="BK134" i="3" s="1"/>
  <c r="K134" i="3"/>
  <c r="BE134" i="3" s="1"/>
  <c r="BI133" i="3"/>
  <c r="BH133" i="3"/>
  <c r="BG133" i="3"/>
  <c r="BF133" i="3"/>
  <c r="R133" i="3"/>
  <c r="Q133" i="3"/>
  <c r="X133" i="3"/>
  <c r="V133" i="3"/>
  <c r="T133" i="3"/>
  <c r="P133" i="3"/>
  <c r="BK133" i="3"/>
  <c r="K133" i="3"/>
  <c r="BE133" i="3" s="1"/>
  <c r="BI131" i="3"/>
  <c r="BH131" i="3"/>
  <c r="BG131" i="3"/>
  <c r="BF131" i="3"/>
  <c r="R131" i="3"/>
  <c r="Q131" i="3"/>
  <c r="X131" i="3"/>
  <c r="V131" i="3"/>
  <c r="T131" i="3"/>
  <c r="P131" i="3"/>
  <c r="BK131" i="3" s="1"/>
  <c r="BI129" i="3"/>
  <c r="BH129" i="3"/>
  <c r="BG129" i="3"/>
  <c r="BF129" i="3"/>
  <c r="R129" i="3"/>
  <c r="Q129" i="3"/>
  <c r="X129" i="3"/>
  <c r="V129" i="3"/>
  <c r="T129" i="3"/>
  <c r="P129" i="3"/>
  <c r="BK129" i="3" s="1"/>
  <c r="BI127" i="3"/>
  <c r="BH127" i="3"/>
  <c r="BG127" i="3"/>
  <c r="BF127" i="3"/>
  <c r="R127" i="3"/>
  <c r="Q127" i="3"/>
  <c r="X127" i="3"/>
  <c r="V127" i="3"/>
  <c r="T127" i="3"/>
  <c r="P127" i="3"/>
  <c r="BK127" i="3" s="1"/>
  <c r="K127" i="3"/>
  <c r="BE127" i="3" s="1"/>
  <c r="BI126" i="3"/>
  <c r="BH126" i="3"/>
  <c r="BG126" i="3"/>
  <c r="BF126" i="3"/>
  <c r="R126" i="3"/>
  <c r="Q126" i="3"/>
  <c r="X126" i="3"/>
  <c r="V126" i="3"/>
  <c r="T126" i="3"/>
  <c r="P126" i="3"/>
  <c r="BK126" i="3"/>
  <c r="K126" i="3"/>
  <c r="BE126" i="3" s="1"/>
  <c r="BI125" i="3"/>
  <c r="BH125" i="3"/>
  <c r="BG125" i="3"/>
  <c r="BF125" i="3"/>
  <c r="R125" i="3"/>
  <c r="Q125" i="3"/>
  <c r="Q119" i="3" s="1"/>
  <c r="X125" i="3"/>
  <c r="V125" i="3"/>
  <c r="T125" i="3"/>
  <c r="P125" i="3"/>
  <c r="BK125" i="3" s="1"/>
  <c r="BI123" i="3"/>
  <c r="BH123" i="3"/>
  <c r="BG123" i="3"/>
  <c r="BF123" i="3"/>
  <c r="R123" i="3"/>
  <c r="R119" i="3" s="1"/>
  <c r="Q123" i="3"/>
  <c r="X123" i="3"/>
  <c r="V123" i="3"/>
  <c r="T123" i="3"/>
  <c r="P123" i="3"/>
  <c r="K123" i="3" s="1"/>
  <c r="BE123" i="3" s="1"/>
  <c r="BK123" i="3"/>
  <c r="BI122" i="3"/>
  <c r="BH122" i="3"/>
  <c r="BG122" i="3"/>
  <c r="BF122" i="3"/>
  <c r="R122" i="3"/>
  <c r="Q122" i="3"/>
  <c r="X122" i="3"/>
  <c r="V122" i="3"/>
  <c r="T122" i="3"/>
  <c r="P122" i="3"/>
  <c r="BK122" i="3" s="1"/>
  <c r="K122" i="3"/>
  <c r="BE122" i="3" s="1"/>
  <c r="BI121" i="3"/>
  <c r="BH121" i="3"/>
  <c r="BG121" i="3"/>
  <c r="F37" i="3" s="1"/>
  <c r="BD96" i="1" s="1"/>
  <c r="BF121" i="3"/>
  <c r="R121" i="3"/>
  <c r="Q121" i="3"/>
  <c r="X121" i="3"/>
  <c r="X119" i="3" s="1"/>
  <c r="X118" i="3" s="1"/>
  <c r="V121" i="3"/>
  <c r="T121" i="3"/>
  <c r="P121" i="3"/>
  <c r="BK121" i="3"/>
  <c r="K121" i="3"/>
  <c r="BE121" i="3"/>
  <c r="BI120" i="3"/>
  <c r="F39" i="3"/>
  <c r="BF96" i="1" s="1"/>
  <c r="BH120" i="3"/>
  <c r="F38" i="3" s="1"/>
  <c r="BE96" i="1" s="1"/>
  <c r="BG120" i="3"/>
  <c r="BF120" i="3"/>
  <c r="K36" i="3" s="1"/>
  <c r="AY96" i="1" s="1"/>
  <c r="R120" i="3"/>
  <c r="Q120" i="3"/>
  <c r="X120" i="3"/>
  <c r="V120" i="3"/>
  <c r="V119" i="3" s="1"/>
  <c r="V118" i="3" s="1"/>
  <c r="T120" i="3"/>
  <c r="T119" i="3"/>
  <c r="T118" i="3" s="1"/>
  <c r="AW96" i="1" s="1"/>
  <c r="P120" i="3"/>
  <c r="BK120" i="3"/>
  <c r="K120" i="3"/>
  <c r="BE120" i="3" s="1"/>
  <c r="I97" i="3"/>
  <c r="F114" i="3"/>
  <c r="F112" i="3"/>
  <c r="E110" i="3"/>
  <c r="F91" i="3"/>
  <c r="F89" i="3"/>
  <c r="E87" i="3"/>
  <c r="J24" i="3"/>
  <c r="E24" i="3"/>
  <c r="J115" i="3" s="1"/>
  <c r="J23" i="3"/>
  <c r="J21" i="3"/>
  <c r="E21" i="3"/>
  <c r="J114" i="3" s="1"/>
  <c r="J91" i="3"/>
  <c r="J20" i="3"/>
  <c r="J18" i="3"/>
  <c r="E18" i="3"/>
  <c r="F115" i="3"/>
  <c r="F92" i="3"/>
  <c r="J17" i="3"/>
  <c r="J12" i="3"/>
  <c r="J112" i="3"/>
  <c r="J89" i="3"/>
  <c r="E7" i="3"/>
  <c r="E108" i="3" s="1"/>
  <c r="E85" i="3"/>
  <c r="K39" i="2"/>
  <c r="K38" i="2"/>
  <c r="BA95" i="1" s="1"/>
  <c r="K37" i="2"/>
  <c r="AZ95" i="1" s="1"/>
  <c r="BI273" i="2"/>
  <c r="BH273" i="2"/>
  <c r="BG273" i="2"/>
  <c r="BF273" i="2"/>
  <c r="R273" i="2"/>
  <c r="Q273" i="2"/>
  <c r="X273" i="2"/>
  <c r="V273" i="2"/>
  <c r="T273" i="2"/>
  <c r="P273" i="2"/>
  <c r="BK273" i="2"/>
  <c r="K273" i="2"/>
  <c r="BE273" i="2"/>
  <c r="BI267" i="2"/>
  <c r="BH267" i="2"/>
  <c r="BG267" i="2"/>
  <c r="BF267" i="2"/>
  <c r="R267" i="2"/>
  <c r="Q267" i="2"/>
  <c r="X267" i="2"/>
  <c r="V267" i="2"/>
  <c r="T267" i="2"/>
  <c r="P267" i="2"/>
  <c r="BI263" i="2"/>
  <c r="BH263" i="2"/>
  <c r="BG263" i="2"/>
  <c r="BF263" i="2"/>
  <c r="R263" i="2"/>
  <c r="Q263" i="2"/>
  <c r="X263" i="2"/>
  <c r="V263" i="2"/>
  <c r="T263" i="2"/>
  <c r="P263" i="2"/>
  <c r="K263" i="2" s="1"/>
  <c r="BK263" i="2"/>
  <c r="BE263" i="2"/>
  <c r="BI257" i="2"/>
  <c r="BH257" i="2"/>
  <c r="BG257" i="2"/>
  <c r="BF257" i="2"/>
  <c r="R257" i="2"/>
  <c r="Q257" i="2"/>
  <c r="X257" i="2"/>
  <c r="V257" i="2"/>
  <c r="T257" i="2"/>
  <c r="P257" i="2"/>
  <c r="BK257" i="2" s="1"/>
  <c r="K257" i="2"/>
  <c r="BE257" i="2" s="1"/>
  <c r="BI242" i="2"/>
  <c r="BH242" i="2"/>
  <c r="BG242" i="2"/>
  <c r="BF242" i="2"/>
  <c r="R242" i="2"/>
  <c r="Q242" i="2"/>
  <c r="X242" i="2"/>
  <c r="V242" i="2"/>
  <c r="T242" i="2"/>
  <c r="P242" i="2"/>
  <c r="BK242" i="2"/>
  <c r="K242" i="2"/>
  <c r="BE242" i="2"/>
  <c r="BI236" i="2"/>
  <c r="BH236" i="2"/>
  <c r="BG236" i="2"/>
  <c r="BF236" i="2"/>
  <c r="R236" i="2"/>
  <c r="Q236" i="2"/>
  <c r="X236" i="2"/>
  <c r="V236" i="2"/>
  <c r="T236" i="2"/>
  <c r="P236" i="2"/>
  <c r="BI229" i="2"/>
  <c r="BH229" i="2"/>
  <c r="BG229" i="2"/>
  <c r="BF229" i="2"/>
  <c r="R229" i="2"/>
  <c r="Q229" i="2"/>
  <c r="X229" i="2"/>
  <c r="V229" i="2"/>
  <c r="T229" i="2"/>
  <c r="P229" i="2"/>
  <c r="K229" i="2" s="1"/>
  <c r="BE229" i="2" s="1"/>
  <c r="BK229" i="2"/>
  <c r="BI222" i="2"/>
  <c r="BH222" i="2"/>
  <c r="BG222" i="2"/>
  <c r="BF222" i="2"/>
  <c r="R222" i="2"/>
  <c r="Q222" i="2"/>
  <c r="X222" i="2"/>
  <c r="V222" i="2"/>
  <c r="T222" i="2"/>
  <c r="P222" i="2"/>
  <c r="BK222" i="2" s="1"/>
  <c r="K222" i="2"/>
  <c r="BE222" i="2" s="1"/>
  <c r="BI221" i="2"/>
  <c r="BH221" i="2"/>
  <c r="BG221" i="2"/>
  <c r="BF221" i="2"/>
  <c r="R221" i="2"/>
  <c r="Q221" i="2"/>
  <c r="X221" i="2"/>
  <c r="V221" i="2"/>
  <c r="T221" i="2"/>
  <c r="P221" i="2"/>
  <c r="BK221" i="2"/>
  <c r="K221" i="2"/>
  <c r="BE221" i="2"/>
  <c r="BI220" i="2"/>
  <c r="BH220" i="2"/>
  <c r="BG220" i="2"/>
  <c r="BF220" i="2"/>
  <c r="R220" i="2"/>
  <c r="Q220" i="2"/>
  <c r="Q215" i="2" s="1"/>
  <c r="I99" i="2" s="1"/>
  <c r="X220" i="2"/>
  <c r="V220" i="2"/>
  <c r="T220" i="2"/>
  <c r="P220" i="2"/>
  <c r="BI219" i="2"/>
  <c r="BH219" i="2"/>
  <c r="BG219" i="2"/>
  <c r="BF219" i="2"/>
  <c r="R219" i="2"/>
  <c r="R215" i="2" s="1"/>
  <c r="J99" i="2" s="1"/>
  <c r="Q219" i="2"/>
  <c r="X219" i="2"/>
  <c r="V219" i="2"/>
  <c r="T219" i="2"/>
  <c r="T215" i="2" s="1"/>
  <c r="P219" i="2"/>
  <c r="K219" i="2" s="1"/>
  <c r="BK219" i="2"/>
  <c r="BE219" i="2"/>
  <c r="BI218" i="2"/>
  <c r="BH218" i="2"/>
  <c r="BG218" i="2"/>
  <c r="BF218" i="2"/>
  <c r="R218" i="2"/>
  <c r="Q218" i="2"/>
  <c r="X218" i="2"/>
  <c r="V218" i="2"/>
  <c r="V215" i="2" s="1"/>
  <c r="T218" i="2"/>
  <c r="P218" i="2"/>
  <c r="BK218" i="2" s="1"/>
  <c r="K218" i="2"/>
  <c r="BE218" i="2" s="1"/>
  <c r="BI217" i="2"/>
  <c r="BH217" i="2"/>
  <c r="BG217" i="2"/>
  <c r="BF217" i="2"/>
  <c r="R217" i="2"/>
  <c r="Q217" i="2"/>
  <c r="X217" i="2"/>
  <c r="V217" i="2"/>
  <c r="T217" i="2"/>
  <c r="P217" i="2"/>
  <c r="BK217" i="2"/>
  <c r="K217" i="2"/>
  <c r="BE217" i="2"/>
  <c r="BI216" i="2"/>
  <c r="BH216" i="2"/>
  <c r="BG216" i="2"/>
  <c r="BF216" i="2"/>
  <c r="R216" i="2"/>
  <c r="Q216" i="2"/>
  <c r="X216" i="2"/>
  <c r="X215" i="2"/>
  <c r="V216" i="2"/>
  <c r="T216" i="2"/>
  <c r="P216" i="2"/>
  <c r="BK216" i="2"/>
  <c r="K216" i="2"/>
  <c r="BE216" i="2"/>
  <c r="BI213" i="2"/>
  <c r="BH213" i="2"/>
  <c r="BG213" i="2"/>
  <c r="BF213" i="2"/>
  <c r="R213" i="2"/>
  <c r="Q213" i="2"/>
  <c r="X213" i="2"/>
  <c r="V213" i="2"/>
  <c r="T213" i="2"/>
  <c r="P213" i="2"/>
  <c r="BK213" i="2"/>
  <c r="K213" i="2"/>
  <c r="BE213" i="2"/>
  <c r="BI212" i="2"/>
  <c r="BH212" i="2"/>
  <c r="BG212" i="2"/>
  <c r="BF212" i="2"/>
  <c r="R212" i="2"/>
  <c r="Q212" i="2"/>
  <c r="X212" i="2"/>
  <c r="V212" i="2"/>
  <c r="T212" i="2"/>
  <c r="P212" i="2"/>
  <c r="BI210" i="2"/>
  <c r="BH210" i="2"/>
  <c r="BG210" i="2"/>
  <c r="BF210" i="2"/>
  <c r="R210" i="2"/>
  <c r="Q210" i="2"/>
  <c r="X210" i="2"/>
  <c r="V210" i="2"/>
  <c r="T210" i="2"/>
  <c r="P210" i="2"/>
  <c r="K210" i="2" s="1"/>
  <c r="BK210" i="2"/>
  <c r="BE210" i="2"/>
  <c r="BI208" i="2"/>
  <c r="BH208" i="2"/>
  <c r="BG208" i="2"/>
  <c r="BF208" i="2"/>
  <c r="R208" i="2"/>
  <c r="Q208" i="2"/>
  <c r="X208" i="2"/>
  <c r="V208" i="2"/>
  <c r="T208" i="2"/>
  <c r="P208" i="2"/>
  <c r="BK208" i="2" s="1"/>
  <c r="K208" i="2"/>
  <c r="BE208" i="2" s="1"/>
  <c r="BI207" i="2"/>
  <c r="BH207" i="2"/>
  <c r="BG207" i="2"/>
  <c r="BF207" i="2"/>
  <c r="R207" i="2"/>
  <c r="Q207" i="2"/>
  <c r="X207" i="2"/>
  <c r="V207" i="2"/>
  <c r="T207" i="2"/>
  <c r="P207" i="2"/>
  <c r="BK207" i="2"/>
  <c r="K207" i="2"/>
  <c r="BE207" i="2"/>
  <c r="BI206" i="2"/>
  <c r="BH206" i="2"/>
  <c r="BG206" i="2"/>
  <c r="BF206" i="2"/>
  <c r="R206" i="2"/>
  <c r="Q206" i="2"/>
  <c r="X206" i="2"/>
  <c r="V206" i="2"/>
  <c r="T206" i="2"/>
  <c r="P206" i="2"/>
  <c r="BI205" i="2"/>
  <c r="BH205" i="2"/>
  <c r="BG205" i="2"/>
  <c r="BF205" i="2"/>
  <c r="R205" i="2"/>
  <c r="Q205" i="2"/>
  <c r="X205" i="2"/>
  <c r="V205" i="2"/>
  <c r="T205" i="2"/>
  <c r="P205" i="2"/>
  <c r="K205" i="2" s="1"/>
  <c r="BE205" i="2" s="1"/>
  <c r="BK205" i="2"/>
  <c r="BI204" i="2"/>
  <c r="BH204" i="2"/>
  <c r="BG204" i="2"/>
  <c r="BF204" i="2"/>
  <c r="R204" i="2"/>
  <c r="Q204" i="2"/>
  <c r="X204" i="2"/>
  <c r="V204" i="2"/>
  <c r="T204" i="2"/>
  <c r="P204" i="2"/>
  <c r="BK204" i="2" s="1"/>
  <c r="K204" i="2"/>
  <c r="BE204" i="2" s="1"/>
  <c r="BI203" i="2"/>
  <c r="BH203" i="2"/>
  <c r="BG203" i="2"/>
  <c r="BF203" i="2"/>
  <c r="R203" i="2"/>
  <c r="Q203" i="2"/>
  <c r="X203" i="2"/>
  <c r="V203" i="2"/>
  <c r="T203" i="2"/>
  <c r="P203" i="2"/>
  <c r="BK203" i="2"/>
  <c r="K203" i="2"/>
  <c r="BE203" i="2"/>
  <c r="BI202" i="2"/>
  <c r="BH202" i="2"/>
  <c r="BG202" i="2"/>
  <c r="BF202" i="2"/>
  <c r="R202" i="2"/>
  <c r="Q202" i="2"/>
  <c r="X202" i="2"/>
  <c r="V202" i="2"/>
  <c r="T202" i="2"/>
  <c r="P202" i="2"/>
  <c r="BI201" i="2"/>
  <c r="BH201" i="2"/>
  <c r="BG201" i="2"/>
  <c r="BF201" i="2"/>
  <c r="R201" i="2"/>
  <c r="Q201" i="2"/>
  <c r="X201" i="2"/>
  <c r="V201" i="2"/>
  <c r="T201" i="2"/>
  <c r="P201" i="2"/>
  <c r="K201" i="2" s="1"/>
  <c r="BK201" i="2"/>
  <c r="BE201" i="2"/>
  <c r="BI200" i="2"/>
  <c r="BH200" i="2"/>
  <c r="BG200" i="2"/>
  <c r="BF200" i="2"/>
  <c r="R200" i="2"/>
  <c r="Q200" i="2"/>
  <c r="X200" i="2"/>
  <c r="V200" i="2"/>
  <c r="T200" i="2"/>
  <c r="P200" i="2"/>
  <c r="BK200" i="2" s="1"/>
  <c r="K200" i="2"/>
  <c r="BE200" i="2" s="1"/>
  <c r="BI199" i="2"/>
  <c r="BH199" i="2"/>
  <c r="BG199" i="2"/>
  <c r="BF199" i="2"/>
  <c r="R199" i="2"/>
  <c r="Q199" i="2"/>
  <c r="X199" i="2"/>
  <c r="V199" i="2"/>
  <c r="T199" i="2"/>
  <c r="P199" i="2"/>
  <c r="BK199" i="2"/>
  <c r="K199" i="2"/>
  <c r="BE199" i="2"/>
  <c r="BI198" i="2"/>
  <c r="BH198" i="2"/>
  <c r="BG198" i="2"/>
  <c r="BF198" i="2"/>
  <c r="R198" i="2"/>
  <c r="Q198" i="2"/>
  <c r="X198" i="2"/>
  <c r="V198" i="2"/>
  <c r="T198" i="2"/>
  <c r="P198" i="2"/>
  <c r="BI197" i="2"/>
  <c r="BH197" i="2"/>
  <c r="BG197" i="2"/>
  <c r="BF197" i="2"/>
  <c r="R197" i="2"/>
  <c r="Q197" i="2"/>
  <c r="X197" i="2"/>
  <c r="V197" i="2"/>
  <c r="T197" i="2"/>
  <c r="P197" i="2"/>
  <c r="K197" i="2" s="1"/>
  <c r="BE197" i="2" s="1"/>
  <c r="BK197" i="2"/>
  <c r="BI195" i="2"/>
  <c r="BH195" i="2"/>
  <c r="BG195" i="2"/>
  <c r="BF195" i="2"/>
  <c r="R195" i="2"/>
  <c r="Q195" i="2"/>
  <c r="X195" i="2"/>
  <c r="V195" i="2"/>
  <c r="T195" i="2"/>
  <c r="P195" i="2"/>
  <c r="BK195" i="2" s="1"/>
  <c r="K195" i="2"/>
  <c r="BE195" i="2" s="1"/>
  <c r="BI194" i="2"/>
  <c r="BH194" i="2"/>
  <c r="BG194" i="2"/>
  <c r="BF194" i="2"/>
  <c r="R194" i="2"/>
  <c r="Q194" i="2"/>
  <c r="X194" i="2"/>
  <c r="V194" i="2"/>
  <c r="T194" i="2"/>
  <c r="P194" i="2"/>
  <c r="BK194" i="2"/>
  <c r="K194" i="2"/>
  <c r="BE194" i="2"/>
  <c r="BI193" i="2"/>
  <c r="BH193" i="2"/>
  <c r="BG193" i="2"/>
  <c r="BF193" i="2"/>
  <c r="R193" i="2"/>
  <c r="Q193" i="2"/>
  <c r="X193" i="2"/>
  <c r="V193" i="2"/>
  <c r="T193" i="2"/>
  <c r="P193" i="2"/>
  <c r="BI189" i="2"/>
  <c r="BH189" i="2"/>
  <c r="BG189" i="2"/>
  <c r="BF189" i="2"/>
  <c r="R189" i="2"/>
  <c r="Q189" i="2"/>
  <c r="X189" i="2"/>
  <c r="V189" i="2"/>
  <c r="T189" i="2"/>
  <c r="P189" i="2"/>
  <c r="K189" i="2" s="1"/>
  <c r="BK189" i="2"/>
  <c r="BE189" i="2"/>
  <c r="BI188" i="2"/>
  <c r="BH188" i="2"/>
  <c r="BG188" i="2"/>
  <c r="BF188" i="2"/>
  <c r="R188" i="2"/>
  <c r="Q188" i="2"/>
  <c r="X188" i="2"/>
  <c r="V188" i="2"/>
  <c r="T188" i="2"/>
  <c r="P188" i="2"/>
  <c r="BK188" i="2" s="1"/>
  <c r="K188" i="2"/>
  <c r="BE188" i="2" s="1"/>
  <c r="BI186" i="2"/>
  <c r="BH186" i="2"/>
  <c r="BG186" i="2"/>
  <c r="BF186" i="2"/>
  <c r="R186" i="2"/>
  <c r="Q186" i="2"/>
  <c r="X186" i="2"/>
  <c r="V186" i="2"/>
  <c r="T186" i="2"/>
  <c r="P186" i="2"/>
  <c r="BK186" i="2"/>
  <c r="K186" i="2"/>
  <c r="BE186" i="2"/>
  <c r="BI184" i="2"/>
  <c r="BH184" i="2"/>
  <c r="BG184" i="2"/>
  <c r="BF184" i="2"/>
  <c r="R184" i="2"/>
  <c r="Q184" i="2"/>
  <c r="X184" i="2"/>
  <c r="V184" i="2"/>
  <c r="T184" i="2"/>
  <c r="P184" i="2"/>
  <c r="BI182" i="2"/>
  <c r="BH182" i="2"/>
  <c r="BG182" i="2"/>
  <c r="BF182" i="2"/>
  <c r="R182" i="2"/>
  <c r="Q182" i="2"/>
  <c r="X182" i="2"/>
  <c r="V182" i="2"/>
  <c r="T182" i="2"/>
  <c r="P182" i="2"/>
  <c r="K182" i="2" s="1"/>
  <c r="BE182" i="2" s="1"/>
  <c r="BK182" i="2"/>
  <c r="BI178" i="2"/>
  <c r="BH178" i="2"/>
  <c r="BG178" i="2"/>
  <c r="BF178" i="2"/>
  <c r="R178" i="2"/>
  <c r="Q178" i="2"/>
  <c r="X178" i="2"/>
  <c r="V178" i="2"/>
  <c r="T178" i="2"/>
  <c r="P178" i="2"/>
  <c r="BK178" i="2" s="1"/>
  <c r="K178" i="2"/>
  <c r="BE178" i="2" s="1"/>
  <c r="BI177" i="2"/>
  <c r="BH177" i="2"/>
  <c r="BG177" i="2"/>
  <c r="BF177" i="2"/>
  <c r="R177" i="2"/>
  <c r="Q177" i="2"/>
  <c r="X177" i="2"/>
  <c r="V177" i="2"/>
  <c r="T177" i="2"/>
  <c r="P177" i="2"/>
  <c r="BK177" i="2"/>
  <c r="K177" i="2"/>
  <c r="BE177" i="2"/>
  <c r="BI176" i="2"/>
  <c r="BH176" i="2"/>
  <c r="BG176" i="2"/>
  <c r="BF176" i="2"/>
  <c r="R176" i="2"/>
  <c r="Q176" i="2"/>
  <c r="X176" i="2"/>
  <c r="V176" i="2"/>
  <c r="T176" i="2"/>
  <c r="P176" i="2"/>
  <c r="BI175" i="2"/>
  <c r="BH175" i="2"/>
  <c r="BG175" i="2"/>
  <c r="BF175" i="2"/>
  <c r="R175" i="2"/>
  <c r="Q175" i="2"/>
  <c r="X175" i="2"/>
  <c r="V175" i="2"/>
  <c r="T175" i="2"/>
  <c r="P175" i="2"/>
  <c r="K175" i="2" s="1"/>
  <c r="BK175" i="2"/>
  <c r="BE175" i="2"/>
  <c r="BI173" i="2"/>
  <c r="BH173" i="2"/>
  <c r="BG173" i="2"/>
  <c r="BF173" i="2"/>
  <c r="R173" i="2"/>
  <c r="Q173" i="2"/>
  <c r="X173" i="2"/>
  <c r="V173" i="2"/>
  <c r="T173" i="2"/>
  <c r="P173" i="2"/>
  <c r="BK173" i="2" s="1"/>
  <c r="K173" i="2"/>
  <c r="BE173" i="2" s="1"/>
  <c r="BI172" i="2"/>
  <c r="BH172" i="2"/>
  <c r="BG172" i="2"/>
  <c r="BF172" i="2"/>
  <c r="R172" i="2"/>
  <c r="Q172" i="2"/>
  <c r="X172" i="2"/>
  <c r="V172" i="2"/>
  <c r="T172" i="2"/>
  <c r="P172" i="2"/>
  <c r="BK172" i="2"/>
  <c r="K172" i="2"/>
  <c r="BE172" i="2"/>
  <c r="BI171" i="2"/>
  <c r="BH171" i="2"/>
  <c r="BG171" i="2"/>
  <c r="BF171" i="2"/>
  <c r="R171" i="2"/>
  <c r="Q171" i="2"/>
  <c r="X171" i="2"/>
  <c r="V171" i="2"/>
  <c r="T171" i="2"/>
  <c r="P171" i="2"/>
  <c r="BI170" i="2"/>
  <c r="BH170" i="2"/>
  <c r="BG170" i="2"/>
  <c r="BF170" i="2"/>
  <c r="R170" i="2"/>
  <c r="Q170" i="2"/>
  <c r="X170" i="2"/>
  <c r="V170" i="2"/>
  <c r="T170" i="2"/>
  <c r="P170" i="2"/>
  <c r="BK170" i="2"/>
  <c r="K170" i="2"/>
  <c r="BE170" i="2"/>
  <c r="BI168" i="2"/>
  <c r="BH168" i="2"/>
  <c r="BG168" i="2"/>
  <c r="BF168" i="2"/>
  <c r="R168" i="2"/>
  <c r="Q168" i="2"/>
  <c r="X168" i="2"/>
  <c r="V168" i="2"/>
  <c r="T168" i="2"/>
  <c r="P168" i="2"/>
  <c r="BK168" i="2" s="1"/>
  <c r="K168" i="2"/>
  <c r="BE168" i="2" s="1"/>
  <c r="BI167" i="2"/>
  <c r="BH167" i="2"/>
  <c r="BG167" i="2"/>
  <c r="BF167" i="2"/>
  <c r="R167" i="2"/>
  <c r="Q167" i="2"/>
  <c r="X167" i="2"/>
  <c r="V167" i="2"/>
  <c r="T167" i="2"/>
  <c r="P167" i="2"/>
  <c r="K167" i="2" s="1"/>
  <c r="BE167" i="2" s="1"/>
  <c r="BK167" i="2"/>
  <c r="BI166" i="2"/>
  <c r="BH166" i="2"/>
  <c r="BG166" i="2"/>
  <c r="BF166" i="2"/>
  <c r="R166" i="2"/>
  <c r="Q166" i="2"/>
  <c r="X166" i="2"/>
  <c r="V166" i="2"/>
  <c r="T166" i="2"/>
  <c r="P166" i="2"/>
  <c r="BI165" i="2"/>
  <c r="BH165" i="2"/>
  <c r="BG165" i="2"/>
  <c r="BF165" i="2"/>
  <c r="R165" i="2"/>
  <c r="Q165" i="2"/>
  <c r="X165" i="2"/>
  <c r="V165" i="2"/>
  <c r="T165" i="2"/>
  <c r="P165" i="2"/>
  <c r="BK165" i="2"/>
  <c r="K165" i="2"/>
  <c r="BE165" i="2"/>
  <c r="BI164" i="2"/>
  <c r="BH164" i="2"/>
  <c r="BG164" i="2"/>
  <c r="BF164" i="2"/>
  <c r="R164" i="2"/>
  <c r="Q164" i="2"/>
  <c r="X164" i="2"/>
  <c r="V164" i="2"/>
  <c r="T164" i="2"/>
  <c r="P164" i="2"/>
  <c r="BK164" i="2" s="1"/>
  <c r="K164" i="2"/>
  <c r="BE164" i="2" s="1"/>
  <c r="BI163" i="2"/>
  <c r="BH163" i="2"/>
  <c r="BG163" i="2"/>
  <c r="BF163" i="2"/>
  <c r="R163" i="2"/>
  <c r="Q163" i="2"/>
  <c r="X163" i="2"/>
  <c r="V163" i="2"/>
  <c r="T163" i="2"/>
  <c r="P163" i="2"/>
  <c r="K163" i="2" s="1"/>
  <c r="BE163" i="2" s="1"/>
  <c r="BK163" i="2"/>
  <c r="BI161" i="2"/>
  <c r="BH161" i="2"/>
  <c r="BG161" i="2"/>
  <c r="BF161" i="2"/>
  <c r="R161" i="2"/>
  <c r="Q161" i="2"/>
  <c r="X161" i="2"/>
  <c r="V161" i="2"/>
  <c r="T161" i="2"/>
  <c r="P161" i="2"/>
  <c r="BI159" i="2"/>
  <c r="BH159" i="2"/>
  <c r="BG159" i="2"/>
  <c r="BF159" i="2"/>
  <c r="R159" i="2"/>
  <c r="Q159" i="2"/>
  <c r="X159" i="2"/>
  <c r="V159" i="2"/>
  <c r="T159" i="2"/>
  <c r="P159" i="2"/>
  <c r="BK159" i="2"/>
  <c r="K159" i="2"/>
  <c r="BE159" i="2"/>
  <c r="BI157" i="2"/>
  <c r="BH157" i="2"/>
  <c r="BG157" i="2"/>
  <c r="BF157" i="2"/>
  <c r="R157" i="2"/>
  <c r="Q157" i="2"/>
  <c r="X157" i="2"/>
  <c r="V157" i="2"/>
  <c r="T157" i="2"/>
  <c r="P157" i="2"/>
  <c r="BK157" i="2" s="1"/>
  <c r="K157" i="2"/>
  <c r="BE157" i="2" s="1"/>
  <c r="BI155" i="2"/>
  <c r="BH155" i="2"/>
  <c r="BG155" i="2"/>
  <c r="BF155" i="2"/>
  <c r="R155" i="2"/>
  <c r="Q155" i="2"/>
  <c r="X155" i="2"/>
  <c r="V155" i="2"/>
  <c r="T155" i="2"/>
  <c r="P155" i="2"/>
  <c r="K155" i="2" s="1"/>
  <c r="BE155" i="2" s="1"/>
  <c r="BK155" i="2"/>
  <c r="BI154" i="2"/>
  <c r="BH154" i="2"/>
  <c r="BG154" i="2"/>
  <c r="BF154" i="2"/>
  <c r="R154" i="2"/>
  <c r="Q154" i="2"/>
  <c r="X154" i="2"/>
  <c r="V154" i="2"/>
  <c r="T154" i="2"/>
  <c r="P154" i="2"/>
  <c r="BI153" i="2"/>
  <c r="BH153" i="2"/>
  <c r="BG153" i="2"/>
  <c r="BF153" i="2"/>
  <c r="R153" i="2"/>
  <c r="Q153" i="2"/>
  <c r="X153" i="2"/>
  <c r="V153" i="2"/>
  <c r="T153" i="2"/>
  <c r="P153" i="2"/>
  <c r="BK153" i="2"/>
  <c r="K153" i="2"/>
  <c r="BE153" i="2"/>
  <c r="BI151" i="2"/>
  <c r="BH151" i="2"/>
  <c r="BG151" i="2"/>
  <c r="BF151" i="2"/>
  <c r="R151" i="2"/>
  <c r="Q151" i="2"/>
  <c r="X151" i="2"/>
  <c r="V151" i="2"/>
  <c r="T151" i="2"/>
  <c r="P151" i="2"/>
  <c r="BK151" i="2" s="1"/>
  <c r="K151" i="2"/>
  <c r="BE151" i="2" s="1"/>
  <c r="BI149" i="2"/>
  <c r="BH149" i="2"/>
  <c r="BG149" i="2"/>
  <c r="BF149" i="2"/>
  <c r="R149" i="2"/>
  <c r="Q149" i="2"/>
  <c r="X149" i="2"/>
  <c r="V149" i="2"/>
  <c r="T149" i="2"/>
  <c r="P149" i="2"/>
  <c r="K149" i="2" s="1"/>
  <c r="BE149" i="2" s="1"/>
  <c r="BK149" i="2"/>
  <c r="BI147" i="2"/>
  <c r="BH147" i="2"/>
  <c r="BG147" i="2"/>
  <c r="BF147" i="2"/>
  <c r="R147" i="2"/>
  <c r="Q147" i="2"/>
  <c r="X147" i="2"/>
  <c r="V147" i="2"/>
  <c r="T147" i="2"/>
  <c r="P147" i="2"/>
  <c r="BI146" i="2"/>
  <c r="BH146" i="2"/>
  <c r="BG146" i="2"/>
  <c r="BF146" i="2"/>
  <c r="R146" i="2"/>
  <c r="Q146" i="2"/>
  <c r="X146" i="2"/>
  <c r="V146" i="2"/>
  <c r="T146" i="2"/>
  <c r="P146" i="2"/>
  <c r="BK146" i="2"/>
  <c r="K146" i="2"/>
  <c r="BE146" i="2"/>
  <c r="BI144" i="2"/>
  <c r="BH144" i="2"/>
  <c r="BG144" i="2"/>
  <c r="BF144" i="2"/>
  <c r="R144" i="2"/>
  <c r="Q144" i="2"/>
  <c r="X144" i="2"/>
  <c r="V144" i="2"/>
  <c r="T144" i="2"/>
  <c r="P144" i="2"/>
  <c r="BK144" i="2" s="1"/>
  <c r="K144" i="2"/>
  <c r="BE144" i="2" s="1"/>
  <c r="BI142" i="2"/>
  <c r="BH142" i="2"/>
  <c r="BG142" i="2"/>
  <c r="BF142" i="2"/>
  <c r="R142" i="2"/>
  <c r="Q142" i="2"/>
  <c r="X142" i="2"/>
  <c r="V142" i="2"/>
  <c r="T142" i="2"/>
  <c r="P142" i="2"/>
  <c r="K142" i="2" s="1"/>
  <c r="BE142" i="2" s="1"/>
  <c r="BK142" i="2"/>
  <c r="BI140" i="2"/>
  <c r="BH140" i="2"/>
  <c r="BG140" i="2"/>
  <c r="BF140" i="2"/>
  <c r="R140" i="2"/>
  <c r="Q140" i="2"/>
  <c r="X140" i="2"/>
  <c r="V140" i="2"/>
  <c r="T140" i="2"/>
  <c r="P140" i="2"/>
  <c r="BI138" i="2"/>
  <c r="BH138" i="2"/>
  <c r="BG138" i="2"/>
  <c r="BF138" i="2"/>
  <c r="R138" i="2"/>
  <c r="Q138" i="2"/>
  <c r="X138" i="2"/>
  <c r="V138" i="2"/>
  <c r="T138" i="2"/>
  <c r="P138" i="2"/>
  <c r="BK138" i="2"/>
  <c r="K138" i="2"/>
  <c r="BE138" i="2"/>
  <c r="BI136" i="2"/>
  <c r="BH136" i="2"/>
  <c r="BG136" i="2"/>
  <c r="BF136" i="2"/>
  <c r="R136" i="2"/>
  <c r="Q136" i="2"/>
  <c r="X136" i="2"/>
  <c r="V136" i="2"/>
  <c r="T136" i="2"/>
  <c r="P136" i="2"/>
  <c r="BK136" i="2" s="1"/>
  <c r="K136" i="2"/>
  <c r="BE136" i="2" s="1"/>
  <c r="BI135" i="2"/>
  <c r="BH135" i="2"/>
  <c r="BG135" i="2"/>
  <c r="BF135" i="2"/>
  <c r="R135" i="2"/>
  <c r="Q135" i="2"/>
  <c r="X135" i="2"/>
  <c r="V135" i="2"/>
  <c r="T135" i="2"/>
  <c r="P135" i="2"/>
  <c r="BK135" i="2"/>
  <c r="K135" i="2"/>
  <c r="BE135" i="2"/>
  <c r="BI134" i="2"/>
  <c r="BH134" i="2"/>
  <c r="BG134" i="2"/>
  <c r="BF134" i="2"/>
  <c r="R134" i="2"/>
  <c r="Q134" i="2"/>
  <c r="X134" i="2"/>
  <c r="V134" i="2"/>
  <c r="T134" i="2"/>
  <c r="P134" i="2"/>
  <c r="BI133" i="2"/>
  <c r="BH133" i="2"/>
  <c r="BG133" i="2"/>
  <c r="BF133" i="2"/>
  <c r="R133" i="2"/>
  <c r="Q133" i="2"/>
  <c r="X133" i="2"/>
  <c r="V133" i="2"/>
  <c r="T133" i="2"/>
  <c r="P133" i="2"/>
  <c r="BK133" i="2"/>
  <c r="K133" i="2"/>
  <c r="BE133" i="2"/>
  <c r="BI132" i="2"/>
  <c r="BH132" i="2"/>
  <c r="BG132" i="2"/>
  <c r="BF132" i="2"/>
  <c r="R132" i="2"/>
  <c r="Q132" i="2"/>
  <c r="X132" i="2"/>
  <c r="V132" i="2"/>
  <c r="T132" i="2"/>
  <c r="P132" i="2"/>
  <c r="BK132" i="2" s="1"/>
  <c r="K132" i="2"/>
  <c r="BE132" i="2" s="1"/>
  <c r="BI131" i="2"/>
  <c r="BH131" i="2"/>
  <c r="BG131" i="2"/>
  <c r="BF131" i="2"/>
  <c r="R131" i="2"/>
  <c r="Q131" i="2"/>
  <c r="X131" i="2"/>
  <c r="V131" i="2"/>
  <c r="T131" i="2"/>
  <c r="P131" i="2"/>
  <c r="K131" i="2" s="1"/>
  <c r="BE131" i="2" s="1"/>
  <c r="BK131" i="2"/>
  <c r="BI129" i="2"/>
  <c r="BH129" i="2"/>
  <c r="BG129" i="2"/>
  <c r="BF129" i="2"/>
  <c r="R129" i="2"/>
  <c r="Q129" i="2"/>
  <c r="X129" i="2"/>
  <c r="V129" i="2"/>
  <c r="T129" i="2"/>
  <c r="P129" i="2"/>
  <c r="BI127" i="2"/>
  <c r="BH127" i="2"/>
  <c r="BG127" i="2"/>
  <c r="BF127" i="2"/>
  <c r="R127" i="2"/>
  <c r="R121" i="2" s="1"/>
  <c r="Q127" i="2"/>
  <c r="X127" i="2"/>
  <c r="V127" i="2"/>
  <c r="T127" i="2"/>
  <c r="P127" i="2"/>
  <c r="BK127" i="2"/>
  <c r="K127" i="2"/>
  <c r="BE127" i="2"/>
  <c r="BI126" i="2"/>
  <c r="BH126" i="2"/>
  <c r="BG126" i="2"/>
  <c r="BF126" i="2"/>
  <c r="R126" i="2"/>
  <c r="Q126" i="2"/>
  <c r="X126" i="2"/>
  <c r="V126" i="2"/>
  <c r="V121" i="2" s="1"/>
  <c r="V120" i="2" s="1"/>
  <c r="V119" i="2" s="1"/>
  <c r="T126" i="2"/>
  <c r="P126" i="2"/>
  <c r="BK126" i="2" s="1"/>
  <c r="K126" i="2"/>
  <c r="BE126" i="2" s="1"/>
  <c r="BI125" i="2"/>
  <c r="BH125" i="2"/>
  <c r="BG125" i="2"/>
  <c r="F37" i="2" s="1"/>
  <c r="BD95" i="1" s="1"/>
  <c r="BF125" i="2"/>
  <c r="R125" i="2"/>
  <c r="Q125" i="2"/>
  <c r="X125" i="2"/>
  <c r="V125" i="2"/>
  <c r="T125" i="2"/>
  <c r="P125" i="2"/>
  <c r="K125" i="2" s="1"/>
  <c r="BE125" i="2" s="1"/>
  <c r="BK125" i="2"/>
  <c r="BI124" i="2"/>
  <c r="BH124" i="2"/>
  <c r="BG124" i="2"/>
  <c r="BF124" i="2"/>
  <c r="R124" i="2"/>
  <c r="Q124" i="2"/>
  <c r="X124" i="2"/>
  <c r="V124" i="2"/>
  <c r="T124" i="2"/>
  <c r="P124" i="2"/>
  <c r="BI123" i="2"/>
  <c r="BH123" i="2"/>
  <c r="BG123" i="2"/>
  <c r="BF123" i="2"/>
  <c r="R123" i="2"/>
  <c r="Q123" i="2"/>
  <c r="X123" i="2"/>
  <c r="V123" i="2"/>
  <c r="T123" i="2"/>
  <c r="P123" i="2"/>
  <c r="BK123" i="2"/>
  <c r="K123" i="2"/>
  <c r="BE123" i="2"/>
  <c r="BI122" i="2"/>
  <c r="BH122" i="2"/>
  <c r="BG122" i="2"/>
  <c r="BF122" i="2"/>
  <c r="R122" i="2"/>
  <c r="Q122" i="2"/>
  <c r="X122" i="2"/>
  <c r="V122" i="2"/>
  <c r="T122" i="2"/>
  <c r="P122" i="2"/>
  <c r="K122" i="2" s="1"/>
  <c r="BE122" i="2" s="1"/>
  <c r="F115" i="2"/>
  <c r="F113" i="2"/>
  <c r="E111" i="2"/>
  <c r="F91" i="2"/>
  <c r="F89" i="2"/>
  <c r="E87" i="2"/>
  <c r="J24" i="2"/>
  <c r="E24" i="2"/>
  <c r="J92" i="2" s="1"/>
  <c r="J116" i="2"/>
  <c r="J23" i="2"/>
  <c r="J21" i="2"/>
  <c r="E21" i="2"/>
  <c r="J115" i="2" s="1"/>
  <c r="J91" i="2"/>
  <c r="J20" i="2"/>
  <c r="J18" i="2"/>
  <c r="E18" i="2"/>
  <c r="F116" i="2"/>
  <c r="F92" i="2"/>
  <c r="J17" i="2"/>
  <c r="J12" i="2"/>
  <c r="J113" i="2"/>
  <c r="J89" i="2"/>
  <c r="E7" i="2"/>
  <c r="E109" i="2" s="1"/>
  <c r="E85" i="2"/>
  <c r="AU94" i="1"/>
  <c r="L90" i="1"/>
  <c r="AM90" i="1"/>
  <c r="AM89" i="1"/>
  <c r="L89" i="1"/>
  <c r="AM87" i="1"/>
  <c r="L87" i="1"/>
  <c r="L85" i="1"/>
  <c r="L84" i="1"/>
  <c r="R120" i="2" l="1"/>
  <c r="J98" i="2"/>
  <c r="BK124" i="2"/>
  <c r="K124" i="2"/>
  <c r="BE124" i="2" s="1"/>
  <c r="BK176" i="2"/>
  <c r="K176" i="2"/>
  <c r="BE176" i="2" s="1"/>
  <c r="F38" i="2"/>
  <c r="BE95" i="1" s="1"/>
  <c r="BK129" i="2"/>
  <c r="K129" i="2"/>
  <c r="BE129" i="2" s="1"/>
  <c r="BK140" i="2"/>
  <c r="K140" i="2"/>
  <c r="BE140" i="2" s="1"/>
  <c r="BK166" i="2"/>
  <c r="K166" i="2"/>
  <c r="BE166" i="2" s="1"/>
  <c r="BK220" i="2"/>
  <c r="K220" i="2"/>
  <c r="BE220" i="2" s="1"/>
  <c r="BK267" i="2"/>
  <c r="K267" i="2"/>
  <c r="BE267" i="2" s="1"/>
  <c r="BK119" i="3"/>
  <c r="Q118" i="3"/>
  <c r="I96" i="3" s="1"/>
  <c r="K30" i="3" s="1"/>
  <c r="AS96" i="1" s="1"/>
  <c r="R118" i="5"/>
  <c r="J96" i="5" s="1"/>
  <c r="K31" i="5" s="1"/>
  <c r="AT98" i="1" s="1"/>
  <c r="J97" i="5"/>
  <c r="BK161" i="2"/>
  <c r="K161" i="2"/>
  <c r="BE161" i="2" s="1"/>
  <c r="BK212" i="2"/>
  <c r="K212" i="2"/>
  <c r="BE212" i="2" s="1"/>
  <c r="R118" i="3"/>
  <c r="J96" i="3" s="1"/>
  <c r="K31" i="3" s="1"/>
  <c r="AT96" i="1" s="1"/>
  <c r="J97" i="3"/>
  <c r="Q121" i="2"/>
  <c r="F36" i="2"/>
  <c r="BC95" i="1" s="1"/>
  <c r="X121" i="2"/>
  <c r="X120" i="2" s="1"/>
  <c r="X119" i="2" s="1"/>
  <c r="BK134" i="2"/>
  <c r="K134" i="2"/>
  <c r="BE134" i="2" s="1"/>
  <c r="K35" i="2" s="1"/>
  <c r="AX95" i="1" s="1"/>
  <c r="AV95" i="1" s="1"/>
  <c r="BK147" i="2"/>
  <c r="K147" i="2"/>
  <c r="BE147" i="2" s="1"/>
  <c r="F35" i="2" s="1"/>
  <c r="BB95" i="1" s="1"/>
  <c r="BK171" i="2"/>
  <c r="K171" i="2"/>
  <c r="BE171" i="2" s="1"/>
  <c r="BK184" i="2"/>
  <c r="K184" i="2"/>
  <c r="BE184" i="2" s="1"/>
  <c r="BK198" i="2"/>
  <c r="K198" i="2"/>
  <c r="BE198" i="2" s="1"/>
  <c r="BK206" i="2"/>
  <c r="K206" i="2"/>
  <c r="BE206" i="2" s="1"/>
  <c r="Q118" i="5"/>
  <c r="I96" i="5" s="1"/>
  <c r="K30" i="5" s="1"/>
  <c r="AS98" i="1" s="1"/>
  <c r="I97" i="5"/>
  <c r="BK193" i="2"/>
  <c r="K193" i="2"/>
  <c r="BE193" i="2" s="1"/>
  <c r="BK202" i="2"/>
  <c r="K202" i="2"/>
  <c r="BE202" i="2" s="1"/>
  <c r="T121" i="2"/>
  <c r="T120" i="2" s="1"/>
  <c r="T119" i="2" s="1"/>
  <c r="AW95" i="1" s="1"/>
  <c r="F39" i="2"/>
  <c r="BF95" i="1" s="1"/>
  <c r="BF94" i="1" s="1"/>
  <c r="W33" i="1" s="1"/>
  <c r="BK154" i="2"/>
  <c r="K154" i="2"/>
  <c r="BE154" i="2" s="1"/>
  <c r="BK236" i="2"/>
  <c r="BK215" i="2" s="1"/>
  <c r="K215" i="2" s="1"/>
  <c r="K99" i="2" s="1"/>
  <c r="K236" i="2"/>
  <c r="BE236" i="2" s="1"/>
  <c r="J115" i="6"/>
  <c r="J92" i="6"/>
  <c r="K153" i="8"/>
  <c r="BE153" i="8" s="1"/>
  <c r="BK153" i="8"/>
  <c r="R117" i="9"/>
  <c r="J96" i="9" s="1"/>
  <c r="K31" i="9" s="1"/>
  <c r="AT102" i="1" s="1"/>
  <c r="J97" i="9"/>
  <c r="BK122" i="2"/>
  <c r="BK121" i="2" s="1"/>
  <c r="K36" i="2"/>
  <c r="AY95" i="1" s="1"/>
  <c r="J92" i="3"/>
  <c r="F36" i="3"/>
  <c r="BC96" i="1" s="1"/>
  <c r="K129" i="3"/>
  <c r="BE129" i="3" s="1"/>
  <c r="K35" i="3" s="1"/>
  <c r="AX96" i="1" s="1"/>
  <c r="AV96" i="1" s="1"/>
  <c r="K135" i="3"/>
  <c r="BE135" i="3" s="1"/>
  <c r="K139" i="3"/>
  <c r="BE139" i="3" s="1"/>
  <c r="K144" i="3"/>
  <c r="BE144" i="3" s="1"/>
  <c r="K150" i="3"/>
  <c r="BE150" i="3" s="1"/>
  <c r="K156" i="3"/>
  <c r="BE156" i="3" s="1"/>
  <c r="F115" i="4"/>
  <c r="J91" i="4"/>
  <c r="BK130" i="4"/>
  <c r="BK140" i="4"/>
  <c r="K140" i="4"/>
  <c r="BE140" i="4" s="1"/>
  <c r="BK153" i="4"/>
  <c r="T158" i="4"/>
  <c r="T118" i="4" s="1"/>
  <c r="AW97" i="1" s="1"/>
  <c r="R158" i="4"/>
  <c r="J98" i="4" s="1"/>
  <c r="BK176" i="4"/>
  <c r="E108" i="5"/>
  <c r="F115" i="5"/>
  <c r="F92" i="5"/>
  <c r="BK126" i="5"/>
  <c r="K126" i="5"/>
  <c r="BE126" i="5" s="1"/>
  <c r="BK148" i="5"/>
  <c r="K148" i="5" s="1"/>
  <c r="K98" i="5" s="1"/>
  <c r="BK165" i="5"/>
  <c r="K165" i="5"/>
  <c r="BE165" i="5" s="1"/>
  <c r="Q119" i="6"/>
  <c r="BK203" i="6"/>
  <c r="BK168" i="6" s="1"/>
  <c r="K168" i="6" s="1"/>
  <c r="K98" i="6" s="1"/>
  <c r="K203" i="6"/>
  <c r="BE203" i="6" s="1"/>
  <c r="R120" i="8"/>
  <c r="J98" i="8"/>
  <c r="J91" i="9"/>
  <c r="J113" i="9"/>
  <c r="BK122" i="5"/>
  <c r="K122" i="5"/>
  <c r="BE122" i="5" s="1"/>
  <c r="BK144" i="5"/>
  <c r="K144" i="5"/>
  <c r="BE144" i="5" s="1"/>
  <c r="K125" i="3"/>
  <c r="BE125" i="3" s="1"/>
  <c r="F35" i="3" s="1"/>
  <c r="BB96" i="1" s="1"/>
  <c r="K131" i="3"/>
  <c r="BE131" i="3" s="1"/>
  <c r="K136" i="3"/>
  <c r="BE136" i="3" s="1"/>
  <c r="K140" i="3"/>
  <c r="BE140" i="3" s="1"/>
  <c r="K146" i="3"/>
  <c r="BE146" i="3" s="1"/>
  <c r="K152" i="3"/>
  <c r="BE152" i="3" s="1"/>
  <c r="K160" i="3"/>
  <c r="BE160" i="3" s="1"/>
  <c r="K161" i="3"/>
  <c r="BE161" i="3" s="1"/>
  <c r="K194" i="3"/>
  <c r="BE194" i="3" s="1"/>
  <c r="J112" i="4"/>
  <c r="R119" i="4"/>
  <c r="BK126" i="4"/>
  <c r="BK133" i="4"/>
  <c r="K133" i="4"/>
  <c r="BE133" i="4" s="1"/>
  <c r="BK148" i="4"/>
  <c r="BK186" i="4"/>
  <c r="K186" i="4"/>
  <c r="BE186" i="4" s="1"/>
  <c r="T119" i="5"/>
  <c r="T118" i="5" s="1"/>
  <c r="AW98" i="1" s="1"/>
  <c r="V119" i="5"/>
  <c r="V118" i="5" s="1"/>
  <c r="K36" i="5"/>
  <c r="AY98" i="1" s="1"/>
  <c r="F36" i="5"/>
  <c r="BC98" i="1" s="1"/>
  <c r="BK131" i="5"/>
  <c r="K131" i="5"/>
  <c r="BE131" i="5" s="1"/>
  <c r="V119" i="6"/>
  <c r="K131" i="8"/>
  <c r="BE131" i="8" s="1"/>
  <c r="BK131" i="8"/>
  <c r="BK119" i="9"/>
  <c r="K119" i="9"/>
  <c r="BE119" i="9" s="1"/>
  <c r="V118" i="4"/>
  <c r="BK124" i="4"/>
  <c r="K124" i="4"/>
  <c r="BE124" i="4" s="1"/>
  <c r="F35" i="4" s="1"/>
  <c r="BB97" i="1" s="1"/>
  <c r="BK147" i="4"/>
  <c r="K147" i="4"/>
  <c r="BE147" i="4" s="1"/>
  <c r="T118" i="6"/>
  <c r="AW99" i="1" s="1"/>
  <c r="K183" i="3"/>
  <c r="BE183" i="3" s="1"/>
  <c r="BK188" i="3"/>
  <c r="BK171" i="3" s="1"/>
  <c r="K171" i="3" s="1"/>
  <c r="K98" i="3" s="1"/>
  <c r="K36" i="4"/>
  <c r="AY97" i="1" s="1"/>
  <c r="BK121" i="4"/>
  <c r="BK119" i="4" s="1"/>
  <c r="X119" i="4"/>
  <c r="X118" i="4" s="1"/>
  <c r="F37" i="4"/>
  <c r="BD97" i="1" s="1"/>
  <c r="BD94" i="1" s="1"/>
  <c r="BK129" i="4"/>
  <c r="K129" i="4"/>
  <c r="BE129" i="4" s="1"/>
  <c r="BK142" i="4"/>
  <c r="BK151" i="4"/>
  <c r="K151" i="4"/>
  <c r="BE151" i="4" s="1"/>
  <c r="BK170" i="4"/>
  <c r="BK158" i="4" s="1"/>
  <c r="K158" i="4" s="1"/>
  <c r="K98" i="4" s="1"/>
  <c r="K170" i="4"/>
  <c r="BE170" i="4" s="1"/>
  <c r="J112" i="5"/>
  <c r="J89" i="5"/>
  <c r="F38" i="5"/>
  <c r="BE98" i="1" s="1"/>
  <c r="BK139" i="5"/>
  <c r="BK119" i="5" s="1"/>
  <c r="K139" i="5"/>
  <c r="BE139" i="5" s="1"/>
  <c r="BK128" i="6"/>
  <c r="K128" i="6"/>
  <c r="BE128" i="6" s="1"/>
  <c r="BK136" i="6"/>
  <c r="K136" i="6"/>
  <c r="BE136" i="6" s="1"/>
  <c r="BK149" i="6"/>
  <c r="K149" i="6"/>
  <c r="BE149" i="6" s="1"/>
  <c r="BK162" i="6"/>
  <c r="K162" i="6"/>
  <c r="BE162" i="6" s="1"/>
  <c r="BK126" i="7"/>
  <c r="K126" i="7"/>
  <c r="BE126" i="7" s="1"/>
  <c r="BK138" i="7"/>
  <c r="K138" i="7"/>
  <c r="BE138" i="7" s="1"/>
  <c r="BK146" i="7"/>
  <c r="K146" i="7"/>
  <c r="BE146" i="7" s="1"/>
  <c r="BK160" i="7"/>
  <c r="K160" i="7"/>
  <c r="BE160" i="7" s="1"/>
  <c r="BK173" i="7"/>
  <c r="K173" i="7"/>
  <c r="BE173" i="7" s="1"/>
  <c r="K121" i="5"/>
  <c r="BE121" i="5" s="1"/>
  <c r="K125" i="5"/>
  <c r="BE125" i="5" s="1"/>
  <c r="K129" i="5"/>
  <c r="BE129" i="5" s="1"/>
  <c r="K137" i="5"/>
  <c r="BE137" i="5" s="1"/>
  <c r="K143" i="5"/>
  <c r="BE143" i="5" s="1"/>
  <c r="K162" i="5"/>
  <c r="BE162" i="5" s="1"/>
  <c r="E85" i="6"/>
  <c r="J91" i="6"/>
  <c r="X119" i="6"/>
  <c r="X118" i="6" s="1"/>
  <c r="F36" i="6"/>
  <c r="BC99" i="1" s="1"/>
  <c r="V168" i="6"/>
  <c r="T168" i="6"/>
  <c r="R168" i="6"/>
  <c r="J98" i="6" s="1"/>
  <c r="J112" i="7"/>
  <c r="J89" i="7"/>
  <c r="F39" i="7"/>
  <c r="BF100" i="1" s="1"/>
  <c r="J89" i="8"/>
  <c r="J113" i="8"/>
  <c r="BK192" i="8"/>
  <c r="K192" i="8"/>
  <c r="BE192" i="8" s="1"/>
  <c r="F114" i="9"/>
  <c r="F92" i="9"/>
  <c r="BK120" i="9"/>
  <c r="K120" i="9"/>
  <c r="BE120" i="9" s="1"/>
  <c r="K120" i="5"/>
  <c r="BE120" i="5" s="1"/>
  <c r="R119" i="6"/>
  <c r="F37" i="6"/>
  <c r="BD99" i="1" s="1"/>
  <c r="BK123" i="6"/>
  <c r="K123" i="6"/>
  <c r="BE123" i="6" s="1"/>
  <c r="F35" i="6" s="1"/>
  <c r="BB99" i="1" s="1"/>
  <c r="F38" i="6"/>
  <c r="BE99" i="1" s="1"/>
  <c r="BK132" i="6"/>
  <c r="K132" i="6"/>
  <c r="BE132" i="6" s="1"/>
  <c r="BK143" i="6"/>
  <c r="K143" i="6"/>
  <c r="BE143" i="6" s="1"/>
  <c r="BK157" i="6"/>
  <c r="K157" i="6"/>
  <c r="BE157" i="6" s="1"/>
  <c r="K169" i="6"/>
  <c r="BE169" i="6" s="1"/>
  <c r="BK187" i="6"/>
  <c r="K187" i="6"/>
  <c r="BE187" i="6" s="1"/>
  <c r="BK120" i="7"/>
  <c r="K120" i="7"/>
  <c r="BE120" i="7" s="1"/>
  <c r="BK121" i="7"/>
  <c r="K121" i="7"/>
  <c r="BE121" i="7" s="1"/>
  <c r="Q119" i="7"/>
  <c r="BK133" i="7"/>
  <c r="K133" i="7"/>
  <c r="BE133" i="7" s="1"/>
  <c r="BK142" i="7"/>
  <c r="K142" i="7"/>
  <c r="BE142" i="7" s="1"/>
  <c r="BK153" i="7"/>
  <c r="K153" i="7"/>
  <c r="BE153" i="7" s="1"/>
  <c r="BK168" i="7"/>
  <c r="K168" i="7"/>
  <c r="BE168" i="7" s="1"/>
  <c r="K145" i="8"/>
  <c r="BE145" i="8" s="1"/>
  <c r="BK145" i="8"/>
  <c r="K166" i="8"/>
  <c r="BE166" i="8" s="1"/>
  <c r="BK166" i="8"/>
  <c r="K188" i="8"/>
  <c r="BE188" i="8" s="1"/>
  <c r="BK188" i="8"/>
  <c r="Q168" i="6"/>
  <c r="I98" i="6" s="1"/>
  <c r="F115" i="7"/>
  <c r="F92" i="7"/>
  <c r="T118" i="7"/>
  <c r="AW100" i="1" s="1"/>
  <c r="BK190" i="7"/>
  <c r="BK177" i="7" s="1"/>
  <c r="K177" i="7" s="1"/>
  <c r="K98" i="7" s="1"/>
  <c r="K190" i="7"/>
  <c r="BE190" i="7" s="1"/>
  <c r="V196" i="8"/>
  <c r="V119" i="8" s="1"/>
  <c r="R177" i="7"/>
  <c r="J98" i="7" s="1"/>
  <c r="T121" i="8"/>
  <c r="T120" i="8" s="1"/>
  <c r="T119" i="8" s="1"/>
  <c r="AW101" i="1" s="1"/>
  <c r="F39" i="8"/>
  <c r="BF101" i="1" s="1"/>
  <c r="BK129" i="8"/>
  <c r="K129" i="8"/>
  <c r="BE129" i="8" s="1"/>
  <c r="BK144" i="8"/>
  <c r="K144" i="8"/>
  <c r="BE144" i="8" s="1"/>
  <c r="BK152" i="8"/>
  <c r="K152" i="8"/>
  <c r="BE152" i="8" s="1"/>
  <c r="BK164" i="8"/>
  <c r="K164" i="8"/>
  <c r="BE164" i="8" s="1"/>
  <c r="BK187" i="8"/>
  <c r="K187" i="8"/>
  <c r="BE187" i="8" s="1"/>
  <c r="BK235" i="8"/>
  <c r="BK196" i="8" s="1"/>
  <c r="K196" i="8" s="1"/>
  <c r="K99" i="8" s="1"/>
  <c r="K235" i="8"/>
  <c r="BE235" i="8" s="1"/>
  <c r="X177" i="7"/>
  <c r="X118" i="7" s="1"/>
  <c r="Q121" i="8"/>
  <c r="F36" i="8"/>
  <c r="BC101" i="1" s="1"/>
  <c r="BK179" i="8"/>
  <c r="K179" i="8"/>
  <c r="BE179" i="8" s="1"/>
  <c r="Q196" i="8"/>
  <c r="I99" i="8" s="1"/>
  <c r="BK222" i="8"/>
  <c r="K222" i="8"/>
  <c r="BE222" i="8" s="1"/>
  <c r="J111" i="9"/>
  <c r="J89" i="9"/>
  <c r="T118" i="9"/>
  <c r="T117" i="9" s="1"/>
  <c r="AW102" i="1" s="1"/>
  <c r="F36" i="9"/>
  <c r="BC102" i="1" s="1"/>
  <c r="F39" i="9"/>
  <c r="BF102" i="1" s="1"/>
  <c r="BK206" i="7"/>
  <c r="K206" i="7"/>
  <c r="BE206" i="7" s="1"/>
  <c r="X121" i="8"/>
  <c r="X120" i="8" s="1"/>
  <c r="X119" i="8" s="1"/>
  <c r="K36" i="8"/>
  <c r="AY101" i="1" s="1"/>
  <c r="F38" i="8"/>
  <c r="BE101" i="1" s="1"/>
  <c r="BK124" i="8"/>
  <c r="K124" i="8"/>
  <c r="BE124" i="8" s="1"/>
  <c r="F35" i="8" s="1"/>
  <c r="BB101" i="1" s="1"/>
  <c r="BK136" i="8"/>
  <c r="K136" i="8"/>
  <c r="BE136" i="8" s="1"/>
  <c r="BK148" i="8"/>
  <c r="K148" i="8"/>
  <c r="BE148" i="8" s="1"/>
  <c r="BK158" i="8"/>
  <c r="K158" i="8"/>
  <c r="BE158" i="8" s="1"/>
  <c r="BK170" i="8"/>
  <c r="K170" i="8"/>
  <c r="BE170" i="8" s="1"/>
  <c r="BK126" i="9"/>
  <c r="K126" i="9"/>
  <c r="BE126" i="9" s="1"/>
  <c r="K119" i="4" l="1"/>
  <c r="K97" i="4" s="1"/>
  <c r="BK118" i="4"/>
  <c r="K118" i="4" s="1"/>
  <c r="W31" i="1"/>
  <c r="AZ94" i="1"/>
  <c r="BK118" i="5"/>
  <c r="K118" i="5" s="1"/>
  <c r="K119" i="5"/>
  <c r="K97" i="5" s="1"/>
  <c r="F35" i="7"/>
  <c r="BB100" i="1" s="1"/>
  <c r="K35" i="7"/>
  <c r="AX100" i="1" s="1"/>
  <c r="AV100" i="1" s="1"/>
  <c r="F35" i="5"/>
  <c r="BB98" i="1" s="1"/>
  <c r="BB94" i="1" s="1"/>
  <c r="K35" i="5"/>
  <c r="AX98" i="1" s="1"/>
  <c r="AV98" i="1" s="1"/>
  <c r="BE94" i="1"/>
  <c r="I97" i="7"/>
  <c r="Q118" i="7"/>
  <c r="I96" i="7" s="1"/>
  <c r="K30" i="7" s="1"/>
  <c r="AS100" i="1" s="1"/>
  <c r="BK119" i="7"/>
  <c r="BK119" i="6"/>
  <c r="K35" i="6"/>
  <c r="AX99" i="1" s="1"/>
  <c r="AV99" i="1" s="1"/>
  <c r="Q118" i="6"/>
  <c r="I96" i="6" s="1"/>
  <c r="K30" i="6" s="1"/>
  <c r="AS99" i="1" s="1"/>
  <c r="I97" i="6"/>
  <c r="K35" i="4"/>
  <c r="AX97" i="1" s="1"/>
  <c r="AV97" i="1" s="1"/>
  <c r="AW94" i="1"/>
  <c r="BC94" i="1"/>
  <c r="K119" i="3"/>
  <c r="K97" i="3" s="1"/>
  <c r="BK118" i="3"/>
  <c r="K118" i="3" s="1"/>
  <c r="K121" i="2"/>
  <c r="K98" i="2" s="1"/>
  <c r="BK120" i="2"/>
  <c r="K35" i="8"/>
  <c r="AX101" i="1" s="1"/>
  <c r="AV101" i="1" s="1"/>
  <c r="F35" i="9"/>
  <c r="BB102" i="1" s="1"/>
  <c r="K35" i="9"/>
  <c r="AX102" i="1" s="1"/>
  <c r="AV102" i="1" s="1"/>
  <c r="R118" i="4"/>
  <c r="J96" i="4" s="1"/>
  <c r="K31" i="4" s="1"/>
  <c r="AT97" i="1" s="1"/>
  <c r="J97" i="4"/>
  <c r="R119" i="8"/>
  <c r="J96" i="8" s="1"/>
  <c r="K31" i="8" s="1"/>
  <c r="AT101" i="1" s="1"/>
  <c r="J97" i="8"/>
  <c r="I98" i="2"/>
  <c r="Q120" i="2"/>
  <c r="I98" i="8"/>
  <c r="Q120" i="8"/>
  <c r="BK121" i="8"/>
  <c r="R118" i="6"/>
  <c r="J96" i="6" s="1"/>
  <c r="K31" i="6" s="1"/>
  <c r="AT99" i="1" s="1"/>
  <c r="J97" i="6"/>
  <c r="R118" i="7"/>
  <c r="J96" i="7" s="1"/>
  <c r="K31" i="7" s="1"/>
  <c r="AT100" i="1" s="1"/>
  <c r="BK118" i="9"/>
  <c r="V118" i="6"/>
  <c r="R119" i="2"/>
  <c r="J96" i="2" s="1"/>
  <c r="K31" i="2" s="1"/>
  <c r="AT95" i="1" s="1"/>
  <c r="AT94" i="1" s="1"/>
  <c r="J97" i="2"/>
  <c r="W29" i="1" l="1"/>
  <c r="AX94" i="1"/>
  <c r="BA94" i="1"/>
  <c r="W32" i="1"/>
  <c r="Q119" i="2"/>
  <c r="I96" i="2" s="1"/>
  <c r="K30" i="2" s="1"/>
  <c r="AS95" i="1" s="1"/>
  <c r="I97" i="2"/>
  <c r="K119" i="7"/>
  <c r="K97" i="7" s="1"/>
  <c r="BK118" i="7"/>
  <c r="K118" i="7" s="1"/>
  <c r="K118" i="9"/>
  <c r="K97" i="9" s="1"/>
  <c r="BK117" i="9"/>
  <c r="K117" i="9" s="1"/>
  <c r="K121" i="8"/>
  <c r="K98" i="8" s="1"/>
  <c r="BK120" i="8"/>
  <c r="K120" i="2"/>
  <c r="K97" i="2" s="1"/>
  <c r="BK119" i="2"/>
  <c r="K119" i="2" s="1"/>
  <c r="AY94" i="1"/>
  <c r="AK30" i="1" s="1"/>
  <c r="W30" i="1"/>
  <c r="K96" i="5"/>
  <c r="K32" i="5"/>
  <c r="K96" i="4"/>
  <c r="K32" i="4"/>
  <c r="K96" i="3"/>
  <c r="K32" i="3"/>
  <c r="K119" i="6"/>
  <c r="K97" i="6" s="1"/>
  <c r="BK118" i="6"/>
  <c r="K118" i="6" s="1"/>
  <c r="Q119" i="8"/>
  <c r="I96" i="8" s="1"/>
  <c r="K30" i="8" s="1"/>
  <c r="AS101" i="1" s="1"/>
  <c r="I97" i="8"/>
  <c r="K32" i="6" l="1"/>
  <c r="K96" i="6"/>
  <c r="K120" i="8"/>
  <c r="K97" i="8" s="1"/>
  <c r="BK119" i="8"/>
  <c r="K119" i="8" s="1"/>
  <c r="K41" i="4"/>
  <c r="AG97" i="1"/>
  <c r="AN97" i="1" s="1"/>
  <c r="AG98" i="1"/>
  <c r="AN98" i="1" s="1"/>
  <c r="K41" i="5"/>
  <c r="K96" i="2"/>
  <c r="K32" i="2"/>
  <c r="K96" i="9"/>
  <c r="K32" i="9"/>
  <c r="AV94" i="1"/>
  <c r="AK29" i="1"/>
  <c r="K96" i="7"/>
  <c r="K32" i="7"/>
  <c r="AG96" i="1"/>
  <c r="AN96" i="1" s="1"/>
  <c r="K41" i="3"/>
  <c r="AS94" i="1"/>
  <c r="K96" i="8" l="1"/>
  <c r="K32" i="8"/>
  <c r="K41" i="7"/>
  <c r="AG100" i="1"/>
  <c r="AN100" i="1" s="1"/>
  <c r="K41" i="2"/>
  <c r="AG95" i="1"/>
  <c r="K41" i="9"/>
  <c r="AG102" i="1"/>
  <c r="AN102" i="1" s="1"/>
  <c r="AG99" i="1"/>
  <c r="AN99" i="1" s="1"/>
  <c r="K41" i="6"/>
  <c r="AN95" i="1" l="1"/>
  <c r="K41" i="8"/>
  <c r="AG101" i="1"/>
  <c r="AN101" i="1" s="1"/>
  <c r="AG94" i="1" l="1"/>
  <c r="AK26" i="1" l="1"/>
  <c r="AK35" i="1" s="1"/>
  <c r="AN94" i="1"/>
</calcChain>
</file>

<file path=xl/sharedStrings.xml><?xml version="1.0" encoding="utf-8"?>
<sst xmlns="http://schemas.openxmlformats.org/spreadsheetml/2006/main" count="8730" uniqueCount="1018">
  <si>
    <t>Export Komplet</t>
  </si>
  <si>
    <t/>
  </si>
  <si>
    <t>2.0</t>
  </si>
  <si>
    <t>ZAMOK</t>
  </si>
  <si>
    <t>False</t>
  </si>
  <si>
    <t>True</t>
  </si>
  <si>
    <t>{df86b809-d96a-4fe8-802e-d2f5a5de6b92}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</si>
  <si>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</si>
  <si>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</si>
  <si>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</si>
  <si>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</si>
  <si>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</si>
  <si>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</si>
  <si>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</si>
  <si>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</si>
  <si>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63520106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</si>
  <si>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</si>
  <si>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</si>
  <si>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přejezdů na tratích 322,323</t>
  </si>
  <si>
    <t>KSO:</t>
  </si>
  <si>
    <t>824 2</t>
  </si>
  <si>
    <t>CC-CZ:</t>
  </si>
  <si>
    <t>212</t>
  </si>
  <si>
    <t>Místo:</t>
  </si>
  <si>
    <t>Obvod Český Těšín</t>
  </si>
  <si>
    <t>Datum:</t>
  </si>
  <si>
    <t>3. 3. 2020</t>
  </si>
  <si>
    <t>Zadavatel:</t>
  </si>
  <si>
    <t>IČ:</t>
  </si>
  <si>
    <t>70994234</t>
  </si>
  <si>
    <t>Správa železnic s.o., OŘ Ostrava,ST Ostrava</t>
  </si>
  <si>
    <t>DIČ:</t>
  </si>
  <si>
    <t>CZ70994234</t>
  </si>
  <si>
    <t>Uchazeč:</t>
  </si>
  <si>
    <t>Vyplň údaj</t>
  </si>
  <si>
    <t>Projektant:</t>
  </si>
  <si>
    <t xml:space="preserve"> 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</si>
  <si>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</si>
  <si>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</si>
  <si>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</si>
  <si>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</si>
  <si>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</si>
  <si>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</si>
  <si>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</si>
  <si>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</si>
  <si>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</si>
  <si>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</si>
  <si>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</si>
  <si>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</si>
  <si>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</si>
  <si>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</si>
  <si>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</si>
  <si>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</si>
  <si>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</si>
  <si>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</si>
  <si>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</si>
  <si>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</si>
  <si>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</si>
  <si>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</si>
  <si>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</si>
  <si>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</si>
  <si>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</si>
  <si>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</si>
  <si>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</si>
  <si>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</si>
  <si>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</si>
  <si>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</si>
  <si>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</si>
  <si>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</si>
  <si>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</si>
  <si>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</si>
  <si>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</si>
  <si>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</si>
  <si>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</si>
  <si>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</si>
  <si>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</si>
  <si>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</si>
  <si>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</si>
  <si>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</si>
  <si>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</si>
  <si>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</si>
  <si>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</si>
  <si>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</si>
  <si>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</si>
  <si>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</si>
  <si>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</si>
  <si>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</si>
  <si>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Oprava přejezdu P7400  v km 10,640 v žst.Vratimov</t>
  </si>
  <si>
    <t>STA</t>
  </si>
  <si>
    <t>1</t>
  </si>
  <si>
    <t>{ff461a44-ef25-4723-b53c-e8824bc7b7df}</t>
  </si>
  <si>
    <t>2</t>
  </si>
  <si>
    <t>SO 02</t>
  </si>
  <si>
    <t>Oprava přejezdu P8308 v km 117,109 v žst.Dobrá u Frýdku Místku</t>
  </si>
  <si>
    <t>{97526f7f-f6cc-452f-a885-6bcf52482b87}</t>
  </si>
  <si>
    <t>SO 03</t>
  </si>
  <si>
    <t>Oprava přejezdu P8309 v km 117,394 v žst.Dobrá u FM</t>
  </si>
  <si>
    <t>{44a2f550-dee9-46b5-8888-a16a77ee4aa3}</t>
  </si>
  <si>
    <t>SO 04</t>
  </si>
  <si>
    <t>Oprava přejezdu P8310 v km 118,000 v žst.Dobrá u FM</t>
  </si>
  <si>
    <t>{fa0629f5-2503-4af3-8466-9ea289070da0}</t>
  </si>
  <si>
    <t>SO 05</t>
  </si>
  <si>
    <t>Oprava přejezdu P8311 v km 118,328 v žst.Dobrá u FM</t>
  </si>
  <si>
    <t>{3cccde68-30f7-48af-97f4-181e8b8e5483}</t>
  </si>
  <si>
    <t>SO 06</t>
  </si>
  <si>
    <t>Oprava přejezdu P8324 v km 125,250 v úseku trati Dobrá u FM - Hnojník</t>
  </si>
  <si>
    <t>{bff29beb-b7e3-4aa3-89b7-4fd6849ef49b}</t>
  </si>
  <si>
    <t>SO 07</t>
  </si>
  <si>
    <t>Oprava přejezdu P8330 v km 129,017 v úseku trati Hnojník - Český Těšín</t>
  </si>
  <si>
    <t>{f6e1fc35-2aff-4098-959a-03c3d3b4dcde}</t>
  </si>
  <si>
    <t>VRN</t>
  </si>
  <si>
    <t>soupis VRN</t>
  </si>
  <si>
    <t>{d4c34a2d-993b-439c-8472-4f017852a7ea}</t>
  </si>
  <si>
    <t>KRYCÍ LIST SOUPISU PRACÍ</t>
  </si>
  <si>
    <t>Objekt:</t>
  </si>
  <si>
    <t>SO 01 - Oprava přejezdu P7400  v km 10,640 v žst.Vratimov</t>
  </si>
  <si>
    <t>Správa železnic s.o.,OŘ Ostrava,ST Ostrava</t>
  </si>
  <si>
    <t>Materiál</t>
  </si>
  <si>
    <t>Montáž</t>
  </si>
  <si>
    <t>REKAPITULACE ČLENĚNÍ SOUPISU PRACÍ</t>
  </si>
  <si>
    <t>Kód dílu - Popis</t>
  </si>
  <si>
    <t>Materiál [CZK]</t>
  </si>
  <si>
    <t>Montáž [CZK]</t>
  </si>
  <si>
    <t>Cena celkem [CZK]</t>
  </si>
  <si>
    <t>Náklady ze soupisu prací</t>
  </si>
  <si>
    <t>-1</t>
  </si>
  <si>
    <t>HSV - Práce a dodávky HSV</t>
  </si>
  <si>
    <t xml:space="preserve">    5 - Komunikace pozemní</t>
  </si>
  <si>
    <t>OST - Ostatní</t>
  </si>
  <si>
    <t>SOUPIS PRACÍ</t>
  </si>
  <si>
    <t>PČ</t>
  </si>
  <si>
    <t>MJ</t>
  </si>
  <si>
    <t>Množství</t>
  </si>
  <si>
    <t>J. materiál [CZK]</t>
  </si>
  <si>
    <t>J. montáž [CZK]</t>
  </si>
  <si>
    <t>Cenová soustava</t>
  </si>
  <si>
    <t>J.cena [CZK]</t>
  </si>
  <si>
    <t>Materiál celkem [CZK]</t>
  </si>
  <si>
    <t>Montáž celkem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</si>
  <si>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</si>
  <si>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</si>
  <si>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</si>
  <si>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</si>
  <si>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</si>
  <si>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</si>
  <si>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</si>
  <si>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</si>
  <si>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</si>
  <si>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</si>
  <si>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5</t>
  </si>
  <si>
    <t>Komunikace pozemní</t>
  </si>
  <si>
    <t>K</t>
  </si>
  <si>
    <t>5905020020</t>
  </si>
  <si>
    <t>Oprava stezky strojně s odstraněním drnu a nánosu přes 10 cm do 20 cm</t>
  </si>
  <si>
    <t>m2</t>
  </si>
  <si>
    <t>Sborník UOŽI 01 2019</t>
  </si>
  <si>
    <t>4</t>
  </si>
  <si>
    <t>-1956955474</t>
  </si>
  <si>
    <t>5905025110</t>
  </si>
  <si>
    <t>Doplnění stezky štěrkodrtí souvislé</t>
  </si>
  <si>
    <t>m3</t>
  </si>
  <si>
    <t>1989943200</t>
  </si>
  <si>
    <t>3</t>
  </si>
  <si>
    <t>5905055010</t>
  </si>
  <si>
    <t>Odstranění stávajícího kolejového lože odtěžením v koleji</t>
  </si>
  <si>
    <t>-849820250</t>
  </si>
  <si>
    <t>5905060010</t>
  </si>
  <si>
    <t>Zřízení nového kolejového lože v koleji</t>
  </si>
  <si>
    <t>-1110454618</t>
  </si>
  <si>
    <t>5905105030</t>
  </si>
  <si>
    <t>Doplnění KL kamenivem souvisle strojně v koleji</t>
  </si>
  <si>
    <t>1253018306</t>
  </si>
  <si>
    <t>6</t>
  </si>
  <si>
    <t>5905110010</t>
  </si>
  <si>
    <t>Snížení KL pod patou kolejnice v koleji</t>
  </si>
  <si>
    <t>km</t>
  </si>
  <si>
    <t>1755281539</t>
  </si>
  <si>
    <t>P</t>
  </si>
  <si>
    <t>Poznámka k položce:_x000D_
Kilometr koleje=km</t>
  </si>
  <si>
    <t>7</t>
  </si>
  <si>
    <t>5906010020</t>
  </si>
  <si>
    <t>Ruční výměna pražce v KL zapuštěném pražec dřevěný příčný vystrojený</t>
  </si>
  <si>
    <t>kus</t>
  </si>
  <si>
    <t>-487662036</t>
  </si>
  <si>
    <t>Poznámka k položce:_x000D_
Pražec=kus</t>
  </si>
  <si>
    <t>8</t>
  </si>
  <si>
    <t>5906050010</t>
  </si>
  <si>
    <t>Příplatek za obtížnost ruční výměny pražce dřevěný za betonový</t>
  </si>
  <si>
    <t>-1704349879</t>
  </si>
  <si>
    <t>9</t>
  </si>
  <si>
    <t>5906080015</t>
  </si>
  <si>
    <t>Vystrojení pražce dřevěného s podkladnicovým upevněním čtyři vrtule</t>
  </si>
  <si>
    <t>úl.pl.</t>
  </si>
  <si>
    <t>833836165</t>
  </si>
  <si>
    <t>10</t>
  </si>
  <si>
    <t>5906130070</t>
  </si>
  <si>
    <t>Montáž kolejového roštu v ose koleje pražce dřevěné nevystrojené tv. S49 rozdělení "c"</t>
  </si>
  <si>
    <t>862932570</t>
  </si>
  <si>
    <t>11</t>
  </si>
  <si>
    <t>5906130400</t>
  </si>
  <si>
    <t>Montáž kolejového roštu v ose koleje pražce betonové vystrojené tv. S49 rozdělení "u"</t>
  </si>
  <si>
    <t>260639221</t>
  </si>
  <si>
    <t>12</t>
  </si>
  <si>
    <t>5906140070</t>
  </si>
  <si>
    <t>Demontáž kolejového roštu koleje v ose koleje pražce dřevěné tv. S49 rozdělení "c"</t>
  </si>
  <si>
    <t>1116018170</t>
  </si>
  <si>
    <t>13</t>
  </si>
  <si>
    <t>5907015045</t>
  </si>
  <si>
    <t>Ojedinělá výměna kolejnic stávající upevnění tv. S49 rozdělení "u"</t>
  </si>
  <si>
    <t>m</t>
  </si>
  <si>
    <t>1344497740</t>
  </si>
  <si>
    <t>Poznámka k položce:_x000D_
Metr kolejnice=m</t>
  </si>
  <si>
    <t>14</t>
  </si>
  <si>
    <t>5907050020</t>
  </si>
  <si>
    <t>Dělení kolejnic řezáním nebo rozbroušením tv. S49</t>
  </si>
  <si>
    <t>-706790250</t>
  </si>
  <si>
    <t>Poznámka k položce:_x000D_
Řez=kus</t>
  </si>
  <si>
    <t>5907050120</t>
  </si>
  <si>
    <t>Dělení kolejnic kyslíkem tv. S49</t>
  </si>
  <si>
    <t>-971476602</t>
  </si>
  <si>
    <t>16</t>
  </si>
  <si>
    <t>5907055010</t>
  </si>
  <si>
    <t>Vrtání kolejnic otvor o průměru do 10 mm</t>
  </si>
  <si>
    <t>-1442891451</t>
  </si>
  <si>
    <t>Poznámka k položce:_x000D_
Vrt=kus</t>
  </si>
  <si>
    <t>17</t>
  </si>
  <si>
    <t>5908005430</t>
  </si>
  <si>
    <t>Oprava kolejnicového styku demontáž spojek tv. S49</t>
  </si>
  <si>
    <t>styk</t>
  </si>
  <si>
    <t>196783579</t>
  </si>
  <si>
    <t>Poznámka k položce:_x000D_
Spojka=kus</t>
  </si>
  <si>
    <t>18</t>
  </si>
  <si>
    <t>5908010130</t>
  </si>
  <si>
    <t>Zřízení kolejnicového styku s rozřezem a vrtáním - 4 otvory tv. S49</t>
  </si>
  <si>
    <t>-1760939730</t>
  </si>
  <si>
    <t>19</t>
  </si>
  <si>
    <t>5909030020</t>
  </si>
  <si>
    <t>Následná úprava GPK koleje směrové a výškové uspořádání pražce betonové</t>
  </si>
  <si>
    <t>1455937632</t>
  </si>
  <si>
    <t>20</t>
  </si>
  <si>
    <t>5909031020</t>
  </si>
  <si>
    <t>Úprava GPK koleje směrové a výškové uspořádání pražce betonové</t>
  </si>
  <si>
    <t>-1650269942</t>
  </si>
  <si>
    <t>5909041010</t>
  </si>
  <si>
    <t>Úprava GPK výhybky směrové a výškové uspořádání pražce dřevěné nebo ocelové</t>
  </si>
  <si>
    <t>-1707734367</t>
  </si>
  <si>
    <t>Poznámka k položce:_x000D_
Rozvinutá délka výhybky</t>
  </si>
  <si>
    <t>22</t>
  </si>
  <si>
    <t>5910020130</t>
  </si>
  <si>
    <t>Svařování kolejnic termitem plný předehřev standardní spára svar jednotlivý tv. S49</t>
  </si>
  <si>
    <t>svar</t>
  </si>
  <si>
    <t>1336717920</t>
  </si>
  <si>
    <t>23</t>
  </si>
  <si>
    <t>5910035030</t>
  </si>
  <si>
    <t>Dosažení dovolené upínací teploty v BK prodloužením kolejnicového pásu v koleji tv. S49</t>
  </si>
  <si>
    <t>-586886717</t>
  </si>
  <si>
    <t>24</t>
  </si>
  <si>
    <t>5910040310</t>
  </si>
  <si>
    <t>Umožnění volné dilatace kolejnice demontáž upevňovadel s osazením kluzných podložek rozdělení pražců "c"</t>
  </si>
  <si>
    <t>-2001176535</t>
  </si>
  <si>
    <t>25</t>
  </si>
  <si>
    <t>5910040330</t>
  </si>
  <si>
    <t>Umožnění volné dilatace kolejnice demontáž upevňovadel s osazením kluzných podložek rozdělení pražců "u"</t>
  </si>
  <si>
    <t>-1719255734</t>
  </si>
  <si>
    <t>26</t>
  </si>
  <si>
    <t>5910040410</t>
  </si>
  <si>
    <t>Umožnění volné dilatace kolejnice montáž upevňovadel s odstraněním kluzných podložek rozdělení pražců "c"</t>
  </si>
  <si>
    <t>839506295</t>
  </si>
  <si>
    <t>27</t>
  </si>
  <si>
    <t>5910040430</t>
  </si>
  <si>
    <t>Umožnění volné dilatace kolejnice montáž upevňovadel s odstraněním kluzných podložek rozdělení pražců "u"</t>
  </si>
  <si>
    <t>-295442206</t>
  </si>
  <si>
    <t>28</t>
  </si>
  <si>
    <t>5913035010</t>
  </si>
  <si>
    <t>Demontáž celopryžové přejezdové konstrukce málo zatížené v koleji část vnější a vnitřní bez závěrných zídek</t>
  </si>
  <si>
    <t>-764837349</t>
  </si>
  <si>
    <t>29</t>
  </si>
  <si>
    <t>5913035020</t>
  </si>
  <si>
    <t>Demontáž celopryžové přejezdové konstrukce málo zatížené v koleji část vnitřní</t>
  </si>
  <si>
    <t>-1913969211</t>
  </si>
  <si>
    <t>30</t>
  </si>
  <si>
    <t>5913040010</t>
  </si>
  <si>
    <t>Montáž celopryžové přejezdové konstrukce málo zatížené v koleji část vnější a vnitřní bez závěrných zídek</t>
  </si>
  <si>
    <t>1478487383</t>
  </si>
  <si>
    <t>31</t>
  </si>
  <si>
    <t>5913040020</t>
  </si>
  <si>
    <t>Montáž celopryžové přejezdové konstrukce málo zatížené v koleji část vnitřní</t>
  </si>
  <si>
    <t>-1352571960</t>
  </si>
  <si>
    <t>32</t>
  </si>
  <si>
    <t>5913040030</t>
  </si>
  <si>
    <t>Montáž celopryžové přejezdové konstrukce málo zatížené v koleji část vnější a vnitřní včetně závěrných zídek</t>
  </si>
  <si>
    <t>-881965309</t>
  </si>
  <si>
    <t>33</t>
  </si>
  <si>
    <t>5913070020</t>
  </si>
  <si>
    <t>Demontáž betonové přejezdové konstrukce část vnitřní</t>
  </si>
  <si>
    <t>1196350554</t>
  </si>
  <si>
    <t>VV</t>
  </si>
  <si>
    <t>9*3</t>
  </si>
  <si>
    <t>34</t>
  </si>
  <si>
    <t>5913235020</t>
  </si>
  <si>
    <t>Dělení AB komunikace řezáním hloubky do 20 cm</t>
  </si>
  <si>
    <t>-741429991</t>
  </si>
  <si>
    <t>35</t>
  </si>
  <si>
    <t>5913240020</t>
  </si>
  <si>
    <t>Odstranění AB komunikace odtěžením nebo frézováním hloubky do 20 cm</t>
  </si>
  <si>
    <t>1872599865</t>
  </si>
  <si>
    <t>36</t>
  </si>
  <si>
    <t>5913250020</t>
  </si>
  <si>
    <t>Zřízení konstrukce vozovky asfaltobetonové dle vzorového listu Ž těžké - podkladní, ložní a obrusná vrstva tloušťky do 25 cm</t>
  </si>
  <si>
    <t>1138539827</t>
  </si>
  <si>
    <t>37</t>
  </si>
  <si>
    <t>5914075110</t>
  </si>
  <si>
    <t>Zřízení konstrukční vrstvy pražcového podloží včetně geotextilie tl. 0,15 m</t>
  </si>
  <si>
    <t>-9884177</t>
  </si>
  <si>
    <t>Poznámka k položce:_x000D_
VL Ž4 typ 3</t>
  </si>
  <si>
    <t>38</t>
  </si>
  <si>
    <t>5915005030</t>
  </si>
  <si>
    <t>Hloubení rýh nebo jam na železničním spodku III. třídy</t>
  </si>
  <si>
    <t>1830975084</t>
  </si>
  <si>
    <t>39</t>
  </si>
  <si>
    <t>5915010010</t>
  </si>
  <si>
    <t>Těžení zeminy nebo horniny železničního spodku I. třídy</t>
  </si>
  <si>
    <t>1288634294</t>
  </si>
  <si>
    <t>40</t>
  </si>
  <si>
    <t>5999010010</t>
  </si>
  <si>
    <t>Vyjmutí a snesení konstrukcí nebo dílů hmotnosti do 10 t</t>
  </si>
  <si>
    <t>t</t>
  </si>
  <si>
    <t>1680560852</t>
  </si>
  <si>
    <t>41</t>
  </si>
  <si>
    <t>5999015010</t>
  </si>
  <si>
    <t>Vložení konstrukcí nebo dílů hmotnosti do 10 t</t>
  </si>
  <si>
    <t>-1743406843</t>
  </si>
  <si>
    <t>54,26</t>
  </si>
  <si>
    <t>11,8</t>
  </si>
  <si>
    <t>Součet</t>
  </si>
  <si>
    <t>42</t>
  </si>
  <si>
    <t>M</t>
  </si>
  <si>
    <t>5963146000</t>
  </si>
  <si>
    <t>Asfaltový beton ACO 11S 50/70 střednězrnný-obrusná vrstva</t>
  </si>
  <si>
    <t>359481182</t>
  </si>
  <si>
    <t>8,85*2,400</t>
  </si>
  <si>
    <t>43</t>
  </si>
  <si>
    <t>5963146010</t>
  </si>
  <si>
    <t>Asfaltový beton ACL 16S 50/70 hrubozrnný-ložní vrstva</t>
  </si>
  <si>
    <t>2010139835</t>
  </si>
  <si>
    <t>8,85*2,400"</t>
  </si>
  <si>
    <t>44</t>
  </si>
  <si>
    <t>5963146020</t>
  </si>
  <si>
    <t>Asfaltový beton ACP 16S 50/70 středněznný-podkladní vrstva</t>
  </si>
  <si>
    <t>-2080355127</t>
  </si>
  <si>
    <t>8,85*2,4"</t>
  </si>
  <si>
    <t>45</t>
  </si>
  <si>
    <t>5963155000</t>
  </si>
  <si>
    <t>Asfaltová páska tavitelná 25x10</t>
  </si>
  <si>
    <t>191988572</t>
  </si>
  <si>
    <t>46</t>
  </si>
  <si>
    <t>5955101000</t>
  </si>
  <si>
    <t>Kamenivo drcené štěrk frakce 31,5/63 třídy BI</t>
  </si>
  <si>
    <t>1169576117</t>
  </si>
  <si>
    <t>85"doplnění štěrku</t>
  </si>
  <si>
    <t>343,4"kolej</t>
  </si>
  <si>
    <t>47</t>
  </si>
  <si>
    <t>5955101020</t>
  </si>
  <si>
    <t>Kamenivo drcené štěrkodrť frakce 0/32</t>
  </si>
  <si>
    <t>-192043682</t>
  </si>
  <si>
    <t>48</t>
  </si>
  <si>
    <t>5955101030</t>
  </si>
  <si>
    <t>Kamenivo drcené drť frakce 8/16</t>
  </si>
  <si>
    <t>-886301523</t>
  </si>
  <si>
    <t>49</t>
  </si>
  <si>
    <t>5964135000</t>
  </si>
  <si>
    <t>Kari sítě</t>
  </si>
  <si>
    <t>1850578692</t>
  </si>
  <si>
    <t>Poznámka k položce:_x000D_
Kari sítě</t>
  </si>
  <si>
    <t>50</t>
  </si>
  <si>
    <t>5956140030</t>
  </si>
  <si>
    <t>Pražec betonový příčný vystrojený včetně kompletů tv. B 91S/2 (S)</t>
  </si>
  <si>
    <t>-536636259</t>
  </si>
  <si>
    <t>51</t>
  </si>
  <si>
    <t>5956101000</t>
  </si>
  <si>
    <t>Pražec dřevěný příčný nevystrojený dub 2600x260x160 mm</t>
  </si>
  <si>
    <t>316532183</t>
  </si>
  <si>
    <t>52</t>
  </si>
  <si>
    <t>5958158070</t>
  </si>
  <si>
    <t>Podložka polyetylenová pod podkladnici 380/160/2 (S4, R4)</t>
  </si>
  <si>
    <t>-762149938</t>
  </si>
  <si>
    <t>53</t>
  </si>
  <si>
    <t>5958158005</t>
  </si>
  <si>
    <t>Podložka pryžová pod patu kolejnice S49  183/126/6</t>
  </si>
  <si>
    <t>930447517</t>
  </si>
  <si>
    <t>54</t>
  </si>
  <si>
    <t>5958134075</t>
  </si>
  <si>
    <t>Součásti upevňovací vrtule R1(145)</t>
  </si>
  <si>
    <t>2126652560</t>
  </si>
  <si>
    <t>55</t>
  </si>
  <si>
    <t>5958134040</t>
  </si>
  <si>
    <t>Součásti upevňovací kroužek pružný dvojitý Fe 6</t>
  </si>
  <si>
    <t>809900049</t>
  </si>
  <si>
    <t>56</t>
  </si>
  <si>
    <t>5958140000</t>
  </si>
  <si>
    <t>Podkladnice žebrová tv. S4</t>
  </si>
  <si>
    <t>-233953109</t>
  </si>
  <si>
    <t>57</t>
  </si>
  <si>
    <t>5964161010</t>
  </si>
  <si>
    <t>Beton lehce zhutnitelný C 20/25;X0 F5 2 285 2 765</t>
  </si>
  <si>
    <t>417194754</t>
  </si>
  <si>
    <t>58</t>
  </si>
  <si>
    <t>5964133005</t>
  </si>
  <si>
    <t>Geotextilie separační</t>
  </si>
  <si>
    <t>1741421944</t>
  </si>
  <si>
    <t>59</t>
  </si>
  <si>
    <t>5957101050</t>
  </si>
  <si>
    <t>Kolejnice třídy R260 tv. 49 E1 délky 25,000 m</t>
  </si>
  <si>
    <t>-440950716</t>
  </si>
  <si>
    <t>60</t>
  </si>
  <si>
    <t>5957104025</t>
  </si>
  <si>
    <t>Kolejnicové pásy třídy R260 tv. 49 E1 délky 75 metrů</t>
  </si>
  <si>
    <t>-204061548</t>
  </si>
  <si>
    <t>61</t>
  </si>
  <si>
    <t>5963101005</t>
  </si>
  <si>
    <t>Přejezd celopryžový pro nezatížené komunikace</t>
  </si>
  <si>
    <t>276861479</t>
  </si>
  <si>
    <t>9"středová část dřevěné pražce</t>
  </si>
  <si>
    <t>62</t>
  </si>
  <si>
    <t>-727533434</t>
  </si>
  <si>
    <t>9"středová část pražce SB8</t>
  </si>
  <si>
    <t>63</t>
  </si>
  <si>
    <t>5958128010</t>
  </si>
  <si>
    <t>Komplety ŽS 4 (šroub RS 1, matice M 24, podložka Fe6, svěrka ŽS4)</t>
  </si>
  <si>
    <t>512</t>
  </si>
  <si>
    <t>1462593880</t>
  </si>
  <si>
    <t>64</t>
  </si>
  <si>
    <t>5963101007</t>
  </si>
  <si>
    <t>Přejezd celopryžový pro nezatížené komunikace se závěrnou zídkou tv. T</t>
  </si>
  <si>
    <t>1245082462</t>
  </si>
  <si>
    <t>9"vnitřní+vnější+zídky,základy (B91S)</t>
  </si>
  <si>
    <t>OST</t>
  </si>
  <si>
    <t>Ostatní</t>
  </si>
  <si>
    <t>65</t>
  </si>
  <si>
    <t>7592005050</t>
  </si>
  <si>
    <t>Montáž počítacího bodu (senzoru) RSR 180</t>
  </si>
  <si>
    <t>1703172704</t>
  </si>
  <si>
    <t>66</t>
  </si>
  <si>
    <t>7592007050</t>
  </si>
  <si>
    <t>Demontáž počítacího bodu (senzoru) RSR 180</t>
  </si>
  <si>
    <t>302874322</t>
  </si>
  <si>
    <t>67</t>
  </si>
  <si>
    <t>7594305015</t>
  </si>
  <si>
    <t>Montáž součástí počítače náprav neoprénové ochranné hadice se soupravou pro upevnění k pražci</t>
  </si>
  <si>
    <t>-1165761402</t>
  </si>
  <si>
    <t>68</t>
  </si>
  <si>
    <t>7594307015</t>
  </si>
  <si>
    <t>Demontáž součástí počítače náprav neoprénové ochranné hadice se soupravou pro upevnění k pražci</t>
  </si>
  <si>
    <t>-178175784</t>
  </si>
  <si>
    <t>69</t>
  </si>
  <si>
    <t>7598095085</t>
  </si>
  <si>
    <t>Přezkoušení a regulace senzoru počítacího bodu</t>
  </si>
  <si>
    <t>351538321</t>
  </si>
  <si>
    <t>70</t>
  </si>
  <si>
    <t>7598095090</t>
  </si>
  <si>
    <t>Přezkoušení a regulace počítače náprav včetně vyhotovení protokolu za 1 úsek</t>
  </si>
  <si>
    <t>1125330557</t>
  </si>
  <si>
    <t>71</t>
  </si>
  <si>
    <t>9902100200</t>
  </si>
  <si>
    <t>Doprava dodávek zhotovitele, dodávek objednatele nebo výzisku mechanizací přes 3,5 t sypanin  do 20 km</t>
  </si>
  <si>
    <t>-1769771202</t>
  </si>
  <si>
    <t>Poznámka k položce:_x000D_
Měrnou jednotkou je t přepravovaného materiálu.</t>
  </si>
  <si>
    <t>39,644"asfalt</t>
  </si>
  <si>
    <t>21,24+21,24+21,24"nový asfalt</t>
  </si>
  <si>
    <t>79,283"nový beton</t>
  </si>
  <si>
    <t>13,020"užité pražce</t>
  </si>
  <si>
    <t>72</t>
  </si>
  <si>
    <t>9902100300</t>
  </si>
  <si>
    <t>Doprava dodávek zhotovitele, dodávek objednatele nebo výzisku mechanizací přes 3,5 t sypanin  do 30 km</t>
  </si>
  <si>
    <t>639239122</t>
  </si>
  <si>
    <t>244,800"výzisk stezky</t>
  </si>
  <si>
    <t>343,4"výzisk kolej</t>
  </si>
  <si>
    <t>52,224"výzisk ze základů</t>
  </si>
  <si>
    <t>121,5"výzisk ze spodku</t>
  </si>
  <si>
    <t>73</t>
  </si>
  <si>
    <t>9902100500</t>
  </si>
  <si>
    <t>Doprava dodávek zhotovitele, dodávek objednatele nebo výzisku mechanizací přes 3,5 t sypanin  do 60 km</t>
  </si>
  <si>
    <t>-1462547927</t>
  </si>
  <si>
    <t>428,8"nový štěrk 31,5/63</t>
  </si>
  <si>
    <t>121,5"nový štěrk 0/32</t>
  </si>
  <si>
    <t>244,8"frakce 8/16</t>
  </si>
  <si>
    <t>74</t>
  </si>
  <si>
    <t>9902100700</t>
  </si>
  <si>
    <t>Doprava dodávek zhotovitele, dodávek objednatele nebo výzisku mechanizací přes 3,5 t sypanin  do 100 km</t>
  </si>
  <si>
    <t>-1553781146</t>
  </si>
  <si>
    <t>31,065"pražec betonový nový</t>
  </si>
  <si>
    <t>0,337"kari sítě</t>
  </si>
  <si>
    <t>8,652"pražec dřevěný</t>
  </si>
  <si>
    <t>0,015"podložka pod podkladnici</t>
  </si>
  <si>
    <t>0,30"podložka pod patu</t>
  </si>
  <si>
    <t>0,349"R1</t>
  </si>
  <si>
    <t>0,6"Fe6</t>
  </si>
  <si>
    <t>1,431"pdkladnice</t>
  </si>
  <si>
    <t>0,180"geotextilie</t>
  </si>
  <si>
    <t>2,470"kolejnice</t>
  </si>
  <si>
    <t>18,009"kolejnice</t>
  </si>
  <si>
    <t>0,413"kompl.</t>
  </si>
  <si>
    <t>75</t>
  </si>
  <si>
    <t>9902200900</t>
  </si>
  <si>
    <t>Doprava dodávek zhotovitele, dodávek objednatele nebo výzisku mechanizací přes 3,5 t objemnějšího kusového materiálu do 200 km</t>
  </si>
  <si>
    <t>1188029070</t>
  </si>
  <si>
    <t>3,2"nová přejezdová konstukce</t>
  </si>
  <si>
    <t>3,350</t>
  </si>
  <si>
    <t>11,950</t>
  </si>
  <si>
    <t>76</t>
  </si>
  <si>
    <t>9902900200</t>
  </si>
  <si>
    <t>Naložení  objemnějšího kusového materiálu, vybouraných hmot</t>
  </si>
  <si>
    <t>-897637953</t>
  </si>
  <si>
    <t>18,5"přejezdové konstrukce</t>
  </si>
  <si>
    <t>5,4"pražce užíté</t>
  </si>
  <si>
    <t>77</t>
  </si>
  <si>
    <t>9903200100</t>
  </si>
  <si>
    <t>Přeprava mechanizace na místo prováděných prací o hmotnosti přes 12 t přes 50 do 100 km</t>
  </si>
  <si>
    <t>-1515593400</t>
  </si>
  <si>
    <t>1"MHS</t>
  </si>
  <si>
    <t>1"jeřáb</t>
  </si>
  <si>
    <t>2"ASP</t>
  </si>
  <si>
    <t>2"PUŠL</t>
  </si>
  <si>
    <t>78</t>
  </si>
  <si>
    <t>9909000200</t>
  </si>
  <si>
    <t>Poplatek za uložení nebezpečného odpadu na oficiální skládku</t>
  </si>
  <si>
    <t>-446636610</t>
  </si>
  <si>
    <t>37,842"uložení asfaltu</t>
  </si>
  <si>
    <t>SO 02 - Oprava přejezdu P8308 v km 117,109 v žst.Dobrá u Frýdku Místku</t>
  </si>
  <si>
    <t>5 - Komunikace pozemní</t>
  </si>
  <si>
    <t>Odstranění stávajícího kolejového lože odtěžením v kolej</t>
  </si>
  <si>
    <t>-761490794</t>
  </si>
  <si>
    <t>-1002158456</t>
  </si>
  <si>
    <t>470898759</t>
  </si>
  <si>
    <t>944130297</t>
  </si>
  <si>
    <t>5906130340</t>
  </si>
  <si>
    <t>Montáž kolejového roštu v ose koleje pražce betonové vystrojené tv. UIC60 rozdělení "u"</t>
  </si>
  <si>
    <t>2000086041</t>
  </si>
  <si>
    <t>5906140170</t>
  </si>
  <si>
    <t>Demontáž kolejového roštu koleje v ose koleje pražce betonové tv. R65 rozdělení "d"</t>
  </si>
  <si>
    <t>748086204</t>
  </si>
  <si>
    <t>5907050110</t>
  </si>
  <si>
    <t>Dělení kolejnic kyslíkem tv. UIC60 nebo R65</t>
  </si>
  <si>
    <t>195399336</t>
  </si>
  <si>
    <t>108091003</t>
  </si>
  <si>
    <t>5909032020</t>
  </si>
  <si>
    <t>Přesná úprava GPK koleje směrové a výškové uspořádání pražce betonové</t>
  </si>
  <si>
    <t>1598525435</t>
  </si>
  <si>
    <t>5913035210</t>
  </si>
  <si>
    <t>Demontáž celopryžové přejezdové konstrukce silně zatížené v koleji část vnější a vnitřní bez závěrných zídek</t>
  </si>
  <si>
    <t>-496500227</t>
  </si>
  <si>
    <t>5913040210</t>
  </si>
  <si>
    <t>Montáž celopryžové přejezdové konstrukce silně zatížené v koleji část vnější a vnitřní bez závěrných zídek</t>
  </si>
  <si>
    <t>1991237780</t>
  </si>
  <si>
    <t>5913040230</t>
  </si>
  <si>
    <t>Montáž celopryžové přejezdové konstrukce silně zatížené v koleji část vnější a vnitřní včetně závěrných zídek</t>
  </si>
  <si>
    <t>1235349228</t>
  </si>
  <si>
    <t>-989174898</t>
  </si>
  <si>
    <t>-1748378331</t>
  </si>
  <si>
    <t>317255470</t>
  </si>
  <si>
    <t>5913255040</t>
  </si>
  <si>
    <t>Zřízení konstrukce vozovky asfaltobetonové s podkladní, ložní a obrusnou vrstvou tlouštky do 20 cm</t>
  </si>
  <si>
    <t>1941678568</t>
  </si>
  <si>
    <t>5913260020</t>
  </si>
  <si>
    <t>Zřízení vozovky betonové s vrstvami tloušťky do 10 cm</t>
  </si>
  <si>
    <t>-234395816</t>
  </si>
  <si>
    <t>5913260040</t>
  </si>
  <si>
    <t>Zřízení vozovky betonové s vrstvami tloušťky do 20 cm</t>
  </si>
  <si>
    <t>-393067217</t>
  </si>
  <si>
    <t>5913335040</t>
  </si>
  <si>
    <t>Nátěr vodorovného dopravního značení souvislá čára šíře do 200 mm</t>
  </si>
  <si>
    <t>1493617654</t>
  </si>
  <si>
    <t>16"(16x0,2 = 3,2m²)</t>
  </si>
  <si>
    <t>-1758385340</t>
  </si>
  <si>
    <t>5915005020</t>
  </si>
  <si>
    <t>Hloubení rýh nebo jam na železničním spodku II. třídy</t>
  </si>
  <si>
    <t>1275995713</t>
  </si>
  <si>
    <t>176823668</t>
  </si>
  <si>
    <t>1529103889</t>
  </si>
  <si>
    <t>3,6*2,400</t>
  </si>
  <si>
    <t>-1188768079</t>
  </si>
  <si>
    <t>3,6*2,400"</t>
  </si>
  <si>
    <t>379048595</t>
  </si>
  <si>
    <t>-1464480991</t>
  </si>
  <si>
    <t>880697192</t>
  </si>
  <si>
    <t>43262044</t>
  </si>
  <si>
    <t>33,300</t>
  </si>
  <si>
    <t>255,0</t>
  </si>
  <si>
    <t>966941127</t>
  </si>
  <si>
    <t>1126713196</t>
  </si>
  <si>
    <t>1296663148</t>
  </si>
  <si>
    <t>5956140025</t>
  </si>
  <si>
    <t>Pražec betonový příčný vystrojený včetně kompletů tv. B 91S/1 (UIC)</t>
  </si>
  <si>
    <t>-1569568716</t>
  </si>
  <si>
    <t>300078357</t>
  </si>
  <si>
    <t>7,2"vnitřní+vnější+závěrné zídky+bet.základy</t>
  </si>
  <si>
    <t>R1</t>
  </si>
  <si>
    <t xml:space="preserve">Barva na vozovku bílá </t>
  </si>
  <si>
    <t>kg</t>
  </si>
  <si>
    <t>697317404</t>
  </si>
  <si>
    <t>3,2*1,4"kg</t>
  </si>
  <si>
    <t>R2</t>
  </si>
  <si>
    <t xml:space="preserve">Balotina T18 posyp pro vodorovné značení </t>
  </si>
  <si>
    <t>-493598757</t>
  </si>
  <si>
    <t>3,2*0,3"kg</t>
  </si>
  <si>
    <t>1966013501</t>
  </si>
  <si>
    <t>32,120"výzisk asfalt</t>
  </si>
  <si>
    <t>8,604+8,604+8,604"nový asfalt</t>
  </si>
  <si>
    <t>-2018101949</t>
  </si>
  <si>
    <t>30,4"výzisk užitý materiál</t>
  </si>
  <si>
    <t>13,056</t>
  </si>
  <si>
    <t>16,8</t>
  </si>
  <si>
    <t>1319911456</t>
  </si>
  <si>
    <t>288,3"nový štěrk</t>
  </si>
  <si>
    <t>18,9 "frakce 0/32</t>
  </si>
  <si>
    <t>307080322</t>
  </si>
  <si>
    <t>0,051"kari sítě</t>
  </si>
  <si>
    <t>6,214"nové pražce</t>
  </si>
  <si>
    <t>0,02"geotextilie</t>
  </si>
  <si>
    <t>9902100900</t>
  </si>
  <si>
    <t>Doprava dodávek zhotovitele, dodávek objednatele nebo výzisku mechanizací přes 3,5 t sypanin  do 200 km</t>
  </si>
  <si>
    <t>-1070254562</t>
  </si>
  <si>
    <t>10,440"nová přejezdová k.</t>
  </si>
  <si>
    <t>1061743895</t>
  </si>
  <si>
    <t>-537271965</t>
  </si>
  <si>
    <t>2"Pušl</t>
  </si>
  <si>
    <t>1009710716</t>
  </si>
  <si>
    <t>29,2"uložení asfaltu</t>
  </si>
  <si>
    <t>SO 03 - Oprava přejezdu P8309 v km 117,394 v žst.Dobrá u FM</t>
  </si>
  <si>
    <t>-776583158</t>
  </si>
  <si>
    <t>1561026605</t>
  </si>
  <si>
    <t>1439654590</t>
  </si>
  <si>
    <t>-1899501711</t>
  </si>
  <si>
    <t>1987643407</t>
  </si>
  <si>
    <t>-1483017116</t>
  </si>
  <si>
    <t>5913035220</t>
  </si>
  <si>
    <t>Demontáž celopryžové přejezdové konstrukce silně zatížené v koleji část vnitřní</t>
  </si>
  <si>
    <t>-788412205</t>
  </si>
  <si>
    <t>-977604480</t>
  </si>
  <si>
    <t>-2050256333</t>
  </si>
  <si>
    <t>1013200723</t>
  </si>
  <si>
    <t>332775707</t>
  </si>
  <si>
    <t>973828397</t>
  </si>
  <si>
    <t>5913335010</t>
  </si>
  <si>
    <t>Nátěr vodorovného dopravního značení souvislá čára šíře do 100 mm</t>
  </si>
  <si>
    <t>-686915860</t>
  </si>
  <si>
    <t>10"(10x0,1 = 1m²)</t>
  </si>
  <si>
    <t>1800177750</t>
  </si>
  <si>
    <t>22"(22x0,2 = 4,4m²)</t>
  </si>
  <si>
    <t>5914075210</t>
  </si>
  <si>
    <t>Zřízení konstrukční vrstvy pražcového podloží včetně výztužného prvku tl. 0,15 m</t>
  </si>
  <si>
    <t>-744980791</t>
  </si>
  <si>
    <t>1885272836</t>
  </si>
  <si>
    <t>-977468102</t>
  </si>
  <si>
    <t>5,12*2,400</t>
  </si>
  <si>
    <t>-1671727922</t>
  </si>
  <si>
    <t>5,12*2,400"</t>
  </si>
  <si>
    <t>1792094821</t>
  </si>
  <si>
    <t>-2053541131</t>
  </si>
  <si>
    <t>-1569624246</t>
  </si>
  <si>
    <t>-452338833</t>
  </si>
  <si>
    <t>-460456686</t>
  </si>
  <si>
    <t>5964135005</t>
  </si>
  <si>
    <t>Geomříže stabilizační</t>
  </si>
  <si>
    <t>346809265</t>
  </si>
  <si>
    <t>393701658</t>
  </si>
  <si>
    <t>7,2"vnější přejezdové konstrukce se zídkami a základy</t>
  </si>
  <si>
    <t>-2003875287</t>
  </si>
  <si>
    <t>1415513822</t>
  </si>
  <si>
    <t>5,4*1,4"kg</t>
  </si>
  <si>
    <t>867717315</t>
  </si>
  <si>
    <t>5,4*0,3"kg</t>
  </si>
  <si>
    <t>1312400381</t>
  </si>
  <si>
    <t>37,84"výzisk asfalt</t>
  </si>
  <si>
    <t xml:space="preserve">12,288+12,288+12,288"nový </t>
  </si>
  <si>
    <t>4,858"beton</t>
  </si>
  <si>
    <t>-1138666721</t>
  </si>
  <si>
    <t>28,9"výzisk užitý materiál</t>
  </si>
  <si>
    <t>12,24</t>
  </si>
  <si>
    <t>-1938791469</t>
  </si>
  <si>
    <t>28,9"nový štěrk</t>
  </si>
  <si>
    <t>0,014"geomříž</t>
  </si>
  <si>
    <t>2093278416</t>
  </si>
  <si>
    <t>0,016</t>
  </si>
  <si>
    <t>7,6320"nová př.k.</t>
  </si>
  <si>
    <t>-1917692124</t>
  </si>
  <si>
    <t>7,6320"přej.k.</t>
  </si>
  <si>
    <t>719732361</t>
  </si>
  <si>
    <t>1252367563</t>
  </si>
  <si>
    <t>34,4"uložení asfaltu</t>
  </si>
  <si>
    <t>SO 04 - Oprava přejezdu P8310 v km 118,000 v žst.Dobrá u FM</t>
  </si>
  <si>
    <t>854967651</t>
  </si>
  <si>
    <t>1323041284</t>
  </si>
  <si>
    <t>-201721486</t>
  </si>
  <si>
    <t>633280562</t>
  </si>
  <si>
    <t>1128569398</t>
  </si>
  <si>
    <t>5913085010</t>
  </si>
  <si>
    <t>Montáž závěrné zídky betonové přejezdové konstrukce</t>
  </si>
  <si>
    <t>-1945657476</t>
  </si>
  <si>
    <t>1955260828</t>
  </si>
  <si>
    <t>1276930291</t>
  </si>
  <si>
    <t>1046456508</t>
  </si>
  <si>
    <t>1584204884</t>
  </si>
  <si>
    <t>11"(11x0,2 = 2,2m²)</t>
  </si>
  <si>
    <t>5915005010</t>
  </si>
  <si>
    <t>Hloubení rýh nebo jam na železničním spodku I. třídy</t>
  </si>
  <si>
    <t>-1255919826</t>
  </si>
  <si>
    <t>(7,2*1*1)*2"výkop za hlavami pražců</t>
  </si>
  <si>
    <t>-1317392172</t>
  </si>
  <si>
    <t>7,2"vnější přejezdové konstukce+záv.zídka+bet.základy</t>
  </si>
  <si>
    <t>-451157442</t>
  </si>
  <si>
    <t>2,24*2,400</t>
  </si>
  <si>
    <t>-647183061</t>
  </si>
  <si>
    <t>1724540337</t>
  </si>
  <si>
    <t>-819546505</t>
  </si>
  <si>
    <t>-594350687</t>
  </si>
  <si>
    <t>1443090514</t>
  </si>
  <si>
    <t>4301722</t>
  </si>
  <si>
    <t>2,2*1,4"kg</t>
  </si>
  <si>
    <t>-2024533032</t>
  </si>
  <si>
    <t>2,2*0,3"kg</t>
  </si>
  <si>
    <t>Doprava dodávek zhotovitele, dodávek objednatele nebo výzisku mechanizací přes 3,5 t sypanin do 20 km</t>
  </si>
  <si>
    <t>-1496098341</t>
  </si>
  <si>
    <t>14,52"výzisk asfalt</t>
  </si>
  <si>
    <t>5,376+5,376+5,376"nový asfalt</t>
  </si>
  <si>
    <t>1180304644</t>
  </si>
  <si>
    <t>24,48"výzisk užitý materiál</t>
  </si>
  <si>
    <t>1632649310</t>
  </si>
  <si>
    <t>24,480"nový štěrk</t>
  </si>
  <si>
    <t>1394741110</t>
  </si>
  <si>
    <t>7,2"nová přej.konstrukce</t>
  </si>
  <si>
    <t>-926847729</t>
  </si>
  <si>
    <t>7,2"přeej.konstrukce</t>
  </si>
  <si>
    <t>1512920503</t>
  </si>
  <si>
    <t>769861086</t>
  </si>
  <si>
    <t>13,2"uložení asfaltu</t>
  </si>
  <si>
    <t>SO 05 - Oprava přejezdu P8311 v km 118,328 v žst.Dobrá u FM</t>
  </si>
  <si>
    <t>-2091602837</t>
  </si>
  <si>
    <t>1381312560</t>
  </si>
  <si>
    <t>-469642604</t>
  </si>
  <si>
    <t>1872771913</t>
  </si>
  <si>
    <t>-864549436</t>
  </si>
  <si>
    <t>-689031557</t>
  </si>
  <si>
    <t>5913035230</t>
  </si>
  <si>
    <t>Demontáž celopryžové přejezdové konstrukce silně zatížené v koleji část vnější a vnitřní včetně závěrných zídek</t>
  </si>
  <si>
    <t>18027069</t>
  </si>
  <si>
    <t>-677378280</t>
  </si>
  <si>
    <t>1791342139</t>
  </si>
  <si>
    <t>-1539264472</t>
  </si>
  <si>
    <t>916023019</t>
  </si>
  <si>
    <t>647795273</t>
  </si>
  <si>
    <t>-2075763302</t>
  </si>
  <si>
    <t>-1711187620</t>
  </si>
  <si>
    <t>407388544</t>
  </si>
  <si>
    <t>-1270530073</t>
  </si>
  <si>
    <t>5914020020</t>
  </si>
  <si>
    <t>Čištění otevřených odvodňovacích zařízení strojně příkop nezpevněný</t>
  </si>
  <si>
    <t>36107168</t>
  </si>
  <si>
    <t>200" příkopy</t>
  </si>
  <si>
    <t>-1885356757</t>
  </si>
  <si>
    <t>1746003412</t>
  </si>
  <si>
    <t>-2010942127</t>
  </si>
  <si>
    <t>-1611290291</t>
  </si>
  <si>
    <t>-700433326</t>
  </si>
  <si>
    <t>6,6*2,400"</t>
  </si>
  <si>
    <t>639317314</t>
  </si>
  <si>
    <t>1519821754</t>
  </si>
  <si>
    <t>1105706219</t>
  </si>
  <si>
    <t>-1157836318</t>
  </si>
  <si>
    <t xml:space="preserve">129,2"nový štěrk </t>
  </si>
  <si>
    <t>255"doplnění</t>
  </si>
  <si>
    <t>1681220282</t>
  </si>
  <si>
    <t>1649100046</t>
  </si>
  <si>
    <t>1742456435</t>
  </si>
  <si>
    <t>625058692</t>
  </si>
  <si>
    <t>-282678707</t>
  </si>
  <si>
    <t>5963101003</t>
  </si>
  <si>
    <t>Přejezd celopryžový pro zatížené komunikace se závěrnou zídkou tv. T</t>
  </si>
  <si>
    <t>-1810717169</t>
  </si>
  <si>
    <t>13,2"vnitřní+vnější+zídky+bet.základy</t>
  </si>
  <si>
    <t>-280981851</t>
  </si>
  <si>
    <t>4,4*1,4"kg</t>
  </si>
  <si>
    <t>-771734248</t>
  </si>
  <si>
    <t>4,4*0,3"kg</t>
  </si>
  <si>
    <t>-1799070994</t>
  </si>
  <si>
    <t>43,56"výzisk asfalt</t>
  </si>
  <si>
    <t>15,840+15,840+15,840"nový asfalt</t>
  </si>
  <si>
    <t>45,908" beton</t>
  </si>
  <si>
    <t>1731732223</t>
  </si>
  <si>
    <t>129,2"výzisk užitý materiál</t>
  </si>
  <si>
    <t>30,24</t>
  </si>
  <si>
    <t>43,2</t>
  </si>
  <si>
    <t>320"výzisk z příkopy</t>
  </si>
  <si>
    <t>2047104032</t>
  </si>
  <si>
    <t>384,2"nový štěrk</t>
  </si>
  <si>
    <t>-237322669</t>
  </si>
  <si>
    <t>0,040"geotextilie</t>
  </si>
  <si>
    <t>0,391"kari sítě</t>
  </si>
  <si>
    <t>21,912"nové pražce</t>
  </si>
  <si>
    <t>0,040"geomříže</t>
  </si>
  <si>
    <t>823090729</t>
  </si>
  <si>
    <t>0,064"geotex</t>
  </si>
  <si>
    <t>20,064"nová přejezdová k.</t>
  </si>
  <si>
    <t>-2100605581</t>
  </si>
  <si>
    <t>1844530134</t>
  </si>
  <si>
    <t>1570826003</t>
  </si>
  <si>
    <t>39,600"uložení asfaltu</t>
  </si>
  <si>
    <t>SO 06 - Oprava přejezdu P8324 v km 125,250 v úseku trati Dobrá u FM - Hnojník</t>
  </si>
  <si>
    <t>-1053405345</t>
  </si>
  <si>
    <t>-194805895</t>
  </si>
  <si>
    <t>1256213437</t>
  </si>
  <si>
    <t>-1917096657</t>
  </si>
  <si>
    <t>997721615</t>
  </si>
  <si>
    <t>-1132835774</t>
  </si>
  <si>
    <t>5907025025</t>
  </si>
  <si>
    <t>Výměna kolejnicových pásů stávající upevnění tv. R65 rozdělení "u"</t>
  </si>
  <si>
    <t>-136659850</t>
  </si>
  <si>
    <t>1616177476</t>
  </si>
  <si>
    <t>-1988299803</t>
  </si>
  <si>
    <t>219256182</t>
  </si>
  <si>
    <t>5910020020</t>
  </si>
  <si>
    <t>Svařování kolejnic termitem plný předehřev standardní spára svar sériový tv. R65</t>
  </si>
  <si>
    <t>641946967</t>
  </si>
  <si>
    <t>5910035020</t>
  </si>
  <si>
    <t>Dosažení dovolené upínací teploty v BK prodloužením kolejnicového pásu v koleji tv. R65</t>
  </si>
  <si>
    <t>-584809430</t>
  </si>
  <si>
    <t>-1417202787</t>
  </si>
  <si>
    <t>-666370802</t>
  </si>
  <si>
    <t>-560094372</t>
  </si>
  <si>
    <t>194933232</t>
  </si>
  <si>
    <t>874689291</t>
  </si>
  <si>
    <t>-888325232</t>
  </si>
  <si>
    <t>450615835</t>
  </si>
  <si>
    <t>-2036680060</t>
  </si>
  <si>
    <t>2003438316</t>
  </si>
  <si>
    <t>474012666</t>
  </si>
  <si>
    <t>17"(17x0,2 = 3,4m²)</t>
  </si>
  <si>
    <t>-813697408</t>
  </si>
  <si>
    <t>100" příkopy</t>
  </si>
  <si>
    <t>197127257</t>
  </si>
  <si>
    <t>-547765383</t>
  </si>
  <si>
    <t>-376586154</t>
  </si>
  <si>
    <t>-1134546965</t>
  </si>
  <si>
    <t>2,56*2,400</t>
  </si>
  <si>
    <t>-766330867</t>
  </si>
  <si>
    <t>2,56*2,400"</t>
  </si>
  <si>
    <t>-32530605</t>
  </si>
  <si>
    <t>7229005</t>
  </si>
  <si>
    <t>1594311497</t>
  </si>
  <si>
    <t>20,4"kolej</t>
  </si>
  <si>
    <t>170"doplnění</t>
  </si>
  <si>
    <t>1295944117</t>
  </si>
  <si>
    <t>-114470891</t>
  </si>
  <si>
    <t>534192182</t>
  </si>
  <si>
    <t>-112231483</t>
  </si>
  <si>
    <t>5957110020</t>
  </si>
  <si>
    <t>Kolejnice tv. R 65, třídy R260</t>
  </si>
  <si>
    <t>161394344</t>
  </si>
  <si>
    <t>-1082190069</t>
  </si>
  <si>
    <t>5,4"vnější přejezdová konstrukce+bet.zídka+bet.základ</t>
  </si>
  <si>
    <t>956947357</t>
  </si>
  <si>
    <t>3,4*1,4"</t>
  </si>
  <si>
    <t>-1633117423</t>
  </si>
  <si>
    <t>3,4*0,3"</t>
  </si>
  <si>
    <t>321266237</t>
  </si>
  <si>
    <t>20,24"výzisk asfalt</t>
  </si>
  <si>
    <t>6,144+6,144+6,144"nový asfalt</t>
  </si>
  <si>
    <t>1682793446</t>
  </si>
  <si>
    <t>20,4"výzisk užitý materiál</t>
  </si>
  <si>
    <t>18,9</t>
  </si>
  <si>
    <t>160"výzisk z příkopy</t>
  </si>
  <si>
    <t>1796458385</t>
  </si>
  <si>
    <t>190,4"nový štěrk</t>
  </si>
  <si>
    <t>18,9"0/32</t>
  </si>
  <si>
    <t>1023220141</t>
  </si>
  <si>
    <t>0,051"kari</t>
  </si>
  <si>
    <t>3,598"nové pražce</t>
  </si>
  <si>
    <t>3,249</t>
  </si>
  <si>
    <t>-334223957</t>
  </si>
  <si>
    <t>846730854</t>
  </si>
  <si>
    <t>406134310</t>
  </si>
  <si>
    <t>-792092537</t>
  </si>
  <si>
    <t>18,400"uložení asfaltu</t>
  </si>
  <si>
    <t>SO 07 - Oprava přejezdu P8330 v km 129,017 v úseku trati Hnojník - Český Těšín</t>
  </si>
  <si>
    <t>-537677858</t>
  </si>
  <si>
    <t>-1750534539</t>
  </si>
  <si>
    <t>-59146616</t>
  </si>
  <si>
    <t>-492752233</t>
  </si>
  <si>
    <t>-352457675</t>
  </si>
  <si>
    <t>5906140210</t>
  </si>
  <si>
    <t>Demontáž kolejového roštu koleje v ose koleje pražce betonové tv. S49 rozdělení "u"</t>
  </si>
  <si>
    <t>1696565443</t>
  </si>
  <si>
    <t>1329281318</t>
  </si>
  <si>
    <t>-398795891</t>
  </si>
  <si>
    <t>-708054078</t>
  </si>
  <si>
    <t>-1915505716</t>
  </si>
  <si>
    <t>-1775091992</t>
  </si>
  <si>
    <t>263279223</t>
  </si>
  <si>
    <t>100*4</t>
  </si>
  <si>
    <t>528549224</t>
  </si>
  <si>
    <t>1440594978</t>
  </si>
  <si>
    <t>-1244038275</t>
  </si>
  <si>
    <t>-349634520</t>
  </si>
  <si>
    <t>1760101821</t>
  </si>
  <si>
    <t>-671960912</t>
  </si>
  <si>
    <t>Odstranění AB komunikace odtěžením nebo frézováním hloubky do 25 cm</t>
  </si>
  <si>
    <t>1688468141</t>
  </si>
  <si>
    <t>1336743833</t>
  </si>
  <si>
    <t>5913280030</t>
  </si>
  <si>
    <t>Demontáž dílů komunikace ze zámkové dlažby uložení v betonu</t>
  </si>
  <si>
    <t>850416488</t>
  </si>
  <si>
    <t>5913285030</t>
  </si>
  <si>
    <t>Montáž dílů komunikace ze zámkové dlažby uložení v betonu</t>
  </si>
  <si>
    <t>97541586</t>
  </si>
  <si>
    <t>5913300010</t>
  </si>
  <si>
    <t>Demontáž silničních panelů komunikace dočasná</t>
  </si>
  <si>
    <t>1970573295</t>
  </si>
  <si>
    <t>5913305010</t>
  </si>
  <si>
    <t>Montáž silničních panelů komunikace dočasná</t>
  </si>
  <si>
    <t>-1498646184</t>
  </si>
  <si>
    <t>289543432</t>
  </si>
  <si>
    <t>10,5"(10,5x0,1 = 1,05m²)</t>
  </si>
  <si>
    <t>27441654</t>
  </si>
  <si>
    <t>21"(21x0,2 = 4,2m²)</t>
  </si>
  <si>
    <t>5914030150</t>
  </si>
  <si>
    <t>Demontáž dílů otevřeného odvodnění příkopového žlabu ze staveništního prefabrikátu</t>
  </si>
  <si>
    <t>771791385</t>
  </si>
  <si>
    <t>5914035150</t>
  </si>
  <si>
    <t>Zřízení otevřených odvodňovacích zařízení příkopového žlabu staveništního prefabrikátu</t>
  </si>
  <si>
    <t>-1305498898</t>
  </si>
  <si>
    <t>47595697</t>
  </si>
  <si>
    <t>612652442</t>
  </si>
  <si>
    <t>10*4,5*0,3</t>
  </si>
  <si>
    <t>897357279</t>
  </si>
  <si>
    <t>20*4*0,15</t>
  </si>
  <si>
    <t>2112252006</t>
  </si>
  <si>
    <t>-799143256</t>
  </si>
  <si>
    <t>-1213389623</t>
  </si>
  <si>
    <t>6,5*2,400</t>
  </si>
  <si>
    <t>1150364439</t>
  </si>
  <si>
    <t>6,50*2,400"</t>
  </si>
  <si>
    <t>948931986</t>
  </si>
  <si>
    <t>6,5*2,400"</t>
  </si>
  <si>
    <t>-1729397223</t>
  </si>
  <si>
    <t>493362472</t>
  </si>
  <si>
    <t>64,6</t>
  </si>
  <si>
    <t>85</t>
  </si>
  <si>
    <t>-1491744347</t>
  </si>
  <si>
    <t>-1099284489</t>
  </si>
  <si>
    <t>1735645378</t>
  </si>
  <si>
    <t>-338830700</t>
  </si>
  <si>
    <t>-123540843</t>
  </si>
  <si>
    <t>5956140045</t>
  </si>
  <si>
    <t>Pražec betonový příčný vystrojený včetně kompletů tv. SB 8 P upevnění tuhé-ŽS4</t>
  </si>
  <si>
    <t>673798729</t>
  </si>
  <si>
    <t>5958125010</t>
  </si>
  <si>
    <t>Komplety s antikorozní úpravou ŽS 4 (svěrka ŽS4, šroub RS 1, matice M24, podložka Fe6)</t>
  </si>
  <si>
    <t>1266628918</t>
  </si>
  <si>
    <t>-901829457</t>
  </si>
  <si>
    <t>15,6"hlinikopryžové panely vnitřní+vnější+bet.zídky+bet.základy</t>
  </si>
  <si>
    <t>-1281019262</t>
  </si>
  <si>
    <t>5,25*1,4"kg</t>
  </si>
  <si>
    <t>-1017182017</t>
  </si>
  <si>
    <t>5,25*0,3"kg</t>
  </si>
  <si>
    <t>1768981208</t>
  </si>
  <si>
    <t>42,9"výzisk asfalt</t>
  </si>
  <si>
    <t>15,6+15,6+15,6"nový asfalt</t>
  </si>
  <si>
    <t>53,438"beton</t>
  </si>
  <si>
    <t>-1388979359</t>
  </si>
  <si>
    <t>64,6"výzisk užitý materiál</t>
  </si>
  <si>
    <t>21,600"rýha</t>
  </si>
  <si>
    <t>21,6"spodek</t>
  </si>
  <si>
    <t>1928889738</t>
  </si>
  <si>
    <t>149,6"nový štěrk</t>
  </si>
  <si>
    <t>21,6 "frakce 0/32</t>
  </si>
  <si>
    <t>1905811440</t>
  </si>
  <si>
    <t>0,031"kari sítě</t>
  </si>
  <si>
    <t>0,0320"geotex</t>
  </si>
  <si>
    <t>2,47"kolejnice</t>
  </si>
  <si>
    <t>10,474"nové pražce</t>
  </si>
  <si>
    <t>0,157"komplety</t>
  </si>
  <si>
    <t>107099000</t>
  </si>
  <si>
    <t>23,244"nová přejezdová k.</t>
  </si>
  <si>
    <t>2058847943</t>
  </si>
  <si>
    <t>-2076280973</t>
  </si>
  <si>
    <t>2"jeřáb</t>
  </si>
  <si>
    <t>9903200200</t>
  </si>
  <si>
    <t>Přeprava mechanizace na místo prováděných prací o hmotnosti přes 12 t do 200 km</t>
  </si>
  <si>
    <t>-1715864250</t>
  </si>
  <si>
    <t>120954845</t>
  </si>
  <si>
    <t>32,760"uložení asfaltu</t>
  </si>
  <si>
    <t>VRN - soupis VRN</t>
  </si>
  <si>
    <t>VRN - Vedlejší rozpočtové náklady</t>
  </si>
  <si>
    <t>Vedlejší rozpočtové náklady</t>
  </si>
  <si>
    <t>022101001</t>
  </si>
  <si>
    <t>Geodetické práce Geodetické práce před opravou</t>
  </si>
  <si>
    <t>%</t>
  </si>
  <si>
    <t>-397780720</t>
  </si>
  <si>
    <t>022101011</t>
  </si>
  <si>
    <t>Geodetické práce Geodetické práce v průběhu opravy</t>
  </si>
  <si>
    <t>1894721949</t>
  </si>
  <si>
    <t>022101021</t>
  </si>
  <si>
    <t>Geodetické práce Geodetické práce po ukončení opravy</t>
  </si>
  <si>
    <t>-701429681</t>
  </si>
  <si>
    <t>022121001</t>
  </si>
  <si>
    <t>Geodetické práce Diagnostika technické infrastruktury Vytýčení trasy inženýrských sítí</t>
  </si>
  <si>
    <t>1994856646</t>
  </si>
  <si>
    <t>Poznámka k položce:_x000D_
Základna pro výpočet - dotyčné práce</t>
  </si>
  <si>
    <t>024101401</t>
  </si>
  <si>
    <t>Inženýrská činnost koordinační a kompletační činnost</t>
  </si>
  <si>
    <t>-1993311477</t>
  </si>
  <si>
    <t>Poznámka k položce:_x000D_
Základna pro výpočet - ZRN</t>
  </si>
  <si>
    <t>031101031</t>
  </si>
  <si>
    <t>Zařízení a vybavení staveniště vyjma dále jmenované práce včetně opatření na ochranu sousedních pozemků, včetně opatření na ochranu sousedních pozemků, informační tabule, dopravního značení na staveništi aj. při velikosti nákladů přes 5 do 20 mil. Kč</t>
  </si>
  <si>
    <t>-581980541</t>
  </si>
  <si>
    <t>033111001</t>
  </si>
  <si>
    <t>Provozní vlivy Výluka silničního provozu se zajištěním objížďky</t>
  </si>
  <si>
    <t>735454455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</si>
</sst>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31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4" fillId="0" borderId="14" xfId="0" applyNumberFormat="1" applyFont="1" applyBorder="1" applyAlignment="1" applyProtection="1">
      <alignment horizontal="right" vertical="center"/>
    </xf>
    <xf numFmtId="4" fontId="14" fillId="0" borderId="0" xfId="0" applyNumberFormat="1" applyFont="1" applyBorder="1" applyAlignment="1" applyProtection="1">
      <alignment horizontal="right"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4" fontId="1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>
      <alignment horizontal="left"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horizontal="right" vertical="center"/>
      <protection locked="0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  <protection locked="0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4" fontId="23" fillId="0" borderId="0" xfId="0" applyNumberFormat="1" applyFont="1" applyAlignment="1" applyProtection="1">
      <alignment vertical="center"/>
      <protection locked="0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  <protection locked="0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4" fontId="31" fillId="0" borderId="12" xfId="0" applyNumberFormat="1" applyFont="1" applyBorder="1" applyAlignment="1" applyProtection="1"/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4" fontId="8" fillId="0" borderId="0" xfId="0" applyNumberFormat="1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167" fontId="21" fillId="2" borderId="22" xfId="0" applyNumberFormat="1" applyFont="1" applyFill="1" applyBorder="1" applyAlignment="1" applyProtection="1">
      <alignment vertical="center"/>
      <protection locked="0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0" xfId="0"/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lef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right"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4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9" width="25.83203125" style="1" hidden="1" customWidth="1"/>
    <col min="50" max="51" width="21.6640625" style="1" hidden="1" customWidth="1"/>
    <col min="52" max="53" width="25" style="1" hidden="1" customWidth="1"/>
    <col min="54" max="54" width="21.6640625" style="1" hidden="1" customWidth="1"/>
    <col min="55" max="55" width="19.1640625" style="1" hidden="1" customWidth="1"/>
    <col min="56" max="56" width="25" style="1" hidden="1" customWidth="1"/>
    <col min="57" max="57" width="21.6640625" style="1" hidden="1" customWidth="1"/>
    <col min="58" max="58" width="19.1640625" style="1" hidden="1" customWidth="1"/>
    <col min="59" max="59" width="66.5" style="1" customWidth="1"/>
    <col min="71" max="91" width="9.33203125" style="1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5</v>
      </c>
      <c r="BV1" s="15" t="s">
        <v>6</v>
      </c>
    </row>
    <row r="2" spans="1:74" s="1" customFormat="1" ht="36.950000000000003" customHeight="1">
      <c r="AR2" s="275"/>
      <c r="AS2" s="275"/>
      <c r="AT2" s="275"/>
      <c r="AU2" s="275"/>
      <c r="AV2" s="275"/>
      <c r="AW2" s="275"/>
      <c r="AX2" s="275"/>
      <c r="AY2" s="275"/>
      <c r="AZ2" s="275"/>
      <c r="BA2" s="275"/>
      <c r="BB2" s="275"/>
      <c r="BC2" s="275"/>
      <c r="BD2" s="275"/>
      <c r="BE2" s="275"/>
      <c r="BF2" s="275"/>
      <c r="BG2" s="275"/>
      <c r="BS2" s="16" t="s">
        <v>7</v>
      </c>
      <c r="BT2" s="16" t="s">
        <v>8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7</v>
      </c>
      <c r="BT3" s="16" t="s">
        <v>9</v>
      </c>
    </row>
    <row r="4" spans="1:74" s="1" customFormat="1" ht="24.95" customHeight="1">
      <c r="B4" s="20"/>
      <c r="C4" s="21"/>
      <c r="D4" s="22" t="s">
        <v>10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11</v>
      </c>
      <c r="BG4" s="24" t="s">
        <v>12</v>
      </c>
      <c r="BS4" s="16" t="s">
        <v>13</v>
      </c>
    </row>
    <row r="5" spans="1:74" s="1" customFormat="1" ht="12" customHeight="1">
      <c r="B5" s="20"/>
      <c r="C5" s="21"/>
      <c r="D5" s="25" t="s">
        <v>14</v>
      </c>
      <c r="E5" s="21"/>
      <c r="F5" s="21"/>
      <c r="G5" s="21"/>
      <c r="H5" s="21"/>
      <c r="I5" s="21"/>
      <c r="J5" s="21"/>
      <c r="K5" s="287" t="s">
        <v>15</v>
      </c>
      <c r="L5" s="288"/>
      <c r="M5" s="288"/>
      <c r="N5" s="288"/>
      <c r="O5" s="288"/>
      <c r="P5" s="288"/>
      <c r="Q5" s="288"/>
      <c r="R5" s="288"/>
      <c r="S5" s="288"/>
      <c r="T5" s="288"/>
      <c r="U5" s="288"/>
      <c r="V5" s="288"/>
      <c r="W5" s="288"/>
      <c r="X5" s="288"/>
      <c r="Y5" s="288"/>
      <c r="Z5" s="288"/>
      <c r="AA5" s="288"/>
      <c r="AB5" s="288"/>
      <c r="AC5" s="288"/>
      <c r="AD5" s="288"/>
      <c r="AE5" s="288"/>
      <c r="AF5" s="288"/>
      <c r="AG5" s="288"/>
      <c r="AH5" s="288"/>
      <c r="AI5" s="288"/>
      <c r="AJ5" s="288"/>
      <c r="AK5" s="288"/>
      <c r="AL5" s="288"/>
      <c r="AM5" s="288"/>
      <c r="AN5" s="288"/>
      <c r="AO5" s="288"/>
      <c r="AP5" s="21"/>
      <c r="AQ5" s="21"/>
      <c r="AR5" s="19"/>
      <c r="BG5" s="266" t="s">
        <v>16</v>
      </c>
      <c r="BS5" s="16" t="s">
        <v>7</v>
      </c>
    </row>
    <row r="6" spans="1:74" s="1" customFormat="1" ht="36.950000000000003" customHeight="1">
      <c r="B6" s="20"/>
      <c r="C6" s="21"/>
      <c r="D6" s="27" t="s">
        <v>17</v>
      </c>
      <c r="E6" s="21"/>
      <c r="F6" s="21"/>
      <c r="G6" s="21"/>
      <c r="H6" s="21"/>
      <c r="I6" s="21"/>
      <c r="J6" s="21"/>
      <c r="K6" s="289" t="s">
        <v>18</v>
      </c>
      <c r="L6" s="288"/>
      <c r="M6" s="288"/>
      <c r="N6" s="288"/>
      <c r="O6" s="288"/>
      <c r="P6" s="288"/>
      <c r="Q6" s="288"/>
      <c r="R6" s="288"/>
      <c r="S6" s="288"/>
      <c r="T6" s="288"/>
      <c r="U6" s="288"/>
      <c r="V6" s="288"/>
      <c r="W6" s="288"/>
      <c r="X6" s="288"/>
      <c r="Y6" s="288"/>
      <c r="Z6" s="288"/>
      <c r="AA6" s="288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1"/>
      <c r="AQ6" s="21"/>
      <c r="AR6" s="19"/>
      <c r="BG6" s="267"/>
      <c r="BS6" s="16" t="s">
        <v>7</v>
      </c>
    </row>
    <row r="7" spans="1:74" s="1" customFormat="1" ht="12" customHeight="1">
      <c r="B7" s="20"/>
      <c r="C7" s="21"/>
      <c r="D7" s="28" t="s">
        <v>19</v>
      </c>
      <c r="E7" s="21"/>
      <c r="F7" s="21"/>
      <c r="G7" s="21"/>
      <c r="H7" s="21"/>
      <c r="I7" s="21"/>
      <c r="J7" s="21"/>
      <c r="K7" s="26" t="s">
        <v>20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21</v>
      </c>
      <c r="AL7" s="21"/>
      <c r="AM7" s="21"/>
      <c r="AN7" s="26" t="s">
        <v>22</v>
      </c>
      <c r="AO7" s="21"/>
      <c r="AP7" s="21"/>
      <c r="AQ7" s="21"/>
      <c r="AR7" s="19"/>
      <c r="BG7" s="267"/>
      <c r="BS7" s="16" t="s">
        <v>7</v>
      </c>
    </row>
    <row r="8" spans="1:74" s="1" customFormat="1" ht="12" customHeight="1">
      <c r="B8" s="20"/>
      <c r="C8" s="21"/>
      <c r="D8" s="28" t="s">
        <v>23</v>
      </c>
      <c r="E8" s="21"/>
      <c r="F8" s="21"/>
      <c r="G8" s="21"/>
      <c r="H8" s="21"/>
      <c r="I8" s="21"/>
      <c r="J8" s="21"/>
      <c r="K8" s="26" t="s">
        <v>24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25</v>
      </c>
      <c r="AL8" s="21"/>
      <c r="AM8" s="21"/>
      <c r="AN8" s="29" t="s">
        <v>26</v>
      </c>
      <c r="AO8" s="21"/>
      <c r="AP8" s="21"/>
      <c r="AQ8" s="21"/>
      <c r="AR8" s="19"/>
      <c r="BG8" s="267"/>
      <c r="BS8" s="16" t="s">
        <v>7</v>
      </c>
    </row>
    <row r="9" spans="1:74" s="1" customFormat="1" ht="14.45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G9" s="267"/>
      <c r="BS9" s="16" t="s">
        <v>7</v>
      </c>
    </row>
    <row r="10" spans="1:74" s="1" customFormat="1" ht="12" customHeight="1">
      <c r="B10" s="20"/>
      <c r="C10" s="21"/>
      <c r="D10" s="28" t="s">
        <v>27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28</v>
      </c>
      <c r="AL10" s="21"/>
      <c r="AM10" s="21"/>
      <c r="AN10" s="26" t="s">
        <v>29</v>
      </c>
      <c r="AO10" s="21"/>
      <c r="AP10" s="21"/>
      <c r="AQ10" s="21"/>
      <c r="AR10" s="19"/>
      <c r="BG10" s="267"/>
      <c r="BS10" s="16" t="s">
        <v>7</v>
      </c>
    </row>
    <row r="11" spans="1:74" s="1" customFormat="1" ht="18.399999999999999" customHeight="1">
      <c r="B11" s="20"/>
      <c r="C11" s="21"/>
      <c r="D11" s="21"/>
      <c r="E11" s="26" t="s">
        <v>30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31</v>
      </c>
      <c r="AL11" s="21"/>
      <c r="AM11" s="21"/>
      <c r="AN11" s="26" t="s">
        <v>32</v>
      </c>
      <c r="AO11" s="21"/>
      <c r="AP11" s="21"/>
      <c r="AQ11" s="21"/>
      <c r="AR11" s="19"/>
      <c r="BG11" s="267"/>
      <c r="BS11" s="16" t="s">
        <v>7</v>
      </c>
    </row>
    <row r="12" spans="1:74" s="1" customFormat="1" ht="6.95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G12" s="267"/>
      <c r="BS12" s="16" t="s">
        <v>7</v>
      </c>
    </row>
    <row r="13" spans="1:74" s="1" customFormat="1" ht="12" customHeight="1">
      <c r="B13" s="20"/>
      <c r="C13" s="21"/>
      <c r="D13" s="28" t="s">
        <v>33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28</v>
      </c>
      <c r="AL13" s="21"/>
      <c r="AM13" s="21"/>
      <c r="AN13" s="30" t="s">
        <v>34</v>
      </c>
      <c r="AO13" s="21"/>
      <c r="AP13" s="21"/>
      <c r="AQ13" s="21"/>
      <c r="AR13" s="19"/>
      <c r="BG13" s="267"/>
      <c r="BS13" s="16" t="s">
        <v>7</v>
      </c>
    </row>
    <row r="14" spans="1:74" ht="12.75">
      <c r="B14" s="20"/>
      <c r="C14" s="21"/>
      <c r="D14" s="21"/>
      <c r="E14" s="290" t="s">
        <v>34</v>
      </c>
      <c r="F14" s="291"/>
      <c r="G14" s="291"/>
      <c r="H14" s="291"/>
      <c r="I14" s="291"/>
      <c r="J14" s="291"/>
      <c r="K14" s="291"/>
      <c r="L14" s="291"/>
      <c r="M14" s="291"/>
      <c r="N14" s="291"/>
      <c r="O14" s="291"/>
      <c r="P14" s="291"/>
      <c r="Q14" s="291"/>
      <c r="R14" s="291"/>
      <c r="S14" s="291"/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291"/>
      <c r="AI14" s="291"/>
      <c r="AJ14" s="291"/>
      <c r="AK14" s="28" t="s">
        <v>31</v>
      </c>
      <c r="AL14" s="21"/>
      <c r="AM14" s="21"/>
      <c r="AN14" s="30" t="s">
        <v>34</v>
      </c>
      <c r="AO14" s="21"/>
      <c r="AP14" s="21"/>
      <c r="AQ14" s="21"/>
      <c r="AR14" s="19"/>
      <c r="BG14" s="267"/>
      <c r="BS14" s="16" t="s">
        <v>7</v>
      </c>
    </row>
    <row r="15" spans="1:74" s="1" customFormat="1" ht="6.95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G15" s="267"/>
      <c r="BS15" s="16" t="s">
        <v>4</v>
      </c>
    </row>
    <row r="16" spans="1:74" s="1" customFormat="1" ht="12" customHeight="1">
      <c r="B16" s="20"/>
      <c r="C16" s="21"/>
      <c r="D16" s="28" t="s">
        <v>35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28</v>
      </c>
      <c r="AL16" s="21"/>
      <c r="AM16" s="21"/>
      <c r="AN16" s="26" t="s">
        <v>1</v>
      </c>
      <c r="AO16" s="21"/>
      <c r="AP16" s="21"/>
      <c r="AQ16" s="21"/>
      <c r="AR16" s="19"/>
      <c r="BG16" s="267"/>
      <c r="BS16" s="16" t="s">
        <v>4</v>
      </c>
    </row>
    <row r="17" spans="1:71" s="1" customFormat="1" ht="18.399999999999999" customHeight="1">
      <c r="B17" s="20"/>
      <c r="C17" s="21"/>
      <c r="D17" s="21"/>
      <c r="E17" s="26" t="s">
        <v>36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31</v>
      </c>
      <c r="AL17" s="21"/>
      <c r="AM17" s="21"/>
      <c r="AN17" s="26" t="s">
        <v>1</v>
      </c>
      <c r="AO17" s="21"/>
      <c r="AP17" s="21"/>
      <c r="AQ17" s="21"/>
      <c r="AR17" s="19"/>
      <c r="BG17" s="267"/>
      <c r="BS17" s="16" t="s">
        <v>5</v>
      </c>
    </row>
    <row r="18" spans="1:71" s="1" customFormat="1" ht="6.95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G18" s="267"/>
      <c r="BS18" s="16" t="s">
        <v>7</v>
      </c>
    </row>
    <row r="19" spans="1:71" s="1" customFormat="1" ht="12" customHeight="1">
      <c r="B19" s="20"/>
      <c r="C19" s="21"/>
      <c r="D19" s="28" t="s">
        <v>37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28</v>
      </c>
      <c r="AL19" s="21"/>
      <c r="AM19" s="21"/>
      <c r="AN19" s="26" t="s">
        <v>1</v>
      </c>
      <c r="AO19" s="21"/>
      <c r="AP19" s="21"/>
      <c r="AQ19" s="21"/>
      <c r="AR19" s="19"/>
      <c r="BG19" s="267"/>
      <c r="BS19" s="16" t="s">
        <v>7</v>
      </c>
    </row>
    <row r="20" spans="1:71" s="1" customFormat="1" ht="18.399999999999999" customHeight="1">
      <c r="B20" s="20"/>
      <c r="C20" s="21"/>
      <c r="D20" s="21"/>
      <c r="E20" s="26" t="s">
        <v>36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31</v>
      </c>
      <c r="AL20" s="21"/>
      <c r="AM20" s="21"/>
      <c r="AN20" s="26" t="s">
        <v>1</v>
      </c>
      <c r="AO20" s="21"/>
      <c r="AP20" s="21"/>
      <c r="AQ20" s="21"/>
      <c r="AR20" s="19"/>
      <c r="BG20" s="267"/>
      <c r="BS20" s="16" t="s">
        <v>5</v>
      </c>
    </row>
    <row r="21" spans="1:71" s="1" customFormat="1" ht="6.95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G21" s="267"/>
    </row>
    <row r="22" spans="1:71" s="1" customFormat="1" ht="12" customHeight="1">
      <c r="B22" s="20"/>
      <c r="C22" s="21"/>
      <c r="D22" s="28" t="s">
        <v>38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G22" s="267"/>
    </row>
    <row r="23" spans="1:71" s="1" customFormat="1" ht="16.5" customHeight="1">
      <c r="B23" s="20"/>
      <c r="C23" s="21"/>
      <c r="D23" s="21"/>
      <c r="E23" s="292" t="s">
        <v>1</v>
      </c>
      <c r="F23" s="292"/>
      <c r="G23" s="292"/>
      <c r="H23" s="292"/>
      <c r="I23" s="292"/>
      <c r="J23" s="292"/>
      <c r="K23" s="292"/>
      <c r="L23" s="292"/>
      <c r="M23" s="292"/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1"/>
      <c r="AP23" s="21"/>
      <c r="AQ23" s="21"/>
      <c r="AR23" s="19"/>
      <c r="BG23" s="267"/>
    </row>
    <row r="24" spans="1:71" s="1" customFormat="1" ht="6.95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G24" s="267"/>
    </row>
    <row r="25" spans="1:71" s="1" customFormat="1" ht="6.95" customHeight="1">
      <c r="B25" s="20"/>
      <c r="C25" s="2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21"/>
      <c r="AQ25" s="21"/>
      <c r="AR25" s="19"/>
      <c r="BG25" s="267"/>
    </row>
    <row r="26" spans="1:71" s="2" customFormat="1" ht="25.9" customHeight="1">
      <c r="A26" s="32"/>
      <c r="B26" s="33"/>
      <c r="C26" s="34"/>
      <c r="D26" s="35" t="s">
        <v>39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69">
        <f>ROUND(AG94,2)</f>
        <v>0</v>
      </c>
      <c r="AL26" s="270"/>
      <c r="AM26" s="270"/>
      <c r="AN26" s="270"/>
      <c r="AO26" s="270"/>
      <c r="AP26" s="34"/>
      <c r="AQ26" s="34"/>
      <c r="AR26" s="37"/>
      <c r="BG26" s="267"/>
    </row>
    <row r="27" spans="1:71" s="2" customFormat="1" ht="6.95" customHeight="1">
      <c r="A27" s="32"/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7"/>
      <c r="BG27" s="267"/>
    </row>
    <row r="28" spans="1:71" s="2" customFormat="1" ht="12.75">
      <c r="A28" s="32"/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293" t="s">
        <v>40</v>
      </c>
      <c r="M28" s="293"/>
      <c r="N28" s="293"/>
      <c r="O28" s="293"/>
      <c r="P28" s="293"/>
      <c r="Q28" s="34"/>
      <c r="R28" s="34"/>
      <c r="S28" s="34"/>
      <c r="T28" s="34"/>
      <c r="U28" s="34"/>
      <c r="V28" s="34"/>
      <c r="W28" s="293" t="s">
        <v>41</v>
      </c>
      <c r="X28" s="293"/>
      <c r="Y28" s="293"/>
      <c r="Z28" s="293"/>
      <c r="AA28" s="293"/>
      <c r="AB28" s="293"/>
      <c r="AC28" s="293"/>
      <c r="AD28" s="293"/>
      <c r="AE28" s="293"/>
      <c r="AF28" s="34"/>
      <c r="AG28" s="34"/>
      <c r="AH28" s="34"/>
      <c r="AI28" s="34"/>
      <c r="AJ28" s="34"/>
      <c r="AK28" s="293" t="s">
        <v>42</v>
      </c>
      <c r="AL28" s="293"/>
      <c r="AM28" s="293"/>
      <c r="AN28" s="293"/>
      <c r="AO28" s="293"/>
      <c r="AP28" s="34"/>
      <c r="AQ28" s="34"/>
      <c r="AR28" s="37"/>
      <c r="BG28" s="267"/>
    </row>
    <row r="29" spans="1:71" s="3" customFormat="1" ht="14.45" customHeight="1">
      <c r="B29" s="38"/>
      <c r="C29" s="39"/>
      <c r="D29" s="28" t="s">
        <v>43</v>
      </c>
      <c r="E29" s="39"/>
      <c r="F29" s="28" t="s">
        <v>44</v>
      </c>
      <c r="G29" s="39"/>
      <c r="H29" s="39"/>
      <c r="I29" s="39"/>
      <c r="J29" s="39"/>
      <c r="K29" s="39"/>
      <c r="L29" s="294">
        <v>0.21</v>
      </c>
      <c r="M29" s="265"/>
      <c r="N29" s="265"/>
      <c r="O29" s="265"/>
      <c r="P29" s="265"/>
      <c r="Q29" s="39"/>
      <c r="R29" s="39"/>
      <c r="S29" s="39"/>
      <c r="T29" s="39"/>
      <c r="U29" s="39"/>
      <c r="V29" s="39"/>
      <c r="W29" s="264">
        <f>ROUND(BB94, 2)</f>
        <v>0</v>
      </c>
      <c r="X29" s="265"/>
      <c r="Y29" s="265"/>
      <c r="Z29" s="265"/>
      <c r="AA29" s="265"/>
      <c r="AB29" s="265"/>
      <c r="AC29" s="265"/>
      <c r="AD29" s="265"/>
      <c r="AE29" s="265"/>
      <c r="AF29" s="39"/>
      <c r="AG29" s="39"/>
      <c r="AH29" s="39"/>
      <c r="AI29" s="39"/>
      <c r="AJ29" s="39"/>
      <c r="AK29" s="264">
        <f>ROUND(AX94, 2)</f>
        <v>0</v>
      </c>
      <c r="AL29" s="265"/>
      <c r="AM29" s="265"/>
      <c r="AN29" s="265"/>
      <c r="AO29" s="265"/>
      <c r="AP29" s="39"/>
      <c r="AQ29" s="39"/>
      <c r="AR29" s="40"/>
      <c r="BG29" s="268"/>
    </row>
    <row r="30" spans="1:71" s="3" customFormat="1" ht="14.45" customHeight="1">
      <c r="B30" s="38"/>
      <c r="C30" s="39"/>
      <c r="D30" s="39"/>
      <c r="E30" s="39"/>
      <c r="F30" s="28" t="s">
        <v>45</v>
      </c>
      <c r="G30" s="39"/>
      <c r="H30" s="39"/>
      <c r="I30" s="39"/>
      <c r="J30" s="39"/>
      <c r="K30" s="39"/>
      <c r="L30" s="294">
        <v>0.15</v>
      </c>
      <c r="M30" s="265"/>
      <c r="N30" s="265"/>
      <c r="O30" s="265"/>
      <c r="P30" s="265"/>
      <c r="Q30" s="39"/>
      <c r="R30" s="39"/>
      <c r="S30" s="39"/>
      <c r="T30" s="39"/>
      <c r="U30" s="39"/>
      <c r="V30" s="39"/>
      <c r="W30" s="264">
        <f>ROUND(BC94, 2)</f>
        <v>0</v>
      </c>
      <c r="X30" s="265"/>
      <c r="Y30" s="265"/>
      <c r="Z30" s="265"/>
      <c r="AA30" s="265"/>
      <c r="AB30" s="265"/>
      <c r="AC30" s="265"/>
      <c r="AD30" s="265"/>
      <c r="AE30" s="265"/>
      <c r="AF30" s="39"/>
      <c r="AG30" s="39"/>
      <c r="AH30" s="39"/>
      <c r="AI30" s="39"/>
      <c r="AJ30" s="39"/>
      <c r="AK30" s="264">
        <f>ROUND(AY94, 2)</f>
        <v>0</v>
      </c>
      <c r="AL30" s="265"/>
      <c r="AM30" s="265"/>
      <c r="AN30" s="265"/>
      <c r="AO30" s="265"/>
      <c r="AP30" s="39"/>
      <c r="AQ30" s="39"/>
      <c r="AR30" s="40"/>
      <c r="BG30" s="268"/>
    </row>
    <row r="31" spans="1:71" s="3" customFormat="1" ht="14.45" hidden="1" customHeight="1">
      <c r="B31" s="38"/>
      <c r="C31" s="39"/>
      <c r="D31" s="39"/>
      <c r="E31" s="39"/>
      <c r="F31" s="28" t="s">
        <v>46</v>
      </c>
      <c r="G31" s="39"/>
      <c r="H31" s="39"/>
      <c r="I31" s="39"/>
      <c r="J31" s="39"/>
      <c r="K31" s="39"/>
      <c r="L31" s="294">
        <v>0.21</v>
      </c>
      <c r="M31" s="265"/>
      <c r="N31" s="265"/>
      <c r="O31" s="265"/>
      <c r="P31" s="265"/>
      <c r="Q31" s="39"/>
      <c r="R31" s="39"/>
      <c r="S31" s="39"/>
      <c r="T31" s="39"/>
      <c r="U31" s="39"/>
      <c r="V31" s="39"/>
      <c r="W31" s="264">
        <f>ROUND(BD94, 2)</f>
        <v>0</v>
      </c>
      <c r="X31" s="265"/>
      <c r="Y31" s="265"/>
      <c r="Z31" s="265"/>
      <c r="AA31" s="265"/>
      <c r="AB31" s="265"/>
      <c r="AC31" s="265"/>
      <c r="AD31" s="265"/>
      <c r="AE31" s="265"/>
      <c r="AF31" s="39"/>
      <c r="AG31" s="39"/>
      <c r="AH31" s="39"/>
      <c r="AI31" s="39"/>
      <c r="AJ31" s="39"/>
      <c r="AK31" s="264">
        <v>0</v>
      </c>
      <c r="AL31" s="265"/>
      <c r="AM31" s="265"/>
      <c r="AN31" s="265"/>
      <c r="AO31" s="265"/>
      <c r="AP31" s="39"/>
      <c r="AQ31" s="39"/>
      <c r="AR31" s="40"/>
      <c r="BG31" s="268"/>
    </row>
    <row r="32" spans="1:71" s="3" customFormat="1" ht="14.45" hidden="1" customHeight="1">
      <c r="B32" s="38"/>
      <c r="C32" s="39"/>
      <c r="D32" s="39"/>
      <c r="E32" s="39"/>
      <c r="F32" s="28" t="s">
        <v>47</v>
      </c>
      <c r="G32" s="39"/>
      <c r="H32" s="39"/>
      <c r="I32" s="39"/>
      <c r="J32" s="39"/>
      <c r="K32" s="39"/>
      <c r="L32" s="294">
        <v>0.15</v>
      </c>
      <c r="M32" s="265"/>
      <c r="N32" s="265"/>
      <c r="O32" s="265"/>
      <c r="P32" s="265"/>
      <c r="Q32" s="39"/>
      <c r="R32" s="39"/>
      <c r="S32" s="39"/>
      <c r="T32" s="39"/>
      <c r="U32" s="39"/>
      <c r="V32" s="39"/>
      <c r="W32" s="264">
        <f>ROUND(BE94, 2)</f>
        <v>0</v>
      </c>
      <c r="X32" s="265"/>
      <c r="Y32" s="265"/>
      <c r="Z32" s="265"/>
      <c r="AA32" s="265"/>
      <c r="AB32" s="265"/>
      <c r="AC32" s="265"/>
      <c r="AD32" s="265"/>
      <c r="AE32" s="265"/>
      <c r="AF32" s="39"/>
      <c r="AG32" s="39"/>
      <c r="AH32" s="39"/>
      <c r="AI32" s="39"/>
      <c r="AJ32" s="39"/>
      <c r="AK32" s="264">
        <v>0</v>
      </c>
      <c r="AL32" s="265"/>
      <c r="AM32" s="265"/>
      <c r="AN32" s="265"/>
      <c r="AO32" s="265"/>
      <c r="AP32" s="39"/>
      <c r="AQ32" s="39"/>
      <c r="AR32" s="40"/>
      <c r="BG32" s="268"/>
    </row>
    <row r="33" spans="1:59" s="3" customFormat="1" ht="14.45" hidden="1" customHeight="1">
      <c r="B33" s="38"/>
      <c r="C33" s="39"/>
      <c r="D33" s="39"/>
      <c r="E33" s="39"/>
      <c r="F33" s="28" t="s">
        <v>48</v>
      </c>
      <c r="G33" s="39"/>
      <c r="H33" s="39"/>
      <c r="I33" s="39"/>
      <c r="J33" s="39"/>
      <c r="K33" s="39"/>
      <c r="L33" s="294">
        <v>0</v>
      </c>
      <c r="M33" s="265"/>
      <c r="N33" s="265"/>
      <c r="O33" s="265"/>
      <c r="P33" s="265"/>
      <c r="Q33" s="39"/>
      <c r="R33" s="39"/>
      <c r="S33" s="39"/>
      <c r="T33" s="39"/>
      <c r="U33" s="39"/>
      <c r="V33" s="39"/>
      <c r="W33" s="264">
        <f>ROUND(BF94, 2)</f>
        <v>0</v>
      </c>
      <c r="X33" s="265"/>
      <c r="Y33" s="265"/>
      <c r="Z33" s="265"/>
      <c r="AA33" s="265"/>
      <c r="AB33" s="265"/>
      <c r="AC33" s="265"/>
      <c r="AD33" s="265"/>
      <c r="AE33" s="265"/>
      <c r="AF33" s="39"/>
      <c r="AG33" s="39"/>
      <c r="AH33" s="39"/>
      <c r="AI33" s="39"/>
      <c r="AJ33" s="39"/>
      <c r="AK33" s="264">
        <v>0</v>
      </c>
      <c r="AL33" s="265"/>
      <c r="AM33" s="265"/>
      <c r="AN33" s="265"/>
      <c r="AO33" s="265"/>
      <c r="AP33" s="39"/>
      <c r="AQ33" s="39"/>
      <c r="AR33" s="40"/>
      <c r="BG33" s="268"/>
    </row>
    <row r="34" spans="1:59" s="2" customFormat="1" ht="6.95" customHeight="1">
      <c r="A34" s="32"/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7"/>
      <c r="BG34" s="267"/>
    </row>
    <row r="35" spans="1:59" s="2" customFormat="1" ht="25.9" customHeight="1">
      <c r="A35" s="32"/>
      <c r="B35" s="33"/>
      <c r="C35" s="41"/>
      <c r="D35" s="42" t="s">
        <v>49</v>
      </c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4" t="s">
        <v>50</v>
      </c>
      <c r="U35" s="43"/>
      <c r="V35" s="43"/>
      <c r="W35" s="43"/>
      <c r="X35" s="271" t="s">
        <v>51</v>
      </c>
      <c r="Y35" s="272"/>
      <c r="Z35" s="272"/>
      <c r="AA35" s="272"/>
      <c r="AB35" s="272"/>
      <c r="AC35" s="43"/>
      <c r="AD35" s="43"/>
      <c r="AE35" s="43"/>
      <c r="AF35" s="43"/>
      <c r="AG35" s="43"/>
      <c r="AH35" s="43"/>
      <c r="AI35" s="43"/>
      <c r="AJ35" s="43"/>
      <c r="AK35" s="273">
        <f>SUM(AK26:AK33)</f>
        <v>0</v>
      </c>
      <c r="AL35" s="272"/>
      <c r="AM35" s="272"/>
      <c r="AN35" s="272"/>
      <c r="AO35" s="274"/>
      <c r="AP35" s="41"/>
      <c r="AQ35" s="41"/>
      <c r="AR35" s="37"/>
      <c r="BG35" s="32"/>
    </row>
    <row r="36" spans="1:59" s="2" customFormat="1" ht="6.95" customHeight="1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7"/>
      <c r="BG36" s="32"/>
    </row>
    <row r="37" spans="1:59" s="2" customFormat="1" ht="14.45" customHeight="1">
      <c r="A37" s="32"/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7"/>
      <c r="BG37" s="32"/>
    </row>
    <row r="38" spans="1:59" s="1" customFormat="1" ht="14.45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pans="1:59" s="1" customFormat="1" ht="14.45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pans="1:59" s="1" customFormat="1" ht="14.45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pans="1:59" s="1" customFormat="1" ht="14.45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pans="1:59" s="1" customFormat="1" ht="14.45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pans="1:59" s="1" customFormat="1" ht="14.45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pans="1:59" s="1" customFormat="1" ht="14.45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pans="1:59" s="1" customFormat="1" ht="14.45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pans="1:59" s="1" customFormat="1" ht="14.45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pans="1:59" s="1" customFormat="1" ht="14.45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pans="1:59" s="1" customFormat="1" ht="14.45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pans="1:59" s="2" customFormat="1" ht="14.45" customHeight="1">
      <c r="B49" s="45"/>
      <c r="C49" s="46"/>
      <c r="D49" s="47" t="s">
        <v>52</v>
      </c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7" t="s">
        <v>53</v>
      </c>
      <c r="AI49" s="48"/>
      <c r="AJ49" s="48"/>
      <c r="AK49" s="48"/>
      <c r="AL49" s="48"/>
      <c r="AM49" s="48"/>
      <c r="AN49" s="48"/>
      <c r="AO49" s="48"/>
      <c r="AP49" s="46"/>
      <c r="AQ49" s="46"/>
      <c r="AR49" s="49"/>
    </row>
    <row r="50" spans="1:59" ht="11.25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 spans="1:59" ht="11.25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 spans="1:59" ht="11.25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 spans="1:59" ht="11.25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 spans="1:59" ht="11.25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 spans="1:59" ht="11.2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 spans="1:59" ht="11.25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 spans="1:59" ht="11.25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 spans="1:59" ht="11.25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 spans="1:59" ht="11.25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pans="1:59" s="2" customFormat="1" ht="12.75">
      <c r="A60" s="32"/>
      <c r="B60" s="33"/>
      <c r="C60" s="34"/>
      <c r="D60" s="50" t="s">
        <v>54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50" t="s">
        <v>55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50" t="s">
        <v>54</v>
      </c>
      <c r="AI60" s="36"/>
      <c r="AJ60" s="36"/>
      <c r="AK60" s="36"/>
      <c r="AL60" s="36"/>
      <c r="AM60" s="50" t="s">
        <v>55</v>
      </c>
      <c r="AN60" s="36"/>
      <c r="AO60" s="36"/>
      <c r="AP60" s="34"/>
      <c r="AQ60" s="34"/>
      <c r="AR60" s="37"/>
      <c r="BG60" s="32"/>
    </row>
    <row r="61" spans="1:59" ht="11.25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 spans="1:59" ht="11.25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 spans="1:59" ht="11.25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pans="1:59" s="2" customFormat="1" ht="12.75">
      <c r="A64" s="32"/>
      <c r="B64" s="33"/>
      <c r="C64" s="34"/>
      <c r="D64" s="47" t="s">
        <v>56</v>
      </c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47" t="s">
        <v>57</v>
      </c>
      <c r="AI64" s="51"/>
      <c r="AJ64" s="51"/>
      <c r="AK64" s="51"/>
      <c r="AL64" s="51"/>
      <c r="AM64" s="51"/>
      <c r="AN64" s="51"/>
      <c r="AO64" s="51"/>
      <c r="AP64" s="34"/>
      <c r="AQ64" s="34"/>
      <c r="AR64" s="37"/>
      <c r="BG64" s="32"/>
    </row>
    <row r="65" spans="1:59" ht="11.2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 spans="1:59" ht="11.25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 spans="1:59" ht="11.25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 spans="1:59" ht="11.25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 spans="1:59" ht="11.25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 spans="1:59" ht="11.25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 spans="1:59" ht="11.25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 spans="1:59" ht="11.25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 spans="1:59" ht="11.25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 spans="1:59" ht="11.25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pans="1:59" s="2" customFormat="1" ht="12.75">
      <c r="A75" s="32"/>
      <c r="B75" s="33"/>
      <c r="C75" s="34"/>
      <c r="D75" s="50" t="s">
        <v>54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50" t="s">
        <v>55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50" t="s">
        <v>54</v>
      </c>
      <c r="AI75" s="36"/>
      <c r="AJ75" s="36"/>
      <c r="AK75" s="36"/>
      <c r="AL75" s="36"/>
      <c r="AM75" s="50" t="s">
        <v>55</v>
      </c>
      <c r="AN75" s="36"/>
      <c r="AO75" s="36"/>
      <c r="AP75" s="34"/>
      <c r="AQ75" s="34"/>
      <c r="AR75" s="37"/>
      <c r="BG75" s="32"/>
    </row>
    <row r="76" spans="1:59" s="2" customFormat="1" ht="11.25">
      <c r="A76" s="32"/>
      <c r="B76" s="33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7"/>
      <c r="BG76" s="32"/>
    </row>
    <row r="77" spans="1:59" s="2" customFormat="1" ht="6.95" customHeight="1">
      <c r="A77" s="32"/>
      <c r="B77" s="52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37"/>
      <c r="BG77" s="32"/>
    </row>
    <row r="81" spans="1:91" s="2" customFormat="1" ht="6.95" customHeight="1">
      <c r="A81" s="32"/>
      <c r="B81" s="54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37"/>
      <c r="BG81" s="32"/>
    </row>
    <row r="82" spans="1:91" s="2" customFormat="1" ht="24.95" customHeight="1">
      <c r="A82" s="32"/>
      <c r="B82" s="33"/>
      <c r="C82" s="22" t="s">
        <v>58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7"/>
      <c r="BG82" s="32"/>
    </row>
    <row r="83" spans="1:91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7"/>
      <c r="BG83" s="32"/>
    </row>
    <row r="84" spans="1:91" s="4" customFormat="1" ht="12" customHeight="1">
      <c r="B84" s="56"/>
      <c r="C84" s="28" t="s">
        <v>14</v>
      </c>
      <c r="D84" s="57"/>
      <c r="E84" s="57"/>
      <c r="F84" s="57"/>
      <c r="G84" s="57"/>
      <c r="H84" s="57"/>
      <c r="I84" s="57"/>
      <c r="J84" s="57"/>
      <c r="K84" s="57"/>
      <c r="L84" s="57" t="str">
        <f>K5</f>
        <v>63520106</v>
      </c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7"/>
      <c r="AR84" s="58"/>
    </row>
    <row r="85" spans="1:91" s="5" customFormat="1" ht="36.950000000000003" customHeight="1">
      <c r="B85" s="59"/>
      <c r="C85" s="60" t="s">
        <v>17</v>
      </c>
      <c r="D85" s="61"/>
      <c r="E85" s="61"/>
      <c r="F85" s="61"/>
      <c r="G85" s="61"/>
      <c r="H85" s="61"/>
      <c r="I85" s="61"/>
      <c r="J85" s="61"/>
      <c r="K85" s="61"/>
      <c r="L85" s="284" t="str">
        <f>K6</f>
        <v>Oprava přejezdů na tratích 322,323</v>
      </c>
      <c r="M85" s="285"/>
      <c r="N85" s="285"/>
      <c r="O85" s="285"/>
      <c r="P85" s="285"/>
      <c r="Q85" s="285"/>
      <c r="R85" s="285"/>
      <c r="S85" s="285"/>
      <c r="T85" s="285"/>
      <c r="U85" s="285"/>
      <c r="V85" s="285"/>
      <c r="W85" s="285"/>
      <c r="X85" s="285"/>
      <c r="Y85" s="285"/>
      <c r="Z85" s="285"/>
      <c r="AA85" s="285"/>
      <c r="AB85" s="285"/>
      <c r="AC85" s="285"/>
      <c r="AD85" s="285"/>
      <c r="AE85" s="285"/>
      <c r="AF85" s="285"/>
      <c r="AG85" s="285"/>
      <c r="AH85" s="285"/>
      <c r="AI85" s="285"/>
      <c r="AJ85" s="285"/>
      <c r="AK85" s="285"/>
      <c r="AL85" s="285"/>
      <c r="AM85" s="285"/>
      <c r="AN85" s="285"/>
      <c r="AO85" s="285"/>
      <c r="AP85" s="61"/>
      <c r="AQ85" s="61"/>
      <c r="AR85" s="62"/>
    </row>
    <row r="86" spans="1:91" s="2" customFormat="1" ht="6.95" customHeight="1">
      <c r="A86" s="32"/>
      <c r="B86" s="33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7"/>
      <c r="BG86" s="32"/>
    </row>
    <row r="87" spans="1:91" s="2" customFormat="1" ht="12" customHeight="1">
      <c r="A87" s="32"/>
      <c r="B87" s="33"/>
      <c r="C87" s="28" t="s">
        <v>23</v>
      </c>
      <c r="D87" s="34"/>
      <c r="E87" s="34"/>
      <c r="F87" s="34"/>
      <c r="G87" s="34"/>
      <c r="H87" s="34"/>
      <c r="I87" s="34"/>
      <c r="J87" s="34"/>
      <c r="K87" s="34"/>
      <c r="L87" s="63" t="str">
        <f>IF(K8="","",K8)</f>
        <v>Obvod Český Těšín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28" t="s">
        <v>25</v>
      </c>
      <c r="AJ87" s="34"/>
      <c r="AK87" s="34"/>
      <c r="AL87" s="34"/>
      <c r="AM87" s="286" t="str">
        <f>IF(AN8= "","",AN8)</f>
        <v>3. 3. 2020</v>
      </c>
      <c r="AN87" s="286"/>
      <c r="AO87" s="34"/>
      <c r="AP87" s="34"/>
      <c r="AQ87" s="34"/>
      <c r="AR87" s="37"/>
      <c r="BG87" s="32"/>
    </row>
    <row r="88" spans="1:91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7"/>
      <c r="BG88" s="32"/>
    </row>
    <row r="89" spans="1:91" s="2" customFormat="1" ht="15.2" customHeight="1">
      <c r="A89" s="32"/>
      <c r="B89" s="33"/>
      <c r="C89" s="28" t="s">
        <v>27</v>
      </c>
      <c r="D89" s="34"/>
      <c r="E89" s="34"/>
      <c r="F89" s="34"/>
      <c r="G89" s="34"/>
      <c r="H89" s="34"/>
      <c r="I89" s="34"/>
      <c r="J89" s="34"/>
      <c r="K89" s="34"/>
      <c r="L89" s="57" t="str">
        <f>IF(E11= "","",E11)</f>
        <v>Správa železnic s.o., OŘ Ostrava,ST Ostrava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28" t="s">
        <v>35</v>
      </c>
      <c r="AJ89" s="34"/>
      <c r="AK89" s="34"/>
      <c r="AL89" s="34"/>
      <c r="AM89" s="282" t="str">
        <f>IF(E17="","",E17)</f>
        <v xml:space="preserve"> </v>
      </c>
      <c r="AN89" s="283"/>
      <c r="AO89" s="283"/>
      <c r="AP89" s="283"/>
      <c r="AQ89" s="34"/>
      <c r="AR89" s="37"/>
      <c r="AS89" s="276" t="s">
        <v>59</v>
      </c>
      <c r="AT89" s="277"/>
      <c r="AU89" s="64"/>
      <c r="AV89" s="64"/>
      <c r="AW89" s="64"/>
      <c r="AX89" s="64"/>
      <c r="AY89" s="64"/>
      <c r="AZ89" s="64"/>
      <c r="BA89" s="64"/>
      <c r="BB89" s="64"/>
      <c r="BC89" s="64"/>
      <c r="BD89" s="64"/>
      <c r="BE89" s="64"/>
      <c r="BF89" s="65"/>
      <c r="BG89" s="32"/>
    </row>
    <row r="90" spans="1:91" s="2" customFormat="1" ht="15.2" customHeight="1">
      <c r="A90" s="32"/>
      <c r="B90" s="33"/>
      <c r="C90" s="28" t="s">
        <v>33</v>
      </c>
      <c r="D90" s="34"/>
      <c r="E90" s="34"/>
      <c r="F90" s="34"/>
      <c r="G90" s="34"/>
      <c r="H90" s="34"/>
      <c r="I90" s="34"/>
      <c r="J90" s="34"/>
      <c r="K90" s="34"/>
      <c r="L90" s="57" t="str">
        <f>IF(E14= "Vyplň údaj","",E14)</f>
        <v/>
      </c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28" t="s">
        <v>37</v>
      </c>
      <c r="AJ90" s="34"/>
      <c r="AK90" s="34"/>
      <c r="AL90" s="34"/>
      <c r="AM90" s="282" t="str">
        <f>IF(E20="","",E20)</f>
        <v xml:space="preserve"> </v>
      </c>
      <c r="AN90" s="283"/>
      <c r="AO90" s="283"/>
      <c r="AP90" s="283"/>
      <c r="AQ90" s="34"/>
      <c r="AR90" s="37"/>
      <c r="AS90" s="278"/>
      <c r="AT90" s="279"/>
      <c r="AU90" s="66"/>
      <c r="AV90" s="66"/>
      <c r="AW90" s="66"/>
      <c r="AX90" s="66"/>
      <c r="AY90" s="66"/>
      <c r="AZ90" s="66"/>
      <c r="BA90" s="66"/>
      <c r="BB90" s="66"/>
      <c r="BC90" s="66"/>
      <c r="BD90" s="66"/>
      <c r="BE90" s="66"/>
      <c r="BF90" s="67"/>
      <c r="BG90" s="32"/>
    </row>
    <row r="91" spans="1:91" s="2" customFormat="1" ht="10.9" customHeight="1">
      <c r="A91" s="32"/>
      <c r="B91" s="33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7"/>
      <c r="AS91" s="280"/>
      <c r="AT91" s="281"/>
      <c r="AU91" s="68"/>
      <c r="AV91" s="68"/>
      <c r="AW91" s="68"/>
      <c r="AX91" s="68"/>
      <c r="AY91" s="68"/>
      <c r="AZ91" s="68"/>
      <c r="BA91" s="68"/>
      <c r="BB91" s="68"/>
      <c r="BC91" s="68"/>
      <c r="BD91" s="68"/>
      <c r="BE91" s="68"/>
      <c r="BF91" s="69"/>
      <c r="BG91" s="32"/>
    </row>
    <row r="92" spans="1:91" s="2" customFormat="1" ht="29.25" customHeight="1">
      <c r="A92" s="32"/>
      <c r="B92" s="33"/>
      <c r="C92" s="304" t="s">
        <v>60</v>
      </c>
      <c r="D92" s="299"/>
      <c r="E92" s="299"/>
      <c r="F92" s="299"/>
      <c r="G92" s="299"/>
      <c r="H92" s="70"/>
      <c r="I92" s="298" t="s">
        <v>61</v>
      </c>
      <c r="J92" s="299"/>
      <c r="K92" s="299"/>
      <c r="L92" s="299"/>
      <c r="M92" s="299"/>
      <c r="N92" s="299"/>
      <c r="O92" s="299"/>
      <c r="P92" s="299"/>
      <c r="Q92" s="299"/>
      <c r="R92" s="299"/>
      <c r="S92" s="299"/>
      <c r="T92" s="299"/>
      <c r="U92" s="299"/>
      <c r="V92" s="299"/>
      <c r="W92" s="299"/>
      <c r="X92" s="299"/>
      <c r="Y92" s="299"/>
      <c r="Z92" s="299"/>
      <c r="AA92" s="299"/>
      <c r="AB92" s="299"/>
      <c r="AC92" s="299"/>
      <c r="AD92" s="299"/>
      <c r="AE92" s="299"/>
      <c r="AF92" s="299"/>
      <c r="AG92" s="301" t="s">
        <v>62</v>
      </c>
      <c r="AH92" s="299"/>
      <c r="AI92" s="299"/>
      <c r="AJ92" s="299"/>
      <c r="AK92" s="299"/>
      <c r="AL92" s="299"/>
      <c r="AM92" s="299"/>
      <c r="AN92" s="298" t="s">
        <v>63</v>
      </c>
      <c r="AO92" s="299"/>
      <c r="AP92" s="300"/>
      <c r="AQ92" s="71" t="s">
        <v>64</v>
      </c>
      <c r="AR92" s="37"/>
      <c r="AS92" s="72" t="s">
        <v>65</v>
      </c>
      <c r="AT92" s="73" t="s">
        <v>66</v>
      </c>
      <c r="AU92" s="73" t="s">
        <v>67</v>
      </c>
      <c r="AV92" s="73" t="s">
        <v>68</v>
      </c>
      <c r="AW92" s="73" t="s">
        <v>69</v>
      </c>
      <c r="AX92" s="73" t="s">
        <v>70</v>
      </c>
      <c r="AY92" s="73" t="s">
        <v>71</v>
      </c>
      <c r="AZ92" s="73" t="s">
        <v>72</v>
      </c>
      <c r="BA92" s="73" t="s">
        <v>73</v>
      </c>
      <c r="BB92" s="73" t="s">
        <v>74</v>
      </c>
      <c r="BC92" s="73" t="s">
        <v>75</v>
      </c>
      <c r="BD92" s="73" t="s">
        <v>76</v>
      </c>
      <c r="BE92" s="73" t="s">
        <v>77</v>
      </c>
      <c r="BF92" s="74" t="s">
        <v>78</v>
      </c>
      <c r="BG92" s="32"/>
    </row>
    <row r="93" spans="1:91" s="2" customFormat="1" ht="10.9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7"/>
      <c r="AS93" s="75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6"/>
      <c r="BE93" s="76"/>
      <c r="BF93" s="77"/>
      <c r="BG93" s="32"/>
    </row>
    <row r="94" spans="1:91" s="6" customFormat="1" ht="32.450000000000003" customHeight="1">
      <c r="B94" s="78"/>
      <c r="C94" s="79" t="s">
        <v>79</v>
      </c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302">
        <f>ROUND(SUM(AG95:AG102),2)</f>
        <v>0</v>
      </c>
      <c r="AH94" s="302"/>
      <c r="AI94" s="302"/>
      <c r="AJ94" s="302"/>
      <c r="AK94" s="302"/>
      <c r="AL94" s="302"/>
      <c r="AM94" s="302"/>
      <c r="AN94" s="303">
        <f t="shared" ref="AN94:AN102" si="0">SUM(AG94,AV94)</f>
        <v>0</v>
      </c>
      <c r="AO94" s="303"/>
      <c r="AP94" s="303"/>
      <c r="AQ94" s="82" t="s">
        <v>1</v>
      </c>
      <c r="AR94" s="83"/>
      <c r="AS94" s="84">
        <f>ROUND(SUM(AS95:AS102),2)</f>
        <v>0</v>
      </c>
      <c r="AT94" s="85">
        <f>ROUND(SUM(AT95:AT102),2)</f>
        <v>0</v>
      </c>
      <c r="AU94" s="86">
        <f>ROUND(SUM(AU95:AU102),2)</f>
        <v>0</v>
      </c>
      <c r="AV94" s="86">
        <f t="shared" ref="AV94:AV102" si="1">ROUND(SUM(AX94:AY94),2)</f>
        <v>0</v>
      </c>
      <c r="AW94" s="87">
        <f>ROUND(SUM(AW95:AW102),5)</f>
        <v>0</v>
      </c>
      <c r="AX94" s="86">
        <f>ROUND(BB94*L29,2)</f>
        <v>0</v>
      </c>
      <c r="AY94" s="86">
        <f>ROUND(BC94*L30,2)</f>
        <v>0</v>
      </c>
      <c r="AZ94" s="86">
        <f>ROUND(BD94*L29,2)</f>
        <v>0</v>
      </c>
      <c r="BA94" s="86">
        <f>ROUND(BE94*L30,2)</f>
        <v>0</v>
      </c>
      <c r="BB94" s="86">
        <f>ROUND(SUM(BB95:BB102),2)</f>
        <v>0</v>
      </c>
      <c r="BC94" s="86">
        <f>ROUND(SUM(BC95:BC102),2)</f>
        <v>0</v>
      </c>
      <c r="BD94" s="86">
        <f>ROUND(SUM(BD95:BD102),2)</f>
        <v>0</v>
      </c>
      <c r="BE94" s="86">
        <f>ROUND(SUM(BE95:BE102),2)</f>
        <v>0</v>
      </c>
      <c r="BF94" s="88">
        <f>ROUND(SUM(BF95:BF102),2)</f>
        <v>0</v>
      </c>
      <c r="BS94" s="89" t="s">
        <v>80</v>
      </c>
      <c r="BT94" s="89" t="s">
        <v>81</v>
      </c>
      <c r="BU94" s="90" t="s">
        <v>82</v>
      </c>
      <c r="BV94" s="89" t="s">
        <v>83</v>
      </c>
      <c r="BW94" s="89" t="s">
        <v>6</v>
      </c>
      <c r="BX94" s="89" t="s">
        <v>84</v>
      </c>
      <c r="CL94" s="89" t="s">
        <v>20</v>
      </c>
    </row>
    <row r="95" spans="1:91" s="7" customFormat="1" ht="27" customHeight="1">
      <c r="A95" s="91" t="s">
        <v>85</v>
      </c>
      <c r="B95" s="92"/>
      <c r="C95" s="93"/>
      <c r="D95" s="297" t="s">
        <v>86</v>
      </c>
      <c r="E95" s="297"/>
      <c r="F95" s="297"/>
      <c r="G95" s="297"/>
      <c r="H95" s="297"/>
      <c r="I95" s="94"/>
      <c r="J95" s="297" t="s">
        <v>87</v>
      </c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5">
        <f>'SO 01 - Oprava přejezdu P...'!K32</f>
        <v>0</v>
      </c>
      <c r="AH95" s="296"/>
      <c r="AI95" s="296"/>
      <c r="AJ95" s="296"/>
      <c r="AK95" s="296"/>
      <c r="AL95" s="296"/>
      <c r="AM95" s="296"/>
      <c r="AN95" s="295">
        <f t="shared" si="0"/>
        <v>0</v>
      </c>
      <c r="AO95" s="296"/>
      <c r="AP95" s="296"/>
      <c r="AQ95" s="95" t="s">
        <v>88</v>
      </c>
      <c r="AR95" s="96"/>
      <c r="AS95" s="97">
        <f>'SO 01 - Oprava přejezdu P...'!K30</f>
        <v>0</v>
      </c>
      <c r="AT95" s="98">
        <f>'SO 01 - Oprava přejezdu P...'!K31</f>
        <v>0</v>
      </c>
      <c r="AU95" s="98">
        <v>0</v>
      </c>
      <c r="AV95" s="98">
        <f t="shared" si="1"/>
        <v>0</v>
      </c>
      <c r="AW95" s="99">
        <f>'SO 01 - Oprava přejezdu P...'!T119</f>
        <v>0</v>
      </c>
      <c r="AX95" s="98">
        <f>'SO 01 - Oprava přejezdu P...'!K35</f>
        <v>0</v>
      </c>
      <c r="AY95" s="98">
        <f>'SO 01 - Oprava přejezdu P...'!K36</f>
        <v>0</v>
      </c>
      <c r="AZ95" s="98">
        <f>'SO 01 - Oprava přejezdu P...'!K37</f>
        <v>0</v>
      </c>
      <c r="BA95" s="98">
        <f>'SO 01 - Oprava přejezdu P...'!K38</f>
        <v>0</v>
      </c>
      <c r="BB95" s="98">
        <f>'SO 01 - Oprava přejezdu P...'!F35</f>
        <v>0</v>
      </c>
      <c r="BC95" s="98">
        <f>'SO 01 - Oprava přejezdu P...'!F36</f>
        <v>0</v>
      </c>
      <c r="BD95" s="98">
        <f>'SO 01 - Oprava přejezdu P...'!F37</f>
        <v>0</v>
      </c>
      <c r="BE95" s="98">
        <f>'SO 01 - Oprava přejezdu P...'!F38</f>
        <v>0</v>
      </c>
      <c r="BF95" s="100">
        <f>'SO 01 - Oprava přejezdu P...'!F39</f>
        <v>0</v>
      </c>
      <c r="BT95" s="101" t="s">
        <v>89</v>
      </c>
      <c r="BV95" s="101" t="s">
        <v>83</v>
      </c>
      <c r="BW95" s="101" t="s">
        <v>90</v>
      </c>
      <c r="BX95" s="101" t="s">
        <v>6</v>
      </c>
      <c r="CL95" s="101" t="s">
        <v>20</v>
      </c>
      <c r="CM95" s="101" t="s">
        <v>91</v>
      </c>
    </row>
    <row r="96" spans="1:91" s="7" customFormat="1" ht="27" customHeight="1">
      <c r="A96" s="91" t="s">
        <v>85</v>
      </c>
      <c r="B96" s="92"/>
      <c r="C96" s="93"/>
      <c r="D96" s="297" t="s">
        <v>92</v>
      </c>
      <c r="E96" s="297"/>
      <c r="F96" s="297"/>
      <c r="G96" s="297"/>
      <c r="H96" s="297"/>
      <c r="I96" s="94"/>
      <c r="J96" s="297" t="s">
        <v>93</v>
      </c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5">
        <f>'SO 02 - Oprava přejezdu P...'!K32</f>
        <v>0</v>
      </c>
      <c r="AH96" s="296"/>
      <c r="AI96" s="296"/>
      <c r="AJ96" s="296"/>
      <c r="AK96" s="296"/>
      <c r="AL96" s="296"/>
      <c r="AM96" s="296"/>
      <c r="AN96" s="295">
        <f t="shared" si="0"/>
        <v>0</v>
      </c>
      <c r="AO96" s="296"/>
      <c r="AP96" s="296"/>
      <c r="AQ96" s="95" t="s">
        <v>88</v>
      </c>
      <c r="AR96" s="96"/>
      <c r="AS96" s="97">
        <f>'SO 02 - Oprava přejezdu P...'!K30</f>
        <v>0</v>
      </c>
      <c r="AT96" s="98">
        <f>'SO 02 - Oprava přejezdu P...'!K31</f>
        <v>0</v>
      </c>
      <c r="AU96" s="98">
        <v>0</v>
      </c>
      <c r="AV96" s="98">
        <f t="shared" si="1"/>
        <v>0</v>
      </c>
      <c r="AW96" s="99">
        <f>'SO 02 - Oprava přejezdu P...'!T118</f>
        <v>0</v>
      </c>
      <c r="AX96" s="98">
        <f>'SO 02 - Oprava přejezdu P...'!K35</f>
        <v>0</v>
      </c>
      <c r="AY96" s="98">
        <f>'SO 02 - Oprava přejezdu P...'!K36</f>
        <v>0</v>
      </c>
      <c r="AZ96" s="98">
        <f>'SO 02 - Oprava přejezdu P...'!K37</f>
        <v>0</v>
      </c>
      <c r="BA96" s="98">
        <f>'SO 02 - Oprava přejezdu P...'!K38</f>
        <v>0</v>
      </c>
      <c r="BB96" s="98">
        <f>'SO 02 - Oprava přejezdu P...'!F35</f>
        <v>0</v>
      </c>
      <c r="BC96" s="98">
        <f>'SO 02 - Oprava přejezdu P...'!F36</f>
        <v>0</v>
      </c>
      <c r="BD96" s="98">
        <f>'SO 02 - Oprava přejezdu P...'!F37</f>
        <v>0</v>
      </c>
      <c r="BE96" s="98">
        <f>'SO 02 - Oprava přejezdu P...'!F38</f>
        <v>0</v>
      </c>
      <c r="BF96" s="100">
        <f>'SO 02 - Oprava přejezdu P...'!F39</f>
        <v>0</v>
      </c>
      <c r="BT96" s="101" t="s">
        <v>89</v>
      </c>
      <c r="BV96" s="101" t="s">
        <v>83</v>
      </c>
      <c r="BW96" s="101" t="s">
        <v>94</v>
      </c>
      <c r="BX96" s="101" t="s">
        <v>6</v>
      </c>
      <c r="CL96" s="101" t="s">
        <v>20</v>
      </c>
      <c r="CM96" s="101" t="s">
        <v>91</v>
      </c>
    </row>
    <row r="97" spans="1:91" s="7" customFormat="1" ht="27" customHeight="1">
      <c r="A97" s="91" t="s">
        <v>85</v>
      </c>
      <c r="B97" s="92"/>
      <c r="C97" s="93"/>
      <c r="D97" s="297" t="s">
        <v>95</v>
      </c>
      <c r="E97" s="297"/>
      <c r="F97" s="297"/>
      <c r="G97" s="297"/>
      <c r="H97" s="297"/>
      <c r="I97" s="94"/>
      <c r="J97" s="297" t="s">
        <v>96</v>
      </c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5">
        <f>'SO 03 - Oprava přejezdu P...'!K32</f>
        <v>0</v>
      </c>
      <c r="AH97" s="296"/>
      <c r="AI97" s="296"/>
      <c r="AJ97" s="296"/>
      <c r="AK97" s="296"/>
      <c r="AL97" s="296"/>
      <c r="AM97" s="296"/>
      <c r="AN97" s="295">
        <f t="shared" si="0"/>
        <v>0</v>
      </c>
      <c r="AO97" s="296"/>
      <c r="AP97" s="296"/>
      <c r="AQ97" s="95" t="s">
        <v>88</v>
      </c>
      <c r="AR97" s="96"/>
      <c r="AS97" s="97">
        <f>'SO 03 - Oprava přejezdu P...'!K30</f>
        <v>0</v>
      </c>
      <c r="AT97" s="98">
        <f>'SO 03 - Oprava přejezdu P...'!K31</f>
        <v>0</v>
      </c>
      <c r="AU97" s="98">
        <v>0</v>
      </c>
      <c r="AV97" s="98">
        <f t="shared" si="1"/>
        <v>0</v>
      </c>
      <c r="AW97" s="99">
        <f>'SO 03 - Oprava přejezdu P...'!T118</f>
        <v>0</v>
      </c>
      <c r="AX97" s="98">
        <f>'SO 03 - Oprava přejezdu P...'!K35</f>
        <v>0</v>
      </c>
      <c r="AY97" s="98">
        <f>'SO 03 - Oprava přejezdu P...'!K36</f>
        <v>0</v>
      </c>
      <c r="AZ97" s="98">
        <f>'SO 03 - Oprava přejezdu P...'!K37</f>
        <v>0</v>
      </c>
      <c r="BA97" s="98">
        <f>'SO 03 - Oprava přejezdu P...'!K38</f>
        <v>0</v>
      </c>
      <c r="BB97" s="98">
        <f>'SO 03 - Oprava přejezdu P...'!F35</f>
        <v>0</v>
      </c>
      <c r="BC97" s="98">
        <f>'SO 03 - Oprava přejezdu P...'!F36</f>
        <v>0</v>
      </c>
      <c r="BD97" s="98">
        <f>'SO 03 - Oprava přejezdu P...'!F37</f>
        <v>0</v>
      </c>
      <c r="BE97" s="98">
        <f>'SO 03 - Oprava přejezdu P...'!F38</f>
        <v>0</v>
      </c>
      <c r="BF97" s="100">
        <f>'SO 03 - Oprava přejezdu P...'!F39</f>
        <v>0</v>
      </c>
      <c r="BT97" s="101" t="s">
        <v>89</v>
      </c>
      <c r="BV97" s="101" t="s">
        <v>83</v>
      </c>
      <c r="BW97" s="101" t="s">
        <v>97</v>
      </c>
      <c r="BX97" s="101" t="s">
        <v>6</v>
      </c>
      <c r="CL97" s="101" t="s">
        <v>20</v>
      </c>
      <c r="CM97" s="101" t="s">
        <v>91</v>
      </c>
    </row>
    <row r="98" spans="1:91" s="7" customFormat="1" ht="27" customHeight="1">
      <c r="A98" s="91" t="s">
        <v>85</v>
      </c>
      <c r="B98" s="92"/>
      <c r="C98" s="93"/>
      <c r="D98" s="297" t="s">
        <v>98</v>
      </c>
      <c r="E98" s="297"/>
      <c r="F98" s="297"/>
      <c r="G98" s="297"/>
      <c r="H98" s="297"/>
      <c r="I98" s="94"/>
      <c r="J98" s="297" t="s">
        <v>99</v>
      </c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5">
        <f>'SO 04 - Oprava přejezdu P...'!K32</f>
        <v>0</v>
      </c>
      <c r="AH98" s="296"/>
      <c r="AI98" s="296"/>
      <c r="AJ98" s="296"/>
      <c r="AK98" s="296"/>
      <c r="AL98" s="296"/>
      <c r="AM98" s="296"/>
      <c r="AN98" s="295">
        <f t="shared" si="0"/>
        <v>0</v>
      </c>
      <c r="AO98" s="296"/>
      <c r="AP98" s="296"/>
      <c r="AQ98" s="95" t="s">
        <v>88</v>
      </c>
      <c r="AR98" s="96"/>
      <c r="AS98" s="97">
        <f>'SO 04 - Oprava přejezdu P...'!K30</f>
        <v>0</v>
      </c>
      <c r="AT98" s="98">
        <f>'SO 04 - Oprava přejezdu P...'!K31</f>
        <v>0</v>
      </c>
      <c r="AU98" s="98">
        <v>0</v>
      </c>
      <c r="AV98" s="98">
        <f t="shared" si="1"/>
        <v>0</v>
      </c>
      <c r="AW98" s="99">
        <f>'SO 04 - Oprava přejezdu P...'!T118</f>
        <v>0</v>
      </c>
      <c r="AX98" s="98">
        <f>'SO 04 - Oprava přejezdu P...'!K35</f>
        <v>0</v>
      </c>
      <c r="AY98" s="98">
        <f>'SO 04 - Oprava přejezdu P...'!K36</f>
        <v>0</v>
      </c>
      <c r="AZ98" s="98">
        <f>'SO 04 - Oprava přejezdu P...'!K37</f>
        <v>0</v>
      </c>
      <c r="BA98" s="98">
        <f>'SO 04 - Oprava přejezdu P...'!K38</f>
        <v>0</v>
      </c>
      <c r="BB98" s="98">
        <f>'SO 04 - Oprava přejezdu P...'!F35</f>
        <v>0</v>
      </c>
      <c r="BC98" s="98">
        <f>'SO 04 - Oprava přejezdu P...'!F36</f>
        <v>0</v>
      </c>
      <c r="BD98" s="98">
        <f>'SO 04 - Oprava přejezdu P...'!F37</f>
        <v>0</v>
      </c>
      <c r="BE98" s="98">
        <f>'SO 04 - Oprava přejezdu P...'!F38</f>
        <v>0</v>
      </c>
      <c r="BF98" s="100">
        <f>'SO 04 - Oprava přejezdu P...'!F39</f>
        <v>0</v>
      </c>
      <c r="BT98" s="101" t="s">
        <v>89</v>
      </c>
      <c r="BV98" s="101" t="s">
        <v>83</v>
      </c>
      <c r="BW98" s="101" t="s">
        <v>100</v>
      </c>
      <c r="BX98" s="101" t="s">
        <v>6</v>
      </c>
      <c r="CL98" s="101" t="s">
        <v>20</v>
      </c>
      <c r="CM98" s="101" t="s">
        <v>91</v>
      </c>
    </row>
    <row r="99" spans="1:91" s="7" customFormat="1" ht="27" customHeight="1">
      <c r="A99" s="91" t="s">
        <v>85</v>
      </c>
      <c r="B99" s="92"/>
      <c r="C99" s="93"/>
      <c r="D99" s="297" t="s">
        <v>101</v>
      </c>
      <c r="E99" s="297"/>
      <c r="F99" s="297"/>
      <c r="G99" s="297"/>
      <c r="H99" s="297"/>
      <c r="I99" s="94"/>
      <c r="J99" s="297" t="s">
        <v>102</v>
      </c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5">
        <f>'SO 05 - Oprava přejezdu P...'!K32</f>
        <v>0</v>
      </c>
      <c r="AH99" s="296"/>
      <c r="AI99" s="296"/>
      <c r="AJ99" s="296"/>
      <c r="AK99" s="296"/>
      <c r="AL99" s="296"/>
      <c r="AM99" s="296"/>
      <c r="AN99" s="295">
        <f t="shared" si="0"/>
        <v>0</v>
      </c>
      <c r="AO99" s="296"/>
      <c r="AP99" s="296"/>
      <c r="AQ99" s="95" t="s">
        <v>88</v>
      </c>
      <c r="AR99" s="96"/>
      <c r="AS99" s="97">
        <f>'SO 05 - Oprava přejezdu P...'!K30</f>
        <v>0</v>
      </c>
      <c r="AT99" s="98">
        <f>'SO 05 - Oprava přejezdu P...'!K31</f>
        <v>0</v>
      </c>
      <c r="AU99" s="98">
        <v>0</v>
      </c>
      <c r="AV99" s="98">
        <f t="shared" si="1"/>
        <v>0</v>
      </c>
      <c r="AW99" s="99">
        <f>'SO 05 - Oprava přejezdu P...'!T118</f>
        <v>0</v>
      </c>
      <c r="AX99" s="98">
        <f>'SO 05 - Oprava přejezdu P...'!K35</f>
        <v>0</v>
      </c>
      <c r="AY99" s="98">
        <f>'SO 05 - Oprava přejezdu P...'!K36</f>
        <v>0</v>
      </c>
      <c r="AZ99" s="98">
        <f>'SO 05 - Oprava přejezdu P...'!K37</f>
        <v>0</v>
      </c>
      <c r="BA99" s="98">
        <f>'SO 05 - Oprava přejezdu P...'!K38</f>
        <v>0</v>
      </c>
      <c r="BB99" s="98">
        <f>'SO 05 - Oprava přejezdu P...'!F35</f>
        <v>0</v>
      </c>
      <c r="BC99" s="98">
        <f>'SO 05 - Oprava přejezdu P...'!F36</f>
        <v>0</v>
      </c>
      <c r="BD99" s="98">
        <f>'SO 05 - Oprava přejezdu P...'!F37</f>
        <v>0</v>
      </c>
      <c r="BE99" s="98">
        <f>'SO 05 - Oprava přejezdu P...'!F38</f>
        <v>0</v>
      </c>
      <c r="BF99" s="100">
        <f>'SO 05 - Oprava přejezdu P...'!F39</f>
        <v>0</v>
      </c>
      <c r="BT99" s="101" t="s">
        <v>89</v>
      </c>
      <c r="BV99" s="101" t="s">
        <v>83</v>
      </c>
      <c r="BW99" s="101" t="s">
        <v>103</v>
      </c>
      <c r="BX99" s="101" t="s">
        <v>6</v>
      </c>
      <c r="CL99" s="101" t="s">
        <v>20</v>
      </c>
      <c r="CM99" s="101" t="s">
        <v>91</v>
      </c>
    </row>
    <row r="100" spans="1:91" s="7" customFormat="1" ht="27" customHeight="1">
      <c r="A100" s="91" t="s">
        <v>85</v>
      </c>
      <c r="B100" s="92"/>
      <c r="C100" s="93"/>
      <c r="D100" s="297" t="s">
        <v>104</v>
      </c>
      <c r="E100" s="297"/>
      <c r="F100" s="297"/>
      <c r="G100" s="297"/>
      <c r="H100" s="297"/>
      <c r="I100" s="94"/>
      <c r="J100" s="297" t="s">
        <v>105</v>
      </c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5">
        <f>'SO 06 - Oprava přejezdu P...'!K32</f>
        <v>0</v>
      </c>
      <c r="AH100" s="296"/>
      <c r="AI100" s="296"/>
      <c r="AJ100" s="296"/>
      <c r="AK100" s="296"/>
      <c r="AL100" s="296"/>
      <c r="AM100" s="296"/>
      <c r="AN100" s="295">
        <f t="shared" si="0"/>
        <v>0</v>
      </c>
      <c r="AO100" s="296"/>
      <c r="AP100" s="296"/>
      <c r="AQ100" s="95" t="s">
        <v>88</v>
      </c>
      <c r="AR100" s="96"/>
      <c r="AS100" s="97">
        <f>'SO 06 - Oprava přejezdu P...'!K30</f>
        <v>0</v>
      </c>
      <c r="AT100" s="98">
        <f>'SO 06 - Oprava přejezdu P...'!K31</f>
        <v>0</v>
      </c>
      <c r="AU100" s="98">
        <v>0</v>
      </c>
      <c r="AV100" s="98">
        <f t="shared" si="1"/>
        <v>0</v>
      </c>
      <c r="AW100" s="99">
        <f>'SO 06 - Oprava přejezdu P...'!T118</f>
        <v>0</v>
      </c>
      <c r="AX100" s="98">
        <f>'SO 06 - Oprava přejezdu P...'!K35</f>
        <v>0</v>
      </c>
      <c r="AY100" s="98">
        <f>'SO 06 - Oprava přejezdu P...'!K36</f>
        <v>0</v>
      </c>
      <c r="AZ100" s="98">
        <f>'SO 06 - Oprava přejezdu P...'!K37</f>
        <v>0</v>
      </c>
      <c r="BA100" s="98">
        <f>'SO 06 - Oprava přejezdu P...'!K38</f>
        <v>0</v>
      </c>
      <c r="BB100" s="98">
        <f>'SO 06 - Oprava přejezdu P...'!F35</f>
        <v>0</v>
      </c>
      <c r="BC100" s="98">
        <f>'SO 06 - Oprava přejezdu P...'!F36</f>
        <v>0</v>
      </c>
      <c r="BD100" s="98">
        <f>'SO 06 - Oprava přejezdu P...'!F37</f>
        <v>0</v>
      </c>
      <c r="BE100" s="98">
        <f>'SO 06 - Oprava přejezdu P...'!F38</f>
        <v>0</v>
      </c>
      <c r="BF100" s="100">
        <f>'SO 06 - Oprava přejezdu P...'!F39</f>
        <v>0</v>
      </c>
      <c r="BT100" s="101" t="s">
        <v>89</v>
      </c>
      <c r="BV100" s="101" t="s">
        <v>83</v>
      </c>
      <c r="BW100" s="101" t="s">
        <v>106</v>
      </c>
      <c r="BX100" s="101" t="s">
        <v>6</v>
      </c>
      <c r="CL100" s="101" t="s">
        <v>20</v>
      </c>
      <c r="CM100" s="101" t="s">
        <v>91</v>
      </c>
    </row>
    <row r="101" spans="1:91" s="7" customFormat="1" ht="27" customHeight="1">
      <c r="A101" s="91" t="s">
        <v>85</v>
      </c>
      <c r="B101" s="92"/>
      <c r="C101" s="93"/>
      <c r="D101" s="297" t="s">
        <v>107</v>
      </c>
      <c r="E101" s="297"/>
      <c r="F101" s="297"/>
      <c r="G101" s="297"/>
      <c r="H101" s="297"/>
      <c r="I101" s="94"/>
      <c r="J101" s="297" t="s">
        <v>108</v>
      </c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5">
        <f>'SO 07 - Oprava přejezdu P...'!K32</f>
        <v>0</v>
      </c>
      <c r="AH101" s="296"/>
      <c r="AI101" s="296"/>
      <c r="AJ101" s="296"/>
      <c r="AK101" s="296"/>
      <c r="AL101" s="296"/>
      <c r="AM101" s="296"/>
      <c r="AN101" s="295">
        <f t="shared" si="0"/>
        <v>0</v>
      </c>
      <c r="AO101" s="296"/>
      <c r="AP101" s="296"/>
      <c r="AQ101" s="95" t="s">
        <v>88</v>
      </c>
      <c r="AR101" s="96"/>
      <c r="AS101" s="97">
        <f>'SO 07 - Oprava přejezdu P...'!K30</f>
        <v>0</v>
      </c>
      <c r="AT101" s="98">
        <f>'SO 07 - Oprava přejezdu P...'!K31</f>
        <v>0</v>
      </c>
      <c r="AU101" s="98">
        <v>0</v>
      </c>
      <c r="AV101" s="98">
        <f t="shared" si="1"/>
        <v>0</v>
      </c>
      <c r="AW101" s="99">
        <f>'SO 07 - Oprava přejezdu P...'!T119</f>
        <v>0</v>
      </c>
      <c r="AX101" s="98">
        <f>'SO 07 - Oprava přejezdu P...'!K35</f>
        <v>0</v>
      </c>
      <c r="AY101" s="98">
        <f>'SO 07 - Oprava přejezdu P...'!K36</f>
        <v>0</v>
      </c>
      <c r="AZ101" s="98">
        <f>'SO 07 - Oprava přejezdu P...'!K37</f>
        <v>0</v>
      </c>
      <c r="BA101" s="98">
        <f>'SO 07 - Oprava přejezdu P...'!K38</f>
        <v>0</v>
      </c>
      <c r="BB101" s="98">
        <f>'SO 07 - Oprava přejezdu P...'!F35</f>
        <v>0</v>
      </c>
      <c r="BC101" s="98">
        <f>'SO 07 - Oprava přejezdu P...'!F36</f>
        <v>0</v>
      </c>
      <c r="BD101" s="98">
        <f>'SO 07 - Oprava přejezdu P...'!F37</f>
        <v>0</v>
      </c>
      <c r="BE101" s="98">
        <f>'SO 07 - Oprava přejezdu P...'!F38</f>
        <v>0</v>
      </c>
      <c r="BF101" s="100">
        <f>'SO 07 - Oprava přejezdu P...'!F39</f>
        <v>0</v>
      </c>
      <c r="BT101" s="101" t="s">
        <v>89</v>
      </c>
      <c r="BV101" s="101" t="s">
        <v>83</v>
      </c>
      <c r="BW101" s="101" t="s">
        <v>109</v>
      </c>
      <c r="BX101" s="101" t="s">
        <v>6</v>
      </c>
      <c r="CL101" s="101" t="s">
        <v>20</v>
      </c>
      <c r="CM101" s="101" t="s">
        <v>91</v>
      </c>
    </row>
    <row r="102" spans="1:91" s="7" customFormat="1" ht="16.5" customHeight="1">
      <c r="A102" s="91" t="s">
        <v>85</v>
      </c>
      <c r="B102" s="92"/>
      <c r="C102" s="93"/>
      <c r="D102" s="297" t="s">
        <v>110</v>
      </c>
      <c r="E102" s="297"/>
      <c r="F102" s="297"/>
      <c r="G102" s="297"/>
      <c r="H102" s="297"/>
      <c r="I102" s="94"/>
      <c r="J102" s="297" t="s">
        <v>111</v>
      </c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5">
        <f>'VRN - soupis VRN'!K32</f>
        <v>0</v>
      </c>
      <c r="AH102" s="296"/>
      <c r="AI102" s="296"/>
      <c r="AJ102" s="296"/>
      <c r="AK102" s="296"/>
      <c r="AL102" s="296"/>
      <c r="AM102" s="296"/>
      <c r="AN102" s="295">
        <f t="shared" si="0"/>
        <v>0</v>
      </c>
      <c r="AO102" s="296"/>
      <c r="AP102" s="296"/>
      <c r="AQ102" s="95" t="s">
        <v>88</v>
      </c>
      <c r="AR102" s="96"/>
      <c r="AS102" s="102">
        <f>'VRN - soupis VRN'!K30</f>
        <v>0</v>
      </c>
      <c r="AT102" s="103">
        <f>'VRN - soupis VRN'!K31</f>
        <v>0</v>
      </c>
      <c r="AU102" s="103">
        <v>0</v>
      </c>
      <c r="AV102" s="103">
        <f t="shared" si="1"/>
        <v>0</v>
      </c>
      <c r="AW102" s="104">
        <f>'VRN - soupis VRN'!T117</f>
        <v>0</v>
      </c>
      <c r="AX102" s="103">
        <f>'VRN - soupis VRN'!K35</f>
        <v>0</v>
      </c>
      <c r="AY102" s="103">
        <f>'VRN - soupis VRN'!K36</f>
        <v>0</v>
      </c>
      <c r="AZ102" s="103">
        <f>'VRN - soupis VRN'!K37</f>
        <v>0</v>
      </c>
      <c r="BA102" s="103">
        <f>'VRN - soupis VRN'!K38</f>
        <v>0</v>
      </c>
      <c r="BB102" s="103">
        <f>'VRN - soupis VRN'!F35</f>
        <v>0</v>
      </c>
      <c r="BC102" s="103">
        <f>'VRN - soupis VRN'!F36</f>
        <v>0</v>
      </c>
      <c r="BD102" s="103">
        <f>'VRN - soupis VRN'!F37</f>
        <v>0</v>
      </c>
      <c r="BE102" s="103">
        <f>'VRN - soupis VRN'!F38</f>
        <v>0</v>
      </c>
      <c r="BF102" s="105">
        <f>'VRN - soupis VRN'!F39</f>
        <v>0</v>
      </c>
      <c r="BT102" s="101" t="s">
        <v>89</v>
      </c>
      <c r="BV102" s="101" t="s">
        <v>83</v>
      </c>
      <c r="BW102" s="101" t="s">
        <v>112</v>
      </c>
      <c r="BX102" s="101" t="s">
        <v>6</v>
      </c>
      <c r="CL102" s="101" t="s">
        <v>1</v>
      </c>
      <c r="CM102" s="101" t="s">
        <v>91</v>
      </c>
    </row>
    <row r="103" spans="1:91" s="2" customFormat="1" ht="30" customHeight="1">
      <c r="A103" s="32"/>
      <c r="B103" s="33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  <c r="AJ103" s="34"/>
      <c r="AK103" s="34"/>
      <c r="AL103" s="34"/>
      <c r="AM103" s="34"/>
      <c r="AN103" s="34"/>
      <c r="AO103" s="34"/>
      <c r="AP103" s="34"/>
      <c r="AQ103" s="34"/>
      <c r="AR103" s="37"/>
      <c r="AS103" s="32"/>
      <c r="AT103" s="32"/>
      <c r="AU103" s="32"/>
      <c r="AV103" s="32"/>
      <c r="AW103" s="32"/>
      <c r="AX103" s="32"/>
      <c r="AY103" s="32"/>
      <c r="AZ103" s="32"/>
      <c r="BA103" s="32"/>
      <c r="BB103" s="32"/>
      <c r="BC103" s="32"/>
      <c r="BD103" s="32"/>
      <c r="BE103" s="32"/>
      <c r="BF103" s="32"/>
      <c r="BG103" s="32"/>
    </row>
    <row r="104" spans="1:91" s="2" customFormat="1" ht="6.95" customHeight="1">
      <c r="A104" s="32"/>
      <c r="B104" s="52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  <c r="AE104" s="53"/>
      <c r="AF104" s="53"/>
      <c r="AG104" s="53"/>
      <c r="AH104" s="53"/>
      <c r="AI104" s="53"/>
      <c r="AJ104" s="53"/>
      <c r="AK104" s="53"/>
      <c r="AL104" s="53"/>
      <c r="AM104" s="53"/>
      <c r="AN104" s="53"/>
      <c r="AO104" s="53"/>
      <c r="AP104" s="53"/>
      <c r="AQ104" s="53"/>
      <c r="AR104" s="37"/>
      <c r="AS104" s="32"/>
      <c r="AT104" s="32"/>
      <c r="AU104" s="32"/>
      <c r="AV104" s="32"/>
      <c r="AW104" s="32"/>
      <c r="AX104" s="32"/>
      <c r="AY104" s="32"/>
      <c r="AZ104" s="32"/>
      <c r="BA104" s="32"/>
      <c r="BB104" s="32"/>
      <c r="BC104" s="32"/>
      <c r="BD104" s="32"/>
      <c r="BE104" s="32"/>
      <c r="BF104" s="32"/>
      <c r="BG104" s="32"/>
    </row>
  </sheetData>
  <sheetProtection algorithmName="SHA-512" hashValue="kOKfM/76mJmY0dOhIg7oCN+p6+aeAsz8RpbJAIIRhwLRAp2Jz03T7XajcjO4fytnm9osWb2Ebm5mJ0NqGdLkbw==" saltValue="Ue74Ha72XwkrZPHTpahr39j2ZwJNFKlAUuAKeHjteYyz/TlTh8E9wQ47cS7YwFft7qUWEDbCtmTJcVths3zf0g==" spinCount="100000" sheet="1" objects="1" scenarios="1" formatColumns="0" formatRows="0"/>
  <mergeCells count="70">
    <mergeCell ref="AG102:AM102"/>
    <mergeCell ref="AG94:AM94"/>
    <mergeCell ref="AN94:AP94"/>
    <mergeCell ref="C92:G92"/>
    <mergeCell ref="I92:AF92"/>
    <mergeCell ref="J95:AF95"/>
    <mergeCell ref="J96:AF96"/>
    <mergeCell ref="J97:AF97"/>
    <mergeCell ref="J98:AF98"/>
    <mergeCell ref="J99:AF99"/>
    <mergeCell ref="J100:AF100"/>
    <mergeCell ref="J101:AF101"/>
    <mergeCell ref="J102:AF102"/>
    <mergeCell ref="AN102:AP102"/>
    <mergeCell ref="D102:H102"/>
    <mergeCell ref="D95:H95"/>
    <mergeCell ref="D96:H96"/>
    <mergeCell ref="D97:H97"/>
    <mergeCell ref="D98:H98"/>
    <mergeCell ref="D99:H99"/>
    <mergeCell ref="D100:H100"/>
    <mergeCell ref="D101:H101"/>
    <mergeCell ref="AN95:AP95"/>
    <mergeCell ref="AG95:AM95"/>
    <mergeCell ref="AN96:AP96"/>
    <mergeCell ref="AG96:AM96"/>
    <mergeCell ref="AN97:AP97"/>
    <mergeCell ref="AG97:AM97"/>
    <mergeCell ref="AG98:AM98"/>
    <mergeCell ref="L30:P30"/>
    <mergeCell ref="L31:P31"/>
    <mergeCell ref="L32:P32"/>
    <mergeCell ref="L33:P33"/>
    <mergeCell ref="AN101:AP101"/>
    <mergeCell ref="AN98:AP98"/>
    <mergeCell ref="AN99:AP99"/>
    <mergeCell ref="AN100:AP100"/>
    <mergeCell ref="AN92:AP92"/>
    <mergeCell ref="AG92:AM92"/>
    <mergeCell ref="AG99:AM99"/>
    <mergeCell ref="AG100:AM100"/>
    <mergeCell ref="AG101:AM101"/>
    <mergeCell ref="X35:AB35"/>
    <mergeCell ref="AK35:AO35"/>
    <mergeCell ref="AR2:BG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G5:BG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</mergeCells>
  <hyperlinks>
    <hyperlink ref="A95" location="'SO 01 - Oprava přejezdu P...'!C2" display="/"/>
    <hyperlink ref="A96" location="'SO 02 - Oprava přejezdu P...'!C2" display="/"/>
    <hyperlink ref="A97" location="'SO 03 - Oprava přejezdu P...'!C2" display="/"/>
    <hyperlink ref="A98" location="'SO 04 - Oprava přejezdu P...'!C2" display="/"/>
    <hyperlink ref="A99" location="'SO 05 - Oprava přejezdu P...'!C2" display="/"/>
    <hyperlink ref="A100" location="'SO 06 - Oprava přejezdu P...'!C2" display="/"/>
    <hyperlink ref="A101" location="'SO 07 - Oprava přejezdu P...'!C2" display="/"/>
    <hyperlink ref="A102" location="'VRN - soupis VRN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75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10" width="20.1640625" style="106" customWidth="1"/>
    <col min="11" max="11" width="20.1640625" style="1" customWidth="1"/>
    <col min="12" max="12" width="15.5" style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6"/>
      <c r="J2" s="106"/>
      <c r="M2" s="275"/>
      <c r="N2" s="275"/>
      <c r="O2" s="275"/>
      <c r="P2" s="275"/>
      <c r="Q2" s="275"/>
      <c r="R2" s="275"/>
      <c r="S2" s="275"/>
      <c r="T2" s="275"/>
      <c r="U2" s="275"/>
      <c r="V2" s="275"/>
      <c r="W2" s="275"/>
      <c r="X2" s="275"/>
      <c r="Y2" s="275"/>
      <c r="Z2" s="275"/>
      <c r="AT2" s="16" t="s">
        <v>90</v>
      </c>
    </row>
    <row r="3" spans="1:46" s="1" customFormat="1" ht="6.95" customHeight="1">
      <c r="B3" s="107"/>
      <c r="C3" s="108"/>
      <c r="D3" s="108"/>
      <c r="E3" s="108"/>
      <c r="F3" s="108"/>
      <c r="G3" s="108"/>
      <c r="H3" s="108"/>
      <c r="I3" s="109"/>
      <c r="J3" s="109"/>
      <c r="K3" s="108"/>
      <c r="L3" s="108"/>
      <c r="M3" s="19"/>
      <c r="AT3" s="16" t="s">
        <v>91</v>
      </c>
    </row>
    <row r="4" spans="1:46" s="1" customFormat="1" ht="24.95" customHeight="1">
      <c r="B4" s="19"/>
      <c r="D4" s="110" t="s">
        <v>113</v>
      </c>
      <c r="I4" s="106"/>
      <c r="J4" s="106"/>
      <c r="M4" s="19"/>
      <c r="N4" s="111" t="s">
        <v>11</v>
      </c>
      <c r="AT4" s="16" t="s">
        <v>4</v>
      </c>
    </row>
    <row r="5" spans="1:46" s="1" customFormat="1" ht="6.95" customHeight="1">
      <c r="B5" s="19"/>
      <c r="I5" s="106"/>
      <c r="J5" s="106"/>
      <c r="M5" s="19"/>
    </row>
    <row r="6" spans="1:46" s="1" customFormat="1" ht="12" customHeight="1">
      <c r="B6" s="19"/>
      <c r="D6" s="112" t="s">
        <v>17</v>
      </c>
      <c r="I6" s="106"/>
      <c r="J6" s="106"/>
      <c r="M6" s="19"/>
    </row>
    <row r="7" spans="1:46" s="1" customFormat="1" ht="16.5" customHeight="1">
      <c r="B7" s="19"/>
      <c r="E7" s="305" t="str">
        <f>'Rekapitulace stavby'!K6</f>
        <v>Oprava přejezdů na tratích 322,323</v>
      </c>
      <c r="F7" s="306"/>
      <c r="G7" s="306"/>
      <c r="H7" s="306"/>
      <c r="I7" s="106"/>
      <c r="J7" s="106"/>
      <c r="M7" s="19"/>
    </row>
    <row r="8" spans="1:46" s="2" customFormat="1" ht="12" customHeight="1">
      <c r="A8" s="32"/>
      <c r="B8" s="37"/>
      <c r="C8" s="32"/>
      <c r="D8" s="112" t="s">
        <v>114</v>
      </c>
      <c r="E8" s="32"/>
      <c r="F8" s="32"/>
      <c r="G8" s="32"/>
      <c r="H8" s="32"/>
      <c r="I8" s="113"/>
      <c r="J8" s="113"/>
      <c r="K8" s="32"/>
      <c r="L8" s="32"/>
      <c r="M8" s="4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7"/>
      <c r="C9" s="32"/>
      <c r="D9" s="32"/>
      <c r="E9" s="307" t="s">
        <v>115</v>
      </c>
      <c r="F9" s="308"/>
      <c r="G9" s="308"/>
      <c r="H9" s="308"/>
      <c r="I9" s="113"/>
      <c r="J9" s="113"/>
      <c r="K9" s="32"/>
      <c r="L9" s="32"/>
      <c r="M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7"/>
      <c r="C10" s="32"/>
      <c r="D10" s="32"/>
      <c r="E10" s="32"/>
      <c r="F10" s="32"/>
      <c r="G10" s="32"/>
      <c r="H10" s="32"/>
      <c r="I10" s="113"/>
      <c r="J10" s="113"/>
      <c r="K10" s="32"/>
      <c r="L10" s="32"/>
      <c r="M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7"/>
      <c r="C11" s="32"/>
      <c r="D11" s="112" t="s">
        <v>19</v>
      </c>
      <c r="E11" s="32"/>
      <c r="F11" s="114" t="s">
        <v>20</v>
      </c>
      <c r="G11" s="32"/>
      <c r="H11" s="32"/>
      <c r="I11" s="115" t="s">
        <v>21</v>
      </c>
      <c r="J11" s="116" t="s">
        <v>22</v>
      </c>
      <c r="K11" s="32"/>
      <c r="L11" s="32"/>
      <c r="M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7"/>
      <c r="C12" s="32"/>
      <c r="D12" s="112" t="s">
        <v>23</v>
      </c>
      <c r="E12" s="32"/>
      <c r="F12" s="114" t="s">
        <v>24</v>
      </c>
      <c r="G12" s="32"/>
      <c r="H12" s="32"/>
      <c r="I12" s="115" t="s">
        <v>25</v>
      </c>
      <c r="J12" s="117" t="str">
        <f>'Rekapitulace stavby'!AN8</f>
        <v>3. 3. 2020</v>
      </c>
      <c r="K12" s="32"/>
      <c r="L12" s="32"/>
      <c r="M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7"/>
      <c r="C13" s="32"/>
      <c r="D13" s="32"/>
      <c r="E13" s="32"/>
      <c r="F13" s="32"/>
      <c r="G13" s="32"/>
      <c r="H13" s="32"/>
      <c r="I13" s="113"/>
      <c r="J13" s="113"/>
      <c r="K13" s="32"/>
      <c r="L13" s="32"/>
      <c r="M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7"/>
      <c r="C14" s="32"/>
      <c r="D14" s="112" t="s">
        <v>27</v>
      </c>
      <c r="E14" s="32"/>
      <c r="F14" s="32"/>
      <c r="G14" s="32"/>
      <c r="H14" s="32"/>
      <c r="I14" s="115" t="s">
        <v>28</v>
      </c>
      <c r="J14" s="116" t="s">
        <v>29</v>
      </c>
      <c r="K14" s="32"/>
      <c r="L14" s="32"/>
      <c r="M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7"/>
      <c r="C15" s="32"/>
      <c r="D15" s="32"/>
      <c r="E15" s="114" t="s">
        <v>116</v>
      </c>
      <c r="F15" s="32"/>
      <c r="G15" s="32"/>
      <c r="H15" s="32"/>
      <c r="I15" s="115" t="s">
        <v>31</v>
      </c>
      <c r="J15" s="116" t="s">
        <v>32</v>
      </c>
      <c r="K15" s="32"/>
      <c r="L15" s="32"/>
      <c r="M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7"/>
      <c r="C16" s="32"/>
      <c r="D16" s="32"/>
      <c r="E16" s="32"/>
      <c r="F16" s="32"/>
      <c r="G16" s="32"/>
      <c r="H16" s="32"/>
      <c r="I16" s="113"/>
      <c r="J16" s="113"/>
      <c r="K16" s="32"/>
      <c r="L16" s="32"/>
      <c r="M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7"/>
      <c r="C17" s="32"/>
      <c r="D17" s="112" t="s">
        <v>33</v>
      </c>
      <c r="E17" s="32"/>
      <c r="F17" s="32"/>
      <c r="G17" s="32"/>
      <c r="H17" s="32"/>
      <c r="I17" s="115" t="s">
        <v>28</v>
      </c>
      <c r="J17" s="29" t="str">
        <f>'Rekapitulace stavby'!AN13</f>
        <v>Vyplň údaj</v>
      </c>
      <c r="K17" s="32"/>
      <c r="L17" s="32"/>
      <c r="M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7"/>
      <c r="C18" s="32"/>
      <c r="D18" s="32"/>
      <c r="E18" s="309" t="str">
        <f>'Rekapitulace stavby'!E14</f>
        <v>Vyplň údaj</v>
      </c>
      <c r="F18" s="310"/>
      <c r="G18" s="310"/>
      <c r="H18" s="310"/>
      <c r="I18" s="115" t="s">
        <v>31</v>
      </c>
      <c r="J18" s="29" t="str">
        <f>'Rekapitulace stavby'!AN14</f>
        <v>Vyplň údaj</v>
      </c>
      <c r="K18" s="32"/>
      <c r="L18" s="32"/>
      <c r="M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7"/>
      <c r="C19" s="32"/>
      <c r="D19" s="32"/>
      <c r="E19" s="32"/>
      <c r="F19" s="32"/>
      <c r="G19" s="32"/>
      <c r="H19" s="32"/>
      <c r="I19" s="113"/>
      <c r="J19" s="113"/>
      <c r="K19" s="32"/>
      <c r="L19" s="32"/>
      <c r="M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7"/>
      <c r="C20" s="32"/>
      <c r="D20" s="112" t="s">
        <v>35</v>
      </c>
      <c r="E20" s="32"/>
      <c r="F20" s="32"/>
      <c r="G20" s="32"/>
      <c r="H20" s="32"/>
      <c r="I20" s="115" t="s">
        <v>28</v>
      </c>
      <c r="J20" s="116" t="str">
        <f>IF('Rekapitulace stavby'!AN16="","",'Rekapitulace stavby'!AN16)</f>
        <v/>
      </c>
      <c r="K20" s="32"/>
      <c r="L20" s="32"/>
      <c r="M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7"/>
      <c r="C21" s="32"/>
      <c r="D21" s="32"/>
      <c r="E21" s="114" t="str">
        <f>IF('Rekapitulace stavby'!E17="","",'Rekapitulace stavby'!E17)</f>
        <v xml:space="preserve"> </v>
      </c>
      <c r="F21" s="32"/>
      <c r="G21" s="32"/>
      <c r="H21" s="32"/>
      <c r="I21" s="115" t="s">
        <v>31</v>
      </c>
      <c r="J21" s="116" t="str">
        <f>IF('Rekapitulace stavby'!AN17="","",'Rekapitulace stavby'!AN17)</f>
        <v/>
      </c>
      <c r="K21" s="32"/>
      <c r="L21" s="32"/>
      <c r="M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7"/>
      <c r="C22" s="32"/>
      <c r="D22" s="32"/>
      <c r="E22" s="32"/>
      <c r="F22" s="32"/>
      <c r="G22" s="32"/>
      <c r="H22" s="32"/>
      <c r="I22" s="113"/>
      <c r="J22" s="113"/>
      <c r="K22" s="32"/>
      <c r="L22" s="32"/>
      <c r="M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7"/>
      <c r="C23" s="32"/>
      <c r="D23" s="112" t="s">
        <v>37</v>
      </c>
      <c r="E23" s="32"/>
      <c r="F23" s="32"/>
      <c r="G23" s="32"/>
      <c r="H23" s="32"/>
      <c r="I23" s="115" t="s">
        <v>28</v>
      </c>
      <c r="J23" s="116" t="str">
        <f>IF('Rekapitulace stavby'!AN19="","",'Rekapitulace stavby'!AN19)</f>
        <v/>
      </c>
      <c r="K23" s="32"/>
      <c r="L23" s="32"/>
      <c r="M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7"/>
      <c r="C24" s="32"/>
      <c r="D24" s="32"/>
      <c r="E24" s="114" t="str">
        <f>IF('Rekapitulace stavby'!E20="","",'Rekapitulace stavby'!E20)</f>
        <v xml:space="preserve"> </v>
      </c>
      <c r="F24" s="32"/>
      <c r="G24" s="32"/>
      <c r="H24" s="32"/>
      <c r="I24" s="115" t="s">
        <v>31</v>
      </c>
      <c r="J24" s="116" t="str">
        <f>IF('Rekapitulace stavby'!AN20="","",'Rekapitulace stavby'!AN20)</f>
        <v/>
      </c>
      <c r="K24" s="32"/>
      <c r="L24" s="32"/>
      <c r="M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7"/>
      <c r="C25" s="32"/>
      <c r="D25" s="32"/>
      <c r="E25" s="32"/>
      <c r="F25" s="32"/>
      <c r="G25" s="32"/>
      <c r="H25" s="32"/>
      <c r="I25" s="113"/>
      <c r="J25" s="113"/>
      <c r="K25" s="32"/>
      <c r="L25" s="32"/>
      <c r="M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7"/>
      <c r="C26" s="32"/>
      <c r="D26" s="112" t="s">
        <v>38</v>
      </c>
      <c r="E26" s="32"/>
      <c r="F26" s="32"/>
      <c r="G26" s="32"/>
      <c r="H26" s="32"/>
      <c r="I26" s="113"/>
      <c r="J26" s="113"/>
      <c r="K26" s="32"/>
      <c r="L26" s="32"/>
      <c r="M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118"/>
      <c r="B27" s="119"/>
      <c r="C27" s="118"/>
      <c r="D27" s="118"/>
      <c r="E27" s="311" t="s">
        <v>1</v>
      </c>
      <c r="F27" s="311"/>
      <c r="G27" s="311"/>
      <c r="H27" s="311"/>
      <c r="I27" s="120"/>
      <c r="J27" s="120"/>
      <c r="K27" s="118"/>
      <c r="L27" s="118"/>
      <c r="M27" s="121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31" s="2" customFormat="1" ht="6.95" customHeight="1">
      <c r="A28" s="32"/>
      <c r="B28" s="37"/>
      <c r="C28" s="32"/>
      <c r="D28" s="32"/>
      <c r="E28" s="32"/>
      <c r="F28" s="32"/>
      <c r="G28" s="32"/>
      <c r="H28" s="32"/>
      <c r="I28" s="113"/>
      <c r="J28" s="113"/>
      <c r="K28" s="32"/>
      <c r="L28" s="32"/>
      <c r="M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7"/>
      <c r="C29" s="32"/>
      <c r="D29" s="122"/>
      <c r="E29" s="122"/>
      <c r="F29" s="122"/>
      <c r="G29" s="122"/>
      <c r="H29" s="122"/>
      <c r="I29" s="123"/>
      <c r="J29" s="123"/>
      <c r="K29" s="122"/>
      <c r="L29" s="122"/>
      <c r="M29" s="4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2.75">
      <c r="A30" s="32"/>
      <c r="B30" s="37"/>
      <c r="C30" s="32"/>
      <c r="D30" s="32"/>
      <c r="E30" s="112" t="s">
        <v>117</v>
      </c>
      <c r="F30" s="32"/>
      <c r="G30" s="32"/>
      <c r="H30" s="32"/>
      <c r="I30" s="113"/>
      <c r="J30" s="113"/>
      <c r="K30" s="124">
        <f>I96</f>
        <v>0</v>
      </c>
      <c r="L30" s="32"/>
      <c r="M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12.75">
      <c r="A31" s="32"/>
      <c r="B31" s="37"/>
      <c r="C31" s="32"/>
      <c r="D31" s="32"/>
      <c r="E31" s="112" t="s">
        <v>118</v>
      </c>
      <c r="F31" s="32"/>
      <c r="G31" s="32"/>
      <c r="H31" s="32"/>
      <c r="I31" s="113"/>
      <c r="J31" s="113"/>
      <c r="K31" s="124">
        <f>J96</f>
        <v>0</v>
      </c>
      <c r="L31" s="32"/>
      <c r="M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7"/>
      <c r="C32" s="32"/>
      <c r="D32" s="125" t="s">
        <v>39</v>
      </c>
      <c r="E32" s="32"/>
      <c r="F32" s="32"/>
      <c r="G32" s="32"/>
      <c r="H32" s="32"/>
      <c r="I32" s="113"/>
      <c r="J32" s="113"/>
      <c r="K32" s="126">
        <f>ROUND(K119, 2)</f>
        <v>0</v>
      </c>
      <c r="L32" s="32"/>
      <c r="M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7"/>
      <c r="C33" s="32"/>
      <c r="D33" s="122"/>
      <c r="E33" s="122"/>
      <c r="F33" s="122"/>
      <c r="G33" s="122"/>
      <c r="H33" s="122"/>
      <c r="I33" s="123"/>
      <c r="J33" s="123"/>
      <c r="K33" s="122"/>
      <c r="L33" s="122"/>
      <c r="M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7"/>
      <c r="C34" s="32"/>
      <c r="D34" s="32"/>
      <c r="E34" s="32"/>
      <c r="F34" s="127" t="s">
        <v>41</v>
      </c>
      <c r="G34" s="32"/>
      <c r="H34" s="32"/>
      <c r="I34" s="128" t="s">
        <v>40</v>
      </c>
      <c r="J34" s="113"/>
      <c r="K34" s="127" t="s">
        <v>42</v>
      </c>
      <c r="L34" s="32"/>
      <c r="M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7"/>
      <c r="C35" s="32"/>
      <c r="D35" s="129" t="s">
        <v>43</v>
      </c>
      <c r="E35" s="112" t="s">
        <v>44</v>
      </c>
      <c r="F35" s="124">
        <f>ROUND((SUM(BE119:BE274)),  2)</f>
        <v>0</v>
      </c>
      <c r="G35" s="32"/>
      <c r="H35" s="32"/>
      <c r="I35" s="130">
        <v>0.21</v>
      </c>
      <c r="J35" s="113"/>
      <c r="K35" s="124">
        <f>ROUND(((SUM(BE119:BE274))*I35),  2)</f>
        <v>0</v>
      </c>
      <c r="L35" s="32"/>
      <c r="M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7"/>
      <c r="C36" s="32"/>
      <c r="D36" s="32"/>
      <c r="E36" s="112" t="s">
        <v>45</v>
      </c>
      <c r="F36" s="124">
        <f>ROUND((SUM(BF119:BF274)),  2)</f>
        <v>0</v>
      </c>
      <c r="G36" s="32"/>
      <c r="H36" s="32"/>
      <c r="I36" s="130">
        <v>0.15</v>
      </c>
      <c r="J36" s="113"/>
      <c r="K36" s="124">
        <f>ROUND(((SUM(BF119:BF274))*I36),  2)</f>
        <v>0</v>
      </c>
      <c r="L36" s="32"/>
      <c r="M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7"/>
      <c r="C37" s="32"/>
      <c r="D37" s="32"/>
      <c r="E37" s="112" t="s">
        <v>46</v>
      </c>
      <c r="F37" s="124">
        <f>ROUND((SUM(BG119:BG274)),  2)</f>
        <v>0</v>
      </c>
      <c r="G37" s="32"/>
      <c r="H37" s="32"/>
      <c r="I37" s="130">
        <v>0.21</v>
      </c>
      <c r="J37" s="113"/>
      <c r="K37" s="124">
        <f>0</f>
        <v>0</v>
      </c>
      <c r="L37" s="32"/>
      <c r="M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7"/>
      <c r="C38" s="32"/>
      <c r="D38" s="32"/>
      <c r="E38" s="112" t="s">
        <v>47</v>
      </c>
      <c r="F38" s="124">
        <f>ROUND((SUM(BH119:BH274)),  2)</f>
        <v>0</v>
      </c>
      <c r="G38" s="32"/>
      <c r="H38" s="32"/>
      <c r="I38" s="130">
        <v>0.15</v>
      </c>
      <c r="J38" s="113"/>
      <c r="K38" s="124">
        <f>0</f>
        <v>0</v>
      </c>
      <c r="L38" s="32"/>
      <c r="M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7"/>
      <c r="C39" s="32"/>
      <c r="D39" s="32"/>
      <c r="E39" s="112" t="s">
        <v>48</v>
      </c>
      <c r="F39" s="124">
        <f>ROUND((SUM(BI119:BI274)),  2)</f>
        <v>0</v>
      </c>
      <c r="G39" s="32"/>
      <c r="H39" s="32"/>
      <c r="I39" s="130">
        <v>0</v>
      </c>
      <c r="J39" s="113"/>
      <c r="K39" s="124">
        <f>0</f>
        <v>0</v>
      </c>
      <c r="L39" s="32"/>
      <c r="M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7"/>
      <c r="C40" s="32"/>
      <c r="D40" s="32"/>
      <c r="E40" s="32"/>
      <c r="F40" s="32"/>
      <c r="G40" s="32"/>
      <c r="H40" s="32"/>
      <c r="I40" s="113"/>
      <c r="J40" s="113"/>
      <c r="K40" s="32"/>
      <c r="L40" s="32"/>
      <c r="M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7"/>
      <c r="C41" s="131"/>
      <c r="D41" s="132" t="s">
        <v>49</v>
      </c>
      <c r="E41" s="133"/>
      <c r="F41" s="133"/>
      <c r="G41" s="134" t="s">
        <v>50</v>
      </c>
      <c r="H41" s="135" t="s">
        <v>51</v>
      </c>
      <c r="I41" s="136"/>
      <c r="J41" s="136"/>
      <c r="K41" s="137">
        <f>SUM(K32:K39)</f>
        <v>0</v>
      </c>
      <c r="L41" s="138"/>
      <c r="M41" s="49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7"/>
      <c r="C42" s="32"/>
      <c r="D42" s="32"/>
      <c r="E42" s="32"/>
      <c r="F42" s="32"/>
      <c r="G42" s="32"/>
      <c r="H42" s="32"/>
      <c r="I42" s="113"/>
      <c r="J42" s="113"/>
      <c r="K42" s="32"/>
      <c r="L42" s="32"/>
      <c r="M42" s="49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19"/>
      <c r="I43" s="106"/>
      <c r="J43" s="106"/>
      <c r="M43" s="19"/>
    </row>
    <row r="44" spans="1:31" s="1" customFormat="1" ht="14.45" customHeight="1">
      <c r="B44" s="19"/>
      <c r="I44" s="106"/>
      <c r="J44" s="106"/>
      <c r="M44" s="19"/>
    </row>
    <row r="45" spans="1:31" s="1" customFormat="1" ht="14.45" customHeight="1">
      <c r="B45" s="19"/>
      <c r="I45" s="106"/>
      <c r="J45" s="106"/>
      <c r="M45" s="19"/>
    </row>
    <row r="46" spans="1:31" s="1" customFormat="1" ht="14.45" customHeight="1">
      <c r="B46" s="19"/>
      <c r="I46" s="106"/>
      <c r="J46" s="106"/>
      <c r="M46" s="19"/>
    </row>
    <row r="47" spans="1:31" s="1" customFormat="1" ht="14.45" customHeight="1">
      <c r="B47" s="19"/>
      <c r="I47" s="106"/>
      <c r="J47" s="106"/>
      <c r="M47" s="19"/>
    </row>
    <row r="48" spans="1:31" s="1" customFormat="1" ht="14.45" customHeight="1">
      <c r="B48" s="19"/>
      <c r="I48" s="106"/>
      <c r="J48" s="106"/>
      <c r="M48" s="19"/>
    </row>
    <row r="49" spans="1:31" s="1" customFormat="1" ht="14.45" customHeight="1">
      <c r="B49" s="19"/>
      <c r="I49" s="106"/>
      <c r="J49" s="106"/>
      <c r="M49" s="19"/>
    </row>
    <row r="50" spans="1:31" s="2" customFormat="1" ht="14.45" customHeight="1">
      <c r="B50" s="49"/>
      <c r="D50" s="139" t="s">
        <v>52</v>
      </c>
      <c r="E50" s="140"/>
      <c r="F50" s="140"/>
      <c r="G50" s="139" t="s">
        <v>53</v>
      </c>
      <c r="H50" s="140"/>
      <c r="I50" s="141"/>
      <c r="J50" s="141"/>
      <c r="K50" s="140"/>
      <c r="L50" s="140"/>
      <c r="M50" s="49"/>
    </row>
    <row r="51" spans="1:31" ht="11.25">
      <c r="B51" s="19"/>
      <c r="M51" s="19"/>
    </row>
    <row r="52" spans="1:31" ht="11.25">
      <c r="B52" s="19"/>
      <c r="M52" s="19"/>
    </row>
    <row r="53" spans="1:31" ht="11.25">
      <c r="B53" s="19"/>
      <c r="M53" s="19"/>
    </row>
    <row r="54" spans="1:31" ht="11.25">
      <c r="B54" s="19"/>
      <c r="M54" s="19"/>
    </row>
    <row r="55" spans="1:31" ht="11.25">
      <c r="B55" s="19"/>
      <c r="M55" s="19"/>
    </row>
    <row r="56" spans="1:31" ht="11.25">
      <c r="B56" s="19"/>
      <c r="M56" s="19"/>
    </row>
    <row r="57" spans="1:31" ht="11.25">
      <c r="B57" s="19"/>
      <c r="M57" s="19"/>
    </row>
    <row r="58" spans="1:31" ht="11.25">
      <c r="B58" s="19"/>
      <c r="M58" s="19"/>
    </row>
    <row r="59" spans="1:31" ht="11.25">
      <c r="B59" s="19"/>
      <c r="M59" s="19"/>
    </row>
    <row r="60" spans="1:31" ht="11.25">
      <c r="B60" s="19"/>
      <c r="M60" s="19"/>
    </row>
    <row r="61" spans="1:31" s="2" customFormat="1" ht="12.75">
      <c r="A61" s="32"/>
      <c r="B61" s="37"/>
      <c r="C61" s="32"/>
      <c r="D61" s="142" t="s">
        <v>54</v>
      </c>
      <c r="E61" s="143"/>
      <c r="F61" s="144" t="s">
        <v>55</v>
      </c>
      <c r="G61" s="142" t="s">
        <v>54</v>
      </c>
      <c r="H61" s="143"/>
      <c r="I61" s="145"/>
      <c r="J61" s="146" t="s">
        <v>55</v>
      </c>
      <c r="K61" s="143"/>
      <c r="L61" s="143"/>
      <c r="M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19"/>
      <c r="M62" s="19"/>
    </row>
    <row r="63" spans="1:31" ht="11.25">
      <c r="B63" s="19"/>
      <c r="M63" s="19"/>
    </row>
    <row r="64" spans="1:31" ht="11.25">
      <c r="B64" s="19"/>
      <c r="M64" s="19"/>
    </row>
    <row r="65" spans="1:31" s="2" customFormat="1" ht="12.75">
      <c r="A65" s="32"/>
      <c r="B65" s="37"/>
      <c r="C65" s="32"/>
      <c r="D65" s="139" t="s">
        <v>56</v>
      </c>
      <c r="E65" s="147"/>
      <c r="F65" s="147"/>
      <c r="G65" s="139" t="s">
        <v>57</v>
      </c>
      <c r="H65" s="147"/>
      <c r="I65" s="148"/>
      <c r="J65" s="148"/>
      <c r="K65" s="147"/>
      <c r="L65" s="147"/>
      <c r="M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19"/>
      <c r="M66" s="19"/>
    </row>
    <row r="67" spans="1:31" ht="11.25">
      <c r="B67" s="19"/>
      <c r="M67" s="19"/>
    </row>
    <row r="68" spans="1:31" ht="11.25">
      <c r="B68" s="19"/>
      <c r="M68" s="19"/>
    </row>
    <row r="69" spans="1:31" ht="11.25">
      <c r="B69" s="19"/>
      <c r="M69" s="19"/>
    </row>
    <row r="70" spans="1:31" ht="11.25">
      <c r="B70" s="19"/>
      <c r="M70" s="19"/>
    </row>
    <row r="71" spans="1:31" ht="11.25">
      <c r="B71" s="19"/>
      <c r="M71" s="19"/>
    </row>
    <row r="72" spans="1:31" ht="11.25">
      <c r="B72" s="19"/>
      <c r="M72" s="19"/>
    </row>
    <row r="73" spans="1:31" ht="11.25">
      <c r="B73" s="19"/>
      <c r="M73" s="19"/>
    </row>
    <row r="74" spans="1:31" ht="11.25">
      <c r="B74" s="19"/>
      <c r="M74" s="19"/>
    </row>
    <row r="75" spans="1:31" ht="11.25">
      <c r="B75" s="19"/>
      <c r="M75" s="19"/>
    </row>
    <row r="76" spans="1:31" s="2" customFormat="1" ht="12.75">
      <c r="A76" s="32"/>
      <c r="B76" s="37"/>
      <c r="C76" s="32"/>
      <c r="D76" s="142" t="s">
        <v>54</v>
      </c>
      <c r="E76" s="143"/>
      <c r="F76" s="144" t="s">
        <v>55</v>
      </c>
      <c r="G76" s="142" t="s">
        <v>54</v>
      </c>
      <c r="H76" s="143"/>
      <c r="I76" s="145"/>
      <c r="J76" s="146" t="s">
        <v>55</v>
      </c>
      <c r="K76" s="143"/>
      <c r="L76" s="143"/>
      <c r="M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149"/>
      <c r="C77" s="150"/>
      <c r="D77" s="150"/>
      <c r="E77" s="150"/>
      <c r="F77" s="150"/>
      <c r="G77" s="150"/>
      <c r="H77" s="150"/>
      <c r="I77" s="151"/>
      <c r="J77" s="151"/>
      <c r="K77" s="150"/>
      <c r="L77" s="150"/>
      <c r="M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152"/>
      <c r="C81" s="153"/>
      <c r="D81" s="153"/>
      <c r="E81" s="153"/>
      <c r="F81" s="153"/>
      <c r="G81" s="153"/>
      <c r="H81" s="153"/>
      <c r="I81" s="154"/>
      <c r="J81" s="154"/>
      <c r="K81" s="153"/>
      <c r="L81" s="153"/>
      <c r="M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2" t="s">
        <v>119</v>
      </c>
      <c r="D82" s="34"/>
      <c r="E82" s="34"/>
      <c r="F82" s="34"/>
      <c r="G82" s="34"/>
      <c r="H82" s="34"/>
      <c r="I82" s="113"/>
      <c r="J82" s="113"/>
      <c r="K82" s="34"/>
      <c r="L82" s="34"/>
      <c r="M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113"/>
      <c r="J83" s="113"/>
      <c r="K83" s="34"/>
      <c r="L83" s="34"/>
      <c r="M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8" t="s">
        <v>17</v>
      </c>
      <c r="D84" s="34"/>
      <c r="E84" s="34"/>
      <c r="F84" s="34"/>
      <c r="G84" s="34"/>
      <c r="H84" s="34"/>
      <c r="I84" s="113"/>
      <c r="J84" s="113"/>
      <c r="K84" s="34"/>
      <c r="L84" s="34"/>
      <c r="M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4"/>
      <c r="D85" s="34"/>
      <c r="E85" s="312" t="str">
        <f>E7</f>
        <v>Oprava přejezdů na tratích 322,323</v>
      </c>
      <c r="F85" s="313"/>
      <c r="G85" s="313"/>
      <c r="H85" s="313"/>
      <c r="I85" s="113"/>
      <c r="J85" s="113"/>
      <c r="K85" s="34"/>
      <c r="L85" s="34"/>
      <c r="M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8" t="s">
        <v>114</v>
      </c>
      <c r="D86" s="34"/>
      <c r="E86" s="34"/>
      <c r="F86" s="34"/>
      <c r="G86" s="34"/>
      <c r="H86" s="34"/>
      <c r="I86" s="113"/>
      <c r="J86" s="113"/>
      <c r="K86" s="34"/>
      <c r="L86" s="34"/>
      <c r="M86" s="49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4"/>
      <c r="D87" s="34"/>
      <c r="E87" s="284" t="str">
        <f>E9</f>
        <v>SO 01 - Oprava přejezdu P7400  v km 10,640 v žst.Vratimov</v>
      </c>
      <c r="F87" s="314"/>
      <c r="G87" s="314"/>
      <c r="H87" s="314"/>
      <c r="I87" s="113"/>
      <c r="J87" s="113"/>
      <c r="K87" s="34"/>
      <c r="L87" s="34"/>
      <c r="M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113"/>
      <c r="J88" s="113"/>
      <c r="K88" s="34"/>
      <c r="L88" s="34"/>
      <c r="M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8" t="s">
        <v>23</v>
      </c>
      <c r="D89" s="34"/>
      <c r="E89" s="34"/>
      <c r="F89" s="26" t="str">
        <f>F12</f>
        <v>Obvod Český Těšín</v>
      </c>
      <c r="G89" s="34"/>
      <c r="H89" s="34"/>
      <c r="I89" s="115" t="s">
        <v>25</v>
      </c>
      <c r="J89" s="117" t="str">
        <f>IF(J12="","",J12)</f>
        <v>3. 3. 2020</v>
      </c>
      <c r="K89" s="34"/>
      <c r="L89" s="34"/>
      <c r="M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4"/>
      <c r="D90" s="34"/>
      <c r="E90" s="34"/>
      <c r="F90" s="34"/>
      <c r="G90" s="34"/>
      <c r="H90" s="34"/>
      <c r="I90" s="113"/>
      <c r="J90" s="113"/>
      <c r="K90" s="34"/>
      <c r="L90" s="34"/>
      <c r="M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8" t="s">
        <v>27</v>
      </c>
      <c r="D91" s="34"/>
      <c r="E91" s="34"/>
      <c r="F91" s="26" t="str">
        <f>E15</f>
        <v>Správa železnic s.o.,OŘ Ostrava,ST Ostrava</v>
      </c>
      <c r="G91" s="34"/>
      <c r="H91" s="34"/>
      <c r="I91" s="115" t="s">
        <v>35</v>
      </c>
      <c r="J91" s="155" t="str">
        <f>E21</f>
        <v xml:space="preserve"> </v>
      </c>
      <c r="K91" s="34"/>
      <c r="L91" s="34"/>
      <c r="M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8" t="s">
        <v>33</v>
      </c>
      <c r="D92" s="34"/>
      <c r="E92" s="34"/>
      <c r="F92" s="26" t="str">
        <f>IF(E18="","",E18)</f>
        <v>Vyplň údaj</v>
      </c>
      <c r="G92" s="34"/>
      <c r="H92" s="34"/>
      <c r="I92" s="115" t="s">
        <v>37</v>
      </c>
      <c r="J92" s="155" t="str">
        <f>E24</f>
        <v xml:space="preserve"> </v>
      </c>
      <c r="K92" s="34"/>
      <c r="L92" s="34"/>
      <c r="M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4"/>
      <c r="D93" s="34"/>
      <c r="E93" s="34"/>
      <c r="F93" s="34"/>
      <c r="G93" s="34"/>
      <c r="H93" s="34"/>
      <c r="I93" s="113"/>
      <c r="J93" s="113"/>
      <c r="K93" s="34"/>
      <c r="L93" s="34"/>
      <c r="M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56" t="s">
        <v>120</v>
      </c>
      <c r="D94" s="157"/>
      <c r="E94" s="157"/>
      <c r="F94" s="157"/>
      <c r="G94" s="157"/>
      <c r="H94" s="157"/>
      <c r="I94" s="158" t="s">
        <v>121</v>
      </c>
      <c r="J94" s="158" t="s">
        <v>122</v>
      </c>
      <c r="K94" s="159" t="s">
        <v>123</v>
      </c>
      <c r="L94" s="157"/>
      <c r="M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4"/>
      <c r="D95" s="34"/>
      <c r="E95" s="34"/>
      <c r="F95" s="34"/>
      <c r="G95" s="34"/>
      <c r="H95" s="34"/>
      <c r="I95" s="113"/>
      <c r="J95" s="113"/>
      <c r="K95" s="34"/>
      <c r="L95" s="34"/>
      <c r="M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60" t="s">
        <v>124</v>
      </c>
      <c r="D96" s="34"/>
      <c r="E96" s="34"/>
      <c r="F96" s="34"/>
      <c r="G96" s="34"/>
      <c r="H96" s="34"/>
      <c r="I96" s="161">
        <f t="shared" ref="I96:J98" si="0">Q119</f>
        <v>0</v>
      </c>
      <c r="J96" s="161">
        <f t="shared" si="0"/>
        <v>0</v>
      </c>
      <c r="K96" s="81">
        <f>K119</f>
        <v>0</v>
      </c>
      <c r="L96" s="34"/>
      <c r="M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6" t="s">
        <v>125</v>
      </c>
    </row>
    <row r="97" spans="1:31" s="9" customFormat="1" ht="24.95" customHeight="1">
      <c r="B97" s="162"/>
      <c r="C97" s="163"/>
      <c r="D97" s="164" t="s">
        <v>126</v>
      </c>
      <c r="E97" s="165"/>
      <c r="F97" s="165"/>
      <c r="G97" s="165"/>
      <c r="H97" s="165"/>
      <c r="I97" s="166">
        <f t="shared" si="0"/>
        <v>0</v>
      </c>
      <c r="J97" s="166">
        <f t="shared" si="0"/>
        <v>0</v>
      </c>
      <c r="K97" s="167">
        <f>K120</f>
        <v>0</v>
      </c>
      <c r="L97" s="163"/>
      <c r="M97" s="168"/>
    </row>
    <row r="98" spans="1:31" s="10" customFormat="1" ht="19.899999999999999" customHeight="1">
      <c r="B98" s="169"/>
      <c r="C98" s="170"/>
      <c r="D98" s="171" t="s">
        <v>127</v>
      </c>
      <c r="E98" s="172"/>
      <c r="F98" s="172"/>
      <c r="G98" s="172"/>
      <c r="H98" s="172"/>
      <c r="I98" s="173">
        <f t="shared" si="0"/>
        <v>0</v>
      </c>
      <c r="J98" s="173">
        <f t="shared" si="0"/>
        <v>0</v>
      </c>
      <c r="K98" s="174">
        <f>K121</f>
        <v>0</v>
      </c>
      <c r="L98" s="170"/>
      <c r="M98" s="175"/>
    </row>
    <row r="99" spans="1:31" s="9" customFormat="1" ht="24.95" customHeight="1">
      <c r="B99" s="162"/>
      <c r="C99" s="163"/>
      <c r="D99" s="164" t="s">
        <v>128</v>
      </c>
      <c r="E99" s="165"/>
      <c r="F99" s="165"/>
      <c r="G99" s="165"/>
      <c r="H99" s="165"/>
      <c r="I99" s="166">
        <f>Q215</f>
        <v>0</v>
      </c>
      <c r="J99" s="166">
        <f>R215</f>
        <v>0</v>
      </c>
      <c r="K99" s="167">
        <f>K215</f>
        <v>0</v>
      </c>
      <c r="L99" s="163"/>
      <c r="M99" s="168"/>
    </row>
    <row r="100" spans="1:31" s="2" customFormat="1" ht="21.75" customHeight="1">
      <c r="A100" s="32"/>
      <c r="B100" s="33"/>
      <c r="C100" s="34"/>
      <c r="D100" s="34"/>
      <c r="E100" s="34"/>
      <c r="F100" s="34"/>
      <c r="G100" s="34"/>
      <c r="H100" s="34"/>
      <c r="I100" s="113"/>
      <c r="J100" s="113"/>
      <c r="K100" s="34"/>
      <c r="L100" s="34"/>
      <c r="M100" s="49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</row>
    <row r="101" spans="1:31" s="2" customFormat="1" ht="6.95" customHeight="1">
      <c r="A101" s="32"/>
      <c r="B101" s="52"/>
      <c r="C101" s="53"/>
      <c r="D101" s="53"/>
      <c r="E101" s="53"/>
      <c r="F101" s="53"/>
      <c r="G101" s="53"/>
      <c r="H101" s="53"/>
      <c r="I101" s="151"/>
      <c r="J101" s="151"/>
      <c r="K101" s="53"/>
      <c r="L101" s="53"/>
      <c r="M101" s="49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</row>
    <row r="105" spans="1:31" s="2" customFormat="1" ht="6.95" customHeight="1">
      <c r="A105" s="32"/>
      <c r="B105" s="54"/>
      <c r="C105" s="55"/>
      <c r="D105" s="55"/>
      <c r="E105" s="55"/>
      <c r="F105" s="55"/>
      <c r="G105" s="55"/>
      <c r="H105" s="55"/>
      <c r="I105" s="154"/>
      <c r="J105" s="154"/>
      <c r="K105" s="55"/>
      <c r="L105" s="55"/>
      <c r="M105" s="49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pans="1:31" s="2" customFormat="1" ht="24.95" customHeight="1">
      <c r="A106" s="32"/>
      <c r="B106" s="33"/>
      <c r="C106" s="22" t="s">
        <v>129</v>
      </c>
      <c r="D106" s="34"/>
      <c r="E106" s="34"/>
      <c r="F106" s="34"/>
      <c r="G106" s="34"/>
      <c r="H106" s="34"/>
      <c r="I106" s="113"/>
      <c r="J106" s="113"/>
      <c r="K106" s="34"/>
      <c r="L106" s="34"/>
      <c r="M106" s="49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31" s="2" customFormat="1" ht="6.95" customHeight="1">
      <c r="A107" s="32"/>
      <c r="B107" s="33"/>
      <c r="C107" s="34"/>
      <c r="D107" s="34"/>
      <c r="E107" s="34"/>
      <c r="F107" s="34"/>
      <c r="G107" s="34"/>
      <c r="H107" s="34"/>
      <c r="I107" s="113"/>
      <c r="J107" s="113"/>
      <c r="K107" s="34"/>
      <c r="L107" s="34"/>
      <c r="M107" s="49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12" customHeight="1">
      <c r="A108" s="32"/>
      <c r="B108" s="33"/>
      <c r="C108" s="28" t="s">
        <v>17</v>
      </c>
      <c r="D108" s="34"/>
      <c r="E108" s="34"/>
      <c r="F108" s="34"/>
      <c r="G108" s="34"/>
      <c r="H108" s="34"/>
      <c r="I108" s="113"/>
      <c r="J108" s="113"/>
      <c r="K108" s="34"/>
      <c r="L108" s="34"/>
      <c r="M108" s="49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16.5" customHeight="1">
      <c r="A109" s="32"/>
      <c r="B109" s="33"/>
      <c r="C109" s="34"/>
      <c r="D109" s="34"/>
      <c r="E109" s="312" t="str">
        <f>E7</f>
        <v>Oprava přejezdů na tratích 322,323</v>
      </c>
      <c r="F109" s="313"/>
      <c r="G109" s="313"/>
      <c r="H109" s="313"/>
      <c r="I109" s="113"/>
      <c r="J109" s="113"/>
      <c r="K109" s="34"/>
      <c r="L109" s="34"/>
      <c r="M109" s="49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12" customHeight="1">
      <c r="A110" s="32"/>
      <c r="B110" s="33"/>
      <c r="C110" s="28" t="s">
        <v>114</v>
      </c>
      <c r="D110" s="34"/>
      <c r="E110" s="34"/>
      <c r="F110" s="34"/>
      <c r="G110" s="34"/>
      <c r="H110" s="34"/>
      <c r="I110" s="113"/>
      <c r="J110" s="113"/>
      <c r="K110" s="34"/>
      <c r="L110" s="34"/>
      <c r="M110" s="49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16.5" customHeight="1">
      <c r="A111" s="32"/>
      <c r="B111" s="33"/>
      <c r="C111" s="34"/>
      <c r="D111" s="34"/>
      <c r="E111" s="284" t="str">
        <f>E9</f>
        <v>SO 01 - Oprava přejezdu P7400  v km 10,640 v žst.Vratimov</v>
      </c>
      <c r="F111" s="314"/>
      <c r="G111" s="314"/>
      <c r="H111" s="314"/>
      <c r="I111" s="113"/>
      <c r="J111" s="113"/>
      <c r="K111" s="34"/>
      <c r="L111" s="34"/>
      <c r="M111" s="49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6.95" customHeight="1">
      <c r="A112" s="32"/>
      <c r="B112" s="33"/>
      <c r="C112" s="34"/>
      <c r="D112" s="34"/>
      <c r="E112" s="34"/>
      <c r="F112" s="34"/>
      <c r="G112" s="34"/>
      <c r="H112" s="34"/>
      <c r="I112" s="113"/>
      <c r="J112" s="113"/>
      <c r="K112" s="34"/>
      <c r="L112" s="34"/>
      <c r="M112" s="49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2" customHeight="1">
      <c r="A113" s="32"/>
      <c r="B113" s="33"/>
      <c r="C113" s="28" t="s">
        <v>23</v>
      </c>
      <c r="D113" s="34"/>
      <c r="E113" s="34"/>
      <c r="F113" s="26" t="str">
        <f>F12</f>
        <v>Obvod Český Těšín</v>
      </c>
      <c r="G113" s="34"/>
      <c r="H113" s="34"/>
      <c r="I113" s="115" t="s">
        <v>25</v>
      </c>
      <c r="J113" s="117" t="str">
        <f>IF(J12="","",J12)</f>
        <v>3. 3. 2020</v>
      </c>
      <c r="K113" s="34"/>
      <c r="L113" s="34"/>
      <c r="M113" s="49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6.95" customHeight="1">
      <c r="A114" s="32"/>
      <c r="B114" s="33"/>
      <c r="C114" s="34"/>
      <c r="D114" s="34"/>
      <c r="E114" s="34"/>
      <c r="F114" s="34"/>
      <c r="G114" s="34"/>
      <c r="H114" s="34"/>
      <c r="I114" s="113"/>
      <c r="J114" s="113"/>
      <c r="K114" s="34"/>
      <c r="L114" s="34"/>
      <c r="M114" s="49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5.2" customHeight="1">
      <c r="A115" s="32"/>
      <c r="B115" s="33"/>
      <c r="C115" s="28" t="s">
        <v>27</v>
      </c>
      <c r="D115" s="34"/>
      <c r="E115" s="34"/>
      <c r="F115" s="26" t="str">
        <f>E15</f>
        <v>Správa železnic s.o.,OŘ Ostrava,ST Ostrava</v>
      </c>
      <c r="G115" s="34"/>
      <c r="H115" s="34"/>
      <c r="I115" s="115" t="s">
        <v>35</v>
      </c>
      <c r="J115" s="155" t="str">
        <f>E21</f>
        <v xml:space="preserve"> </v>
      </c>
      <c r="K115" s="34"/>
      <c r="L115" s="34"/>
      <c r="M115" s="49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5.2" customHeight="1">
      <c r="A116" s="32"/>
      <c r="B116" s="33"/>
      <c r="C116" s="28" t="s">
        <v>33</v>
      </c>
      <c r="D116" s="34"/>
      <c r="E116" s="34"/>
      <c r="F116" s="26" t="str">
        <f>IF(E18="","",E18)</f>
        <v>Vyplň údaj</v>
      </c>
      <c r="G116" s="34"/>
      <c r="H116" s="34"/>
      <c r="I116" s="115" t="s">
        <v>37</v>
      </c>
      <c r="J116" s="155" t="str">
        <f>E24</f>
        <v xml:space="preserve"> </v>
      </c>
      <c r="K116" s="34"/>
      <c r="L116" s="34"/>
      <c r="M116" s="49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10.35" customHeight="1">
      <c r="A117" s="32"/>
      <c r="B117" s="33"/>
      <c r="C117" s="34"/>
      <c r="D117" s="34"/>
      <c r="E117" s="34"/>
      <c r="F117" s="34"/>
      <c r="G117" s="34"/>
      <c r="H117" s="34"/>
      <c r="I117" s="113"/>
      <c r="J117" s="113"/>
      <c r="K117" s="34"/>
      <c r="L117" s="34"/>
      <c r="M117" s="49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11" customFormat="1" ht="29.25" customHeight="1">
      <c r="A118" s="176"/>
      <c r="B118" s="177"/>
      <c r="C118" s="178" t="s">
        <v>130</v>
      </c>
      <c r="D118" s="179" t="s">
        <v>64</v>
      </c>
      <c r="E118" s="179" t="s">
        <v>60</v>
      </c>
      <c r="F118" s="179" t="s">
        <v>61</v>
      </c>
      <c r="G118" s="179" t="s">
        <v>131</v>
      </c>
      <c r="H118" s="179" t="s">
        <v>132</v>
      </c>
      <c r="I118" s="180" t="s">
        <v>133</v>
      </c>
      <c r="J118" s="180" t="s">
        <v>134</v>
      </c>
      <c r="K118" s="179" t="s">
        <v>123</v>
      </c>
      <c r="L118" s="181" t="s">
        <v>135</v>
      </c>
      <c r="M118" s="182"/>
      <c r="N118" s="72" t="s">
        <v>1</v>
      </c>
      <c r="O118" s="73" t="s">
        <v>43</v>
      </c>
      <c r="P118" s="73" t="s">
        <v>136</v>
      </c>
      <c r="Q118" s="73" t="s">
        <v>137</v>
      </c>
      <c r="R118" s="73" t="s">
        <v>138</v>
      </c>
      <c r="S118" s="73" t="s">
        <v>139</v>
      </c>
      <c r="T118" s="73" t="s">
        <v>140</v>
      </c>
      <c r="U118" s="73" t="s">
        <v>141</v>
      </c>
      <c r="V118" s="73" t="s">
        <v>142</v>
      </c>
      <c r="W118" s="73" t="s">
        <v>143</v>
      </c>
      <c r="X118" s="74" t="s">
        <v>144</v>
      </c>
      <c r="Y118" s="176"/>
      <c r="Z118" s="176"/>
      <c r="AA118" s="176"/>
      <c r="AB118" s="176"/>
      <c r="AC118" s="176"/>
      <c r="AD118" s="176"/>
      <c r="AE118" s="176"/>
    </row>
    <row r="119" spans="1:65" s="2" customFormat="1" ht="22.9" customHeight="1">
      <c r="A119" s="32"/>
      <c r="B119" s="33"/>
      <c r="C119" s="79" t="s">
        <v>145</v>
      </c>
      <c r="D119" s="34"/>
      <c r="E119" s="34"/>
      <c r="F119" s="34"/>
      <c r="G119" s="34"/>
      <c r="H119" s="34"/>
      <c r="I119" s="113"/>
      <c r="J119" s="113"/>
      <c r="K119" s="183">
        <f>BK119</f>
        <v>0</v>
      </c>
      <c r="L119" s="34"/>
      <c r="M119" s="37"/>
      <c r="N119" s="75"/>
      <c r="O119" s="184"/>
      <c r="P119" s="76"/>
      <c r="Q119" s="185">
        <f>Q120+Q215</f>
        <v>0</v>
      </c>
      <c r="R119" s="185">
        <f>R120+R215</f>
        <v>0</v>
      </c>
      <c r="S119" s="76"/>
      <c r="T119" s="186">
        <f>T120+T215</f>
        <v>0</v>
      </c>
      <c r="U119" s="76"/>
      <c r="V119" s="186">
        <f>V120+V215</f>
        <v>2233.1872600000006</v>
      </c>
      <c r="W119" s="76"/>
      <c r="X119" s="187">
        <f>X120+X215</f>
        <v>556.76800000000003</v>
      </c>
      <c r="Y119" s="32"/>
      <c r="Z119" s="32"/>
      <c r="AA119" s="32"/>
      <c r="AB119" s="32"/>
      <c r="AC119" s="32"/>
      <c r="AD119" s="32"/>
      <c r="AE119" s="32"/>
      <c r="AT119" s="16" t="s">
        <v>80</v>
      </c>
      <c r="AU119" s="16" t="s">
        <v>125</v>
      </c>
      <c r="BK119" s="188">
        <f>BK120+BK215</f>
        <v>0</v>
      </c>
    </row>
    <row r="120" spans="1:65" s="12" customFormat="1" ht="25.9" customHeight="1">
      <c r="B120" s="189"/>
      <c r="C120" s="190"/>
      <c r="D120" s="191" t="s">
        <v>80</v>
      </c>
      <c r="E120" s="192" t="s">
        <v>146</v>
      </c>
      <c r="F120" s="192" t="s">
        <v>147</v>
      </c>
      <c r="G120" s="190"/>
      <c r="H120" s="190"/>
      <c r="I120" s="193"/>
      <c r="J120" s="193"/>
      <c r="K120" s="194">
        <f>BK120</f>
        <v>0</v>
      </c>
      <c r="L120" s="190"/>
      <c r="M120" s="195"/>
      <c r="N120" s="196"/>
      <c r="O120" s="197"/>
      <c r="P120" s="197"/>
      <c r="Q120" s="198">
        <f>Q121</f>
        <v>0</v>
      </c>
      <c r="R120" s="198">
        <f>R121</f>
        <v>0</v>
      </c>
      <c r="S120" s="197"/>
      <c r="T120" s="199">
        <f>T121</f>
        <v>0</v>
      </c>
      <c r="U120" s="197"/>
      <c r="V120" s="199">
        <f>V121</f>
        <v>2233.1872600000006</v>
      </c>
      <c r="W120" s="197"/>
      <c r="X120" s="200">
        <f>X121</f>
        <v>556.76800000000003</v>
      </c>
      <c r="AR120" s="201" t="s">
        <v>89</v>
      </c>
      <c r="AT120" s="202" t="s">
        <v>80</v>
      </c>
      <c r="AU120" s="202" t="s">
        <v>81</v>
      </c>
      <c r="AY120" s="201" t="s">
        <v>148</v>
      </c>
      <c r="BK120" s="203">
        <f>BK121</f>
        <v>0</v>
      </c>
    </row>
    <row r="121" spans="1:65" s="12" customFormat="1" ht="22.9" customHeight="1">
      <c r="B121" s="189"/>
      <c r="C121" s="190"/>
      <c r="D121" s="191" t="s">
        <v>80</v>
      </c>
      <c r="E121" s="204" t="s">
        <v>149</v>
      </c>
      <c r="F121" s="204" t="s">
        <v>150</v>
      </c>
      <c r="G121" s="190"/>
      <c r="H121" s="190"/>
      <c r="I121" s="193"/>
      <c r="J121" s="193"/>
      <c r="K121" s="205">
        <f>BK121</f>
        <v>0</v>
      </c>
      <c r="L121" s="190"/>
      <c r="M121" s="195"/>
      <c r="N121" s="196"/>
      <c r="O121" s="197"/>
      <c r="P121" s="197"/>
      <c r="Q121" s="198">
        <f>SUM(Q122:Q214)</f>
        <v>0</v>
      </c>
      <c r="R121" s="198">
        <f>SUM(R122:R214)</f>
        <v>0</v>
      </c>
      <c r="S121" s="197"/>
      <c r="T121" s="199">
        <f>SUM(T122:T214)</f>
        <v>0</v>
      </c>
      <c r="U121" s="197"/>
      <c r="V121" s="199">
        <f>SUM(V122:V214)</f>
        <v>2233.1872600000006</v>
      </c>
      <c r="W121" s="197"/>
      <c r="X121" s="200">
        <f>SUM(X122:X214)</f>
        <v>556.76800000000003</v>
      </c>
      <c r="AR121" s="201" t="s">
        <v>89</v>
      </c>
      <c r="AT121" s="202" t="s">
        <v>80</v>
      </c>
      <c r="AU121" s="202" t="s">
        <v>89</v>
      </c>
      <c r="AY121" s="201" t="s">
        <v>148</v>
      </c>
      <c r="BK121" s="203">
        <f>SUM(BK122:BK214)</f>
        <v>0</v>
      </c>
    </row>
    <row r="122" spans="1:65" s="2" customFormat="1" ht="24" customHeight="1">
      <c r="A122" s="32"/>
      <c r="B122" s="33"/>
      <c r="C122" s="206" t="s">
        <v>89</v>
      </c>
      <c r="D122" s="206" t="s">
        <v>151</v>
      </c>
      <c r="E122" s="207" t="s">
        <v>152</v>
      </c>
      <c r="F122" s="208" t="s">
        <v>153</v>
      </c>
      <c r="G122" s="209" t="s">
        <v>154</v>
      </c>
      <c r="H122" s="210">
        <v>720</v>
      </c>
      <c r="I122" s="211"/>
      <c r="J122" s="211"/>
      <c r="K122" s="212">
        <f t="shared" ref="K122:K127" si="1">ROUND(P122*H122,2)</f>
        <v>0</v>
      </c>
      <c r="L122" s="208" t="s">
        <v>155</v>
      </c>
      <c r="M122" s="37"/>
      <c r="N122" s="213" t="s">
        <v>1</v>
      </c>
      <c r="O122" s="214" t="s">
        <v>44</v>
      </c>
      <c r="P122" s="215">
        <f t="shared" ref="P122:P127" si="2">I122+J122</f>
        <v>0</v>
      </c>
      <c r="Q122" s="215">
        <f t="shared" ref="Q122:Q127" si="3">ROUND(I122*H122,2)</f>
        <v>0</v>
      </c>
      <c r="R122" s="215">
        <f t="shared" ref="R122:R127" si="4">ROUND(J122*H122,2)</f>
        <v>0</v>
      </c>
      <c r="S122" s="68"/>
      <c r="T122" s="216">
        <f t="shared" ref="T122:T127" si="5">S122*H122</f>
        <v>0</v>
      </c>
      <c r="U122" s="216">
        <v>0</v>
      </c>
      <c r="V122" s="216">
        <f t="shared" ref="V122:V127" si="6">U122*H122</f>
        <v>0</v>
      </c>
      <c r="W122" s="216">
        <v>0</v>
      </c>
      <c r="X122" s="217">
        <f t="shared" ref="X122:X127" si="7">W122*H122</f>
        <v>0</v>
      </c>
      <c r="Y122" s="32"/>
      <c r="Z122" s="32"/>
      <c r="AA122" s="32"/>
      <c r="AB122" s="32"/>
      <c r="AC122" s="32"/>
      <c r="AD122" s="32"/>
      <c r="AE122" s="32"/>
      <c r="AR122" s="218" t="s">
        <v>156</v>
      </c>
      <c r="AT122" s="218" t="s">
        <v>151</v>
      </c>
      <c r="AU122" s="218" t="s">
        <v>91</v>
      </c>
      <c r="AY122" s="16" t="s">
        <v>148</v>
      </c>
      <c r="BE122" s="219">
        <f t="shared" ref="BE122:BE127" si="8">IF(O122="základní",K122,0)</f>
        <v>0</v>
      </c>
      <c r="BF122" s="219">
        <f t="shared" ref="BF122:BF127" si="9">IF(O122="snížená",K122,0)</f>
        <v>0</v>
      </c>
      <c r="BG122" s="219">
        <f t="shared" ref="BG122:BG127" si="10">IF(O122="zákl. přenesená",K122,0)</f>
        <v>0</v>
      </c>
      <c r="BH122" s="219">
        <f t="shared" ref="BH122:BH127" si="11">IF(O122="sníž. přenesená",K122,0)</f>
        <v>0</v>
      </c>
      <c r="BI122" s="219">
        <f t="shared" ref="BI122:BI127" si="12">IF(O122="nulová",K122,0)</f>
        <v>0</v>
      </c>
      <c r="BJ122" s="16" t="s">
        <v>89</v>
      </c>
      <c r="BK122" s="219">
        <f t="shared" ref="BK122:BK127" si="13">ROUND(P122*H122,2)</f>
        <v>0</v>
      </c>
      <c r="BL122" s="16" t="s">
        <v>156</v>
      </c>
      <c r="BM122" s="218" t="s">
        <v>157</v>
      </c>
    </row>
    <row r="123" spans="1:65" s="2" customFormat="1" ht="24" customHeight="1">
      <c r="A123" s="32"/>
      <c r="B123" s="33"/>
      <c r="C123" s="206" t="s">
        <v>91</v>
      </c>
      <c r="D123" s="206" t="s">
        <v>151</v>
      </c>
      <c r="E123" s="207" t="s">
        <v>158</v>
      </c>
      <c r="F123" s="208" t="s">
        <v>159</v>
      </c>
      <c r="G123" s="209" t="s">
        <v>160</v>
      </c>
      <c r="H123" s="210">
        <v>144</v>
      </c>
      <c r="I123" s="211"/>
      <c r="J123" s="211"/>
      <c r="K123" s="212">
        <f t="shared" si="1"/>
        <v>0</v>
      </c>
      <c r="L123" s="208" t="s">
        <v>155</v>
      </c>
      <c r="M123" s="37"/>
      <c r="N123" s="213" t="s">
        <v>1</v>
      </c>
      <c r="O123" s="214" t="s">
        <v>44</v>
      </c>
      <c r="P123" s="215">
        <f t="shared" si="2"/>
        <v>0</v>
      </c>
      <c r="Q123" s="215">
        <f t="shared" si="3"/>
        <v>0</v>
      </c>
      <c r="R123" s="215">
        <f t="shared" si="4"/>
        <v>0</v>
      </c>
      <c r="S123" s="68"/>
      <c r="T123" s="216">
        <f t="shared" si="5"/>
        <v>0</v>
      </c>
      <c r="U123" s="216">
        <v>1.7</v>
      </c>
      <c r="V123" s="216">
        <f t="shared" si="6"/>
        <v>244.79999999999998</v>
      </c>
      <c r="W123" s="216">
        <v>0</v>
      </c>
      <c r="X123" s="217">
        <f t="shared" si="7"/>
        <v>0</v>
      </c>
      <c r="Y123" s="32"/>
      <c r="Z123" s="32"/>
      <c r="AA123" s="32"/>
      <c r="AB123" s="32"/>
      <c r="AC123" s="32"/>
      <c r="AD123" s="32"/>
      <c r="AE123" s="32"/>
      <c r="AR123" s="218" t="s">
        <v>156</v>
      </c>
      <c r="AT123" s="218" t="s">
        <v>151</v>
      </c>
      <c r="AU123" s="218" t="s">
        <v>91</v>
      </c>
      <c r="AY123" s="16" t="s">
        <v>148</v>
      </c>
      <c r="BE123" s="219">
        <f t="shared" si="8"/>
        <v>0</v>
      </c>
      <c r="BF123" s="219">
        <f t="shared" si="9"/>
        <v>0</v>
      </c>
      <c r="BG123" s="219">
        <f t="shared" si="10"/>
        <v>0</v>
      </c>
      <c r="BH123" s="219">
        <f t="shared" si="11"/>
        <v>0</v>
      </c>
      <c r="BI123" s="219">
        <f t="shared" si="12"/>
        <v>0</v>
      </c>
      <c r="BJ123" s="16" t="s">
        <v>89</v>
      </c>
      <c r="BK123" s="219">
        <f t="shared" si="13"/>
        <v>0</v>
      </c>
      <c r="BL123" s="16" t="s">
        <v>156</v>
      </c>
      <c r="BM123" s="218" t="s">
        <v>161</v>
      </c>
    </row>
    <row r="124" spans="1:65" s="2" customFormat="1" ht="24" customHeight="1">
      <c r="A124" s="32"/>
      <c r="B124" s="33"/>
      <c r="C124" s="206" t="s">
        <v>162</v>
      </c>
      <c r="D124" s="206" t="s">
        <v>151</v>
      </c>
      <c r="E124" s="207" t="s">
        <v>163</v>
      </c>
      <c r="F124" s="208" t="s">
        <v>164</v>
      </c>
      <c r="G124" s="209" t="s">
        <v>160</v>
      </c>
      <c r="H124" s="210">
        <v>202</v>
      </c>
      <c r="I124" s="211"/>
      <c r="J124" s="211"/>
      <c r="K124" s="212">
        <f t="shared" si="1"/>
        <v>0</v>
      </c>
      <c r="L124" s="208" t="s">
        <v>155</v>
      </c>
      <c r="M124" s="37"/>
      <c r="N124" s="213" t="s">
        <v>1</v>
      </c>
      <c r="O124" s="214" t="s">
        <v>44</v>
      </c>
      <c r="P124" s="215">
        <f t="shared" si="2"/>
        <v>0</v>
      </c>
      <c r="Q124" s="215">
        <f t="shared" si="3"/>
        <v>0</v>
      </c>
      <c r="R124" s="215">
        <f t="shared" si="4"/>
        <v>0</v>
      </c>
      <c r="S124" s="68"/>
      <c r="T124" s="216">
        <f t="shared" si="5"/>
        <v>0</v>
      </c>
      <c r="U124" s="216">
        <v>0</v>
      </c>
      <c r="V124" s="216">
        <f t="shared" si="6"/>
        <v>0</v>
      </c>
      <c r="W124" s="216">
        <v>1.7</v>
      </c>
      <c r="X124" s="217">
        <f t="shared" si="7"/>
        <v>343.4</v>
      </c>
      <c r="Y124" s="32"/>
      <c r="Z124" s="32"/>
      <c r="AA124" s="32"/>
      <c r="AB124" s="32"/>
      <c r="AC124" s="32"/>
      <c r="AD124" s="32"/>
      <c r="AE124" s="32"/>
      <c r="AR124" s="218" t="s">
        <v>156</v>
      </c>
      <c r="AT124" s="218" t="s">
        <v>151</v>
      </c>
      <c r="AU124" s="218" t="s">
        <v>91</v>
      </c>
      <c r="AY124" s="16" t="s">
        <v>148</v>
      </c>
      <c r="BE124" s="219">
        <f t="shared" si="8"/>
        <v>0</v>
      </c>
      <c r="BF124" s="219">
        <f t="shared" si="9"/>
        <v>0</v>
      </c>
      <c r="BG124" s="219">
        <f t="shared" si="10"/>
        <v>0</v>
      </c>
      <c r="BH124" s="219">
        <f t="shared" si="11"/>
        <v>0</v>
      </c>
      <c r="BI124" s="219">
        <f t="shared" si="12"/>
        <v>0</v>
      </c>
      <c r="BJ124" s="16" t="s">
        <v>89</v>
      </c>
      <c r="BK124" s="219">
        <f t="shared" si="13"/>
        <v>0</v>
      </c>
      <c r="BL124" s="16" t="s">
        <v>156</v>
      </c>
      <c r="BM124" s="218" t="s">
        <v>165</v>
      </c>
    </row>
    <row r="125" spans="1:65" s="2" customFormat="1" ht="24" customHeight="1">
      <c r="A125" s="32"/>
      <c r="B125" s="33"/>
      <c r="C125" s="206" t="s">
        <v>156</v>
      </c>
      <c r="D125" s="206" t="s">
        <v>151</v>
      </c>
      <c r="E125" s="207" t="s">
        <v>166</v>
      </c>
      <c r="F125" s="208" t="s">
        <v>167</v>
      </c>
      <c r="G125" s="209" t="s">
        <v>160</v>
      </c>
      <c r="H125" s="210">
        <v>202</v>
      </c>
      <c r="I125" s="211"/>
      <c r="J125" s="211"/>
      <c r="K125" s="212">
        <f t="shared" si="1"/>
        <v>0</v>
      </c>
      <c r="L125" s="208" t="s">
        <v>155</v>
      </c>
      <c r="M125" s="37"/>
      <c r="N125" s="213" t="s">
        <v>1</v>
      </c>
      <c r="O125" s="214" t="s">
        <v>44</v>
      </c>
      <c r="P125" s="215">
        <f t="shared" si="2"/>
        <v>0</v>
      </c>
      <c r="Q125" s="215">
        <f t="shared" si="3"/>
        <v>0</v>
      </c>
      <c r="R125" s="215">
        <f t="shared" si="4"/>
        <v>0</v>
      </c>
      <c r="S125" s="68"/>
      <c r="T125" s="216">
        <f t="shared" si="5"/>
        <v>0</v>
      </c>
      <c r="U125" s="216">
        <v>1.7</v>
      </c>
      <c r="V125" s="216">
        <f t="shared" si="6"/>
        <v>343.4</v>
      </c>
      <c r="W125" s="216">
        <v>0</v>
      </c>
      <c r="X125" s="217">
        <f t="shared" si="7"/>
        <v>0</v>
      </c>
      <c r="Y125" s="32"/>
      <c r="Z125" s="32"/>
      <c r="AA125" s="32"/>
      <c r="AB125" s="32"/>
      <c r="AC125" s="32"/>
      <c r="AD125" s="32"/>
      <c r="AE125" s="32"/>
      <c r="AR125" s="218" t="s">
        <v>156</v>
      </c>
      <c r="AT125" s="218" t="s">
        <v>151</v>
      </c>
      <c r="AU125" s="218" t="s">
        <v>91</v>
      </c>
      <c r="AY125" s="16" t="s">
        <v>148</v>
      </c>
      <c r="BE125" s="219">
        <f t="shared" si="8"/>
        <v>0</v>
      </c>
      <c r="BF125" s="219">
        <f t="shared" si="9"/>
        <v>0</v>
      </c>
      <c r="BG125" s="219">
        <f t="shared" si="10"/>
        <v>0</v>
      </c>
      <c r="BH125" s="219">
        <f t="shared" si="11"/>
        <v>0</v>
      </c>
      <c r="BI125" s="219">
        <f t="shared" si="12"/>
        <v>0</v>
      </c>
      <c r="BJ125" s="16" t="s">
        <v>89</v>
      </c>
      <c r="BK125" s="219">
        <f t="shared" si="13"/>
        <v>0</v>
      </c>
      <c r="BL125" s="16" t="s">
        <v>156</v>
      </c>
      <c r="BM125" s="218" t="s">
        <v>168</v>
      </c>
    </row>
    <row r="126" spans="1:65" s="2" customFormat="1" ht="24" customHeight="1">
      <c r="A126" s="32"/>
      <c r="B126" s="33"/>
      <c r="C126" s="206" t="s">
        <v>149</v>
      </c>
      <c r="D126" s="206" t="s">
        <v>151</v>
      </c>
      <c r="E126" s="207" t="s">
        <v>169</v>
      </c>
      <c r="F126" s="208" t="s">
        <v>170</v>
      </c>
      <c r="G126" s="209" t="s">
        <v>160</v>
      </c>
      <c r="H126" s="210">
        <v>50</v>
      </c>
      <c r="I126" s="211"/>
      <c r="J126" s="211"/>
      <c r="K126" s="212">
        <f t="shared" si="1"/>
        <v>0</v>
      </c>
      <c r="L126" s="208" t="s">
        <v>155</v>
      </c>
      <c r="M126" s="37"/>
      <c r="N126" s="213" t="s">
        <v>1</v>
      </c>
      <c r="O126" s="214" t="s">
        <v>44</v>
      </c>
      <c r="P126" s="215">
        <f t="shared" si="2"/>
        <v>0</v>
      </c>
      <c r="Q126" s="215">
        <f t="shared" si="3"/>
        <v>0</v>
      </c>
      <c r="R126" s="215">
        <f t="shared" si="4"/>
        <v>0</v>
      </c>
      <c r="S126" s="68"/>
      <c r="T126" s="216">
        <f t="shared" si="5"/>
        <v>0</v>
      </c>
      <c r="U126" s="216">
        <v>1.7</v>
      </c>
      <c r="V126" s="216">
        <f t="shared" si="6"/>
        <v>85</v>
      </c>
      <c r="W126" s="216">
        <v>0</v>
      </c>
      <c r="X126" s="217">
        <f t="shared" si="7"/>
        <v>0</v>
      </c>
      <c r="Y126" s="32"/>
      <c r="Z126" s="32"/>
      <c r="AA126" s="32"/>
      <c r="AB126" s="32"/>
      <c r="AC126" s="32"/>
      <c r="AD126" s="32"/>
      <c r="AE126" s="32"/>
      <c r="AR126" s="218" t="s">
        <v>156</v>
      </c>
      <c r="AT126" s="218" t="s">
        <v>151</v>
      </c>
      <c r="AU126" s="218" t="s">
        <v>91</v>
      </c>
      <c r="AY126" s="16" t="s">
        <v>148</v>
      </c>
      <c r="BE126" s="219">
        <f t="shared" si="8"/>
        <v>0</v>
      </c>
      <c r="BF126" s="219">
        <f t="shared" si="9"/>
        <v>0</v>
      </c>
      <c r="BG126" s="219">
        <f t="shared" si="10"/>
        <v>0</v>
      </c>
      <c r="BH126" s="219">
        <f t="shared" si="11"/>
        <v>0</v>
      </c>
      <c r="BI126" s="219">
        <f t="shared" si="12"/>
        <v>0</v>
      </c>
      <c r="BJ126" s="16" t="s">
        <v>89</v>
      </c>
      <c r="BK126" s="219">
        <f t="shared" si="13"/>
        <v>0</v>
      </c>
      <c r="BL126" s="16" t="s">
        <v>156</v>
      </c>
      <c r="BM126" s="218" t="s">
        <v>171</v>
      </c>
    </row>
    <row r="127" spans="1:65" s="2" customFormat="1" ht="24" customHeight="1">
      <c r="A127" s="32"/>
      <c r="B127" s="33"/>
      <c r="C127" s="206" t="s">
        <v>172</v>
      </c>
      <c r="D127" s="206" t="s">
        <v>151</v>
      </c>
      <c r="E127" s="207" t="s">
        <v>173</v>
      </c>
      <c r="F127" s="208" t="s">
        <v>174</v>
      </c>
      <c r="G127" s="209" t="s">
        <v>175</v>
      </c>
      <c r="H127" s="210">
        <v>0.6</v>
      </c>
      <c r="I127" s="211"/>
      <c r="J127" s="211"/>
      <c r="K127" s="212">
        <f t="shared" si="1"/>
        <v>0</v>
      </c>
      <c r="L127" s="208" t="s">
        <v>155</v>
      </c>
      <c r="M127" s="37"/>
      <c r="N127" s="213" t="s">
        <v>1</v>
      </c>
      <c r="O127" s="214" t="s">
        <v>44</v>
      </c>
      <c r="P127" s="215">
        <f t="shared" si="2"/>
        <v>0</v>
      </c>
      <c r="Q127" s="215">
        <f t="shared" si="3"/>
        <v>0</v>
      </c>
      <c r="R127" s="215">
        <f t="shared" si="4"/>
        <v>0</v>
      </c>
      <c r="S127" s="68"/>
      <c r="T127" s="216">
        <f t="shared" si="5"/>
        <v>0</v>
      </c>
      <c r="U127" s="216">
        <v>0</v>
      </c>
      <c r="V127" s="216">
        <f t="shared" si="6"/>
        <v>0</v>
      </c>
      <c r="W127" s="216">
        <v>0</v>
      </c>
      <c r="X127" s="217">
        <f t="shared" si="7"/>
        <v>0</v>
      </c>
      <c r="Y127" s="32"/>
      <c r="Z127" s="32"/>
      <c r="AA127" s="32"/>
      <c r="AB127" s="32"/>
      <c r="AC127" s="32"/>
      <c r="AD127" s="32"/>
      <c r="AE127" s="32"/>
      <c r="AR127" s="218" t="s">
        <v>156</v>
      </c>
      <c r="AT127" s="218" t="s">
        <v>151</v>
      </c>
      <c r="AU127" s="218" t="s">
        <v>91</v>
      </c>
      <c r="AY127" s="16" t="s">
        <v>148</v>
      </c>
      <c r="BE127" s="219">
        <f t="shared" si="8"/>
        <v>0</v>
      </c>
      <c r="BF127" s="219">
        <f t="shared" si="9"/>
        <v>0</v>
      </c>
      <c r="BG127" s="219">
        <f t="shared" si="10"/>
        <v>0</v>
      </c>
      <c r="BH127" s="219">
        <f t="shared" si="11"/>
        <v>0</v>
      </c>
      <c r="BI127" s="219">
        <f t="shared" si="12"/>
        <v>0</v>
      </c>
      <c r="BJ127" s="16" t="s">
        <v>89</v>
      </c>
      <c r="BK127" s="219">
        <f t="shared" si="13"/>
        <v>0</v>
      </c>
      <c r="BL127" s="16" t="s">
        <v>156</v>
      </c>
      <c r="BM127" s="218" t="s">
        <v>176</v>
      </c>
    </row>
    <row r="128" spans="1:65" s="2" customFormat="1" ht="19.5">
      <c r="A128" s="32"/>
      <c r="B128" s="33"/>
      <c r="C128" s="34"/>
      <c r="D128" s="220" t="s">
        <v>177</v>
      </c>
      <c r="E128" s="34"/>
      <c r="F128" s="221" t="s">
        <v>178</v>
      </c>
      <c r="G128" s="34"/>
      <c r="H128" s="34"/>
      <c r="I128" s="113"/>
      <c r="J128" s="113"/>
      <c r="K128" s="34"/>
      <c r="L128" s="34"/>
      <c r="M128" s="37"/>
      <c r="N128" s="222"/>
      <c r="O128" s="223"/>
      <c r="P128" s="68"/>
      <c r="Q128" s="68"/>
      <c r="R128" s="68"/>
      <c r="S128" s="68"/>
      <c r="T128" s="68"/>
      <c r="U128" s="68"/>
      <c r="V128" s="68"/>
      <c r="W128" s="68"/>
      <c r="X128" s="69"/>
      <c r="Y128" s="32"/>
      <c r="Z128" s="32"/>
      <c r="AA128" s="32"/>
      <c r="AB128" s="32"/>
      <c r="AC128" s="32"/>
      <c r="AD128" s="32"/>
      <c r="AE128" s="32"/>
      <c r="AT128" s="16" t="s">
        <v>177</v>
      </c>
      <c r="AU128" s="16" t="s">
        <v>91</v>
      </c>
    </row>
    <row r="129" spans="1:65" s="2" customFormat="1" ht="24" customHeight="1">
      <c r="A129" s="32"/>
      <c r="B129" s="33"/>
      <c r="C129" s="206" t="s">
        <v>179</v>
      </c>
      <c r="D129" s="206" t="s">
        <v>151</v>
      </c>
      <c r="E129" s="207" t="s">
        <v>180</v>
      </c>
      <c r="F129" s="208" t="s">
        <v>181</v>
      </c>
      <c r="G129" s="209" t="s">
        <v>182</v>
      </c>
      <c r="H129" s="210">
        <v>3</v>
      </c>
      <c r="I129" s="211"/>
      <c r="J129" s="211"/>
      <c r="K129" s="212">
        <f>ROUND(P129*H129,2)</f>
        <v>0</v>
      </c>
      <c r="L129" s="208" t="s">
        <v>155</v>
      </c>
      <c r="M129" s="37"/>
      <c r="N129" s="213" t="s">
        <v>1</v>
      </c>
      <c r="O129" s="214" t="s">
        <v>44</v>
      </c>
      <c r="P129" s="215">
        <f>I129+J129</f>
        <v>0</v>
      </c>
      <c r="Q129" s="215">
        <f>ROUND(I129*H129,2)</f>
        <v>0</v>
      </c>
      <c r="R129" s="215">
        <f>ROUND(J129*H129,2)</f>
        <v>0</v>
      </c>
      <c r="S129" s="68"/>
      <c r="T129" s="216">
        <f>S129*H129</f>
        <v>0</v>
      </c>
      <c r="U129" s="216">
        <v>0</v>
      </c>
      <c r="V129" s="216">
        <f>U129*H129</f>
        <v>0</v>
      </c>
      <c r="W129" s="216">
        <v>0</v>
      </c>
      <c r="X129" s="217">
        <f>W129*H129</f>
        <v>0</v>
      </c>
      <c r="Y129" s="32"/>
      <c r="Z129" s="32"/>
      <c r="AA129" s="32"/>
      <c r="AB129" s="32"/>
      <c r="AC129" s="32"/>
      <c r="AD129" s="32"/>
      <c r="AE129" s="32"/>
      <c r="AR129" s="218" t="s">
        <v>156</v>
      </c>
      <c r="AT129" s="218" t="s">
        <v>151</v>
      </c>
      <c r="AU129" s="218" t="s">
        <v>91</v>
      </c>
      <c r="AY129" s="16" t="s">
        <v>148</v>
      </c>
      <c r="BE129" s="219">
        <f>IF(O129="základní",K129,0)</f>
        <v>0</v>
      </c>
      <c r="BF129" s="219">
        <f>IF(O129="snížená",K129,0)</f>
        <v>0</v>
      </c>
      <c r="BG129" s="219">
        <f>IF(O129="zákl. přenesená",K129,0)</f>
        <v>0</v>
      </c>
      <c r="BH129" s="219">
        <f>IF(O129="sníž. přenesená",K129,0)</f>
        <v>0</v>
      </c>
      <c r="BI129" s="219">
        <f>IF(O129="nulová",K129,0)</f>
        <v>0</v>
      </c>
      <c r="BJ129" s="16" t="s">
        <v>89</v>
      </c>
      <c r="BK129" s="219">
        <f>ROUND(P129*H129,2)</f>
        <v>0</v>
      </c>
      <c r="BL129" s="16" t="s">
        <v>156</v>
      </c>
      <c r="BM129" s="218" t="s">
        <v>183</v>
      </c>
    </row>
    <row r="130" spans="1:65" s="2" customFormat="1" ht="19.5">
      <c r="A130" s="32"/>
      <c r="B130" s="33"/>
      <c r="C130" s="34"/>
      <c r="D130" s="220" t="s">
        <v>177</v>
      </c>
      <c r="E130" s="34"/>
      <c r="F130" s="221" t="s">
        <v>184</v>
      </c>
      <c r="G130" s="34"/>
      <c r="H130" s="34"/>
      <c r="I130" s="113"/>
      <c r="J130" s="113"/>
      <c r="K130" s="34"/>
      <c r="L130" s="34"/>
      <c r="M130" s="37"/>
      <c r="N130" s="222"/>
      <c r="O130" s="223"/>
      <c r="P130" s="68"/>
      <c r="Q130" s="68"/>
      <c r="R130" s="68"/>
      <c r="S130" s="68"/>
      <c r="T130" s="68"/>
      <c r="U130" s="68"/>
      <c r="V130" s="68"/>
      <c r="W130" s="68"/>
      <c r="X130" s="69"/>
      <c r="Y130" s="32"/>
      <c r="Z130" s="32"/>
      <c r="AA130" s="32"/>
      <c r="AB130" s="32"/>
      <c r="AC130" s="32"/>
      <c r="AD130" s="32"/>
      <c r="AE130" s="32"/>
      <c r="AT130" s="16" t="s">
        <v>177</v>
      </c>
      <c r="AU130" s="16" t="s">
        <v>91</v>
      </c>
    </row>
    <row r="131" spans="1:65" s="2" customFormat="1" ht="24" customHeight="1">
      <c r="A131" s="32"/>
      <c r="B131" s="33"/>
      <c r="C131" s="206" t="s">
        <v>185</v>
      </c>
      <c r="D131" s="206" t="s">
        <v>151</v>
      </c>
      <c r="E131" s="207" t="s">
        <v>186</v>
      </c>
      <c r="F131" s="208" t="s">
        <v>187</v>
      </c>
      <c r="G131" s="209" t="s">
        <v>182</v>
      </c>
      <c r="H131" s="210">
        <v>3</v>
      </c>
      <c r="I131" s="211"/>
      <c r="J131" s="211"/>
      <c r="K131" s="212">
        <f t="shared" ref="K131:K136" si="14">ROUND(P131*H131,2)</f>
        <v>0</v>
      </c>
      <c r="L131" s="208" t="s">
        <v>155</v>
      </c>
      <c r="M131" s="37"/>
      <c r="N131" s="213" t="s">
        <v>1</v>
      </c>
      <c r="O131" s="214" t="s">
        <v>44</v>
      </c>
      <c r="P131" s="215">
        <f t="shared" ref="P131:P136" si="15">I131+J131</f>
        <v>0</v>
      </c>
      <c r="Q131" s="215">
        <f t="shared" ref="Q131:Q136" si="16">ROUND(I131*H131,2)</f>
        <v>0</v>
      </c>
      <c r="R131" s="215">
        <f t="shared" ref="R131:R136" si="17">ROUND(J131*H131,2)</f>
        <v>0</v>
      </c>
      <c r="S131" s="68"/>
      <c r="T131" s="216">
        <f t="shared" ref="T131:T136" si="18">S131*H131</f>
        <v>0</v>
      </c>
      <c r="U131" s="216">
        <v>0</v>
      </c>
      <c r="V131" s="216">
        <f t="shared" ref="V131:V136" si="19">U131*H131</f>
        <v>0</v>
      </c>
      <c r="W131" s="216">
        <v>0</v>
      </c>
      <c r="X131" s="217">
        <f t="shared" ref="X131:X136" si="20">W131*H131</f>
        <v>0</v>
      </c>
      <c r="Y131" s="32"/>
      <c r="Z131" s="32"/>
      <c r="AA131" s="32"/>
      <c r="AB131" s="32"/>
      <c r="AC131" s="32"/>
      <c r="AD131" s="32"/>
      <c r="AE131" s="32"/>
      <c r="AR131" s="218" t="s">
        <v>156</v>
      </c>
      <c r="AT131" s="218" t="s">
        <v>151</v>
      </c>
      <c r="AU131" s="218" t="s">
        <v>91</v>
      </c>
      <c r="AY131" s="16" t="s">
        <v>148</v>
      </c>
      <c r="BE131" s="219">
        <f t="shared" ref="BE131:BE136" si="21">IF(O131="základní",K131,0)</f>
        <v>0</v>
      </c>
      <c r="BF131" s="219">
        <f t="shared" ref="BF131:BF136" si="22">IF(O131="snížená",K131,0)</f>
        <v>0</v>
      </c>
      <c r="BG131" s="219">
        <f t="shared" ref="BG131:BG136" si="23">IF(O131="zákl. přenesená",K131,0)</f>
        <v>0</v>
      </c>
      <c r="BH131" s="219">
        <f t="shared" ref="BH131:BH136" si="24">IF(O131="sníž. přenesená",K131,0)</f>
        <v>0</v>
      </c>
      <c r="BI131" s="219">
        <f t="shared" ref="BI131:BI136" si="25">IF(O131="nulová",K131,0)</f>
        <v>0</v>
      </c>
      <c r="BJ131" s="16" t="s">
        <v>89</v>
      </c>
      <c r="BK131" s="219">
        <f t="shared" ref="BK131:BK136" si="26">ROUND(P131*H131,2)</f>
        <v>0</v>
      </c>
      <c r="BL131" s="16" t="s">
        <v>156</v>
      </c>
      <c r="BM131" s="218" t="s">
        <v>188</v>
      </c>
    </row>
    <row r="132" spans="1:65" s="2" customFormat="1" ht="24" customHeight="1">
      <c r="A132" s="32"/>
      <c r="B132" s="33"/>
      <c r="C132" s="206" t="s">
        <v>189</v>
      </c>
      <c r="D132" s="206" t="s">
        <v>151</v>
      </c>
      <c r="E132" s="207" t="s">
        <v>190</v>
      </c>
      <c r="F132" s="208" t="s">
        <v>191</v>
      </c>
      <c r="G132" s="209" t="s">
        <v>192</v>
      </c>
      <c r="H132" s="210">
        <v>168</v>
      </c>
      <c r="I132" s="211"/>
      <c r="J132" s="211"/>
      <c r="K132" s="212">
        <f t="shared" si="14"/>
        <v>0</v>
      </c>
      <c r="L132" s="208" t="s">
        <v>155</v>
      </c>
      <c r="M132" s="37"/>
      <c r="N132" s="213" t="s">
        <v>1</v>
      </c>
      <c r="O132" s="214" t="s">
        <v>44</v>
      </c>
      <c r="P132" s="215">
        <f t="shared" si="15"/>
        <v>0</v>
      </c>
      <c r="Q132" s="215">
        <f t="shared" si="16"/>
        <v>0</v>
      </c>
      <c r="R132" s="215">
        <f t="shared" si="17"/>
        <v>0</v>
      </c>
      <c r="S132" s="68"/>
      <c r="T132" s="216">
        <f t="shared" si="18"/>
        <v>0</v>
      </c>
      <c r="U132" s="216">
        <v>0</v>
      </c>
      <c r="V132" s="216">
        <f t="shared" si="19"/>
        <v>0</v>
      </c>
      <c r="W132" s="216">
        <v>0</v>
      </c>
      <c r="X132" s="217">
        <f t="shared" si="20"/>
        <v>0</v>
      </c>
      <c r="Y132" s="32"/>
      <c r="Z132" s="32"/>
      <c r="AA132" s="32"/>
      <c r="AB132" s="32"/>
      <c r="AC132" s="32"/>
      <c r="AD132" s="32"/>
      <c r="AE132" s="32"/>
      <c r="AR132" s="218" t="s">
        <v>156</v>
      </c>
      <c r="AT132" s="218" t="s">
        <v>151</v>
      </c>
      <c r="AU132" s="218" t="s">
        <v>91</v>
      </c>
      <c r="AY132" s="16" t="s">
        <v>148</v>
      </c>
      <c r="BE132" s="219">
        <f t="shared" si="21"/>
        <v>0</v>
      </c>
      <c r="BF132" s="219">
        <f t="shared" si="22"/>
        <v>0</v>
      </c>
      <c r="BG132" s="219">
        <f t="shared" si="23"/>
        <v>0</v>
      </c>
      <c r="BH132" s="219">
        <f t="shared" si="24"/>
        <v>0</v>
      </c>
      <c r="BI132" s="219">
        <f t="shared" si="25"/>
        <v>0</v>
      </c>
      <c r="BJ132" s="16" t="s">
        <v>89</v>
      </c>
      <c r="BK132" s="219">
        <f t="shared" si="26"/>
        <v>0</v>
      </c>
      <c r="BL132" s="16" t="s">
        <v>156</v>
      </c>
      <c r="BM132" s="218" t="s">
        <v>193</v>
      </c>
    </row>
    <row r="133" spans="1:65" s="2" customFormat="1" ht="24" customHeight="1">
      <c r="A133" s="32"/>
      <c r="B133" s="33"/>
      <c r="C133" s="206" t="s">
        <v>194</v>
      </c>
      <c r="D133" s="206" t="s">
        <v>151</v>
      </c>
      <c r="E133" s="207" t="s">
        <v>195</v>
      </c>
      <c r="F133" s="208" t="s">
        <v>196</v>
      </c>
      <c r="G133" s="209" t="s">
        <v>175</v>
      </c>
      <c r="H133" s="210">
        <v>4.7E-2</v>
      </c>
      <c r="I133" s="211"/>
      <c r="J133" s="211"/>
      <c r="K133" s="212">
        <f t="shared" si="14"/>
        <v>0</v>
      </c>
      <c r="L133" s="208" t="s">
        <v>155</v>
      </c>
      <c r="M133" s="37"/>
      <c r="N133" s="213" t="s">
        <v>1</v>
      </c>
      <c r="O133" s="214" t="s">
        <v>44</v>
      </c>
      <c r="P133" s="215">
        <f t="shared" si="15"/>
        <v>0</v>
      </c>
      <c r="Q133" s="215">
        <f t="shared" si="16"/>
        <v>0</v>
      </c>
      <c r="R133" s="215">
        <f t="shared" si="17"/>
        <v>0</v>
      </c>
      <c r="S133" s="68"/>
      <c r="T133" s="216">
        <f t="shared" si="18"/>
        <v>0</v>
      </c>
      <c r="U133" s="216">
        <v>0</v>
      </c>
      <c r="V133" s="216">
        <f t="shared" si="19"/>
        <v>0</v>
      </c>
      <c r="W133" s="216">
        <v>0</v>
      </c>
      <c r="X133" s="217">
        <f t="shared" si="20"/>
        <v>0</v>
      </c>
      <c r="Y133" s="32"/>
      <c r="Z133" s="32"/>
      <c r="AA133" s="32"/>
      <c r="AB133" s="32"/>
      <c r="AC133" s="32"/>
      <c r="AD133" s="32"/>
      <c r="AE133" s="32"/>
      <c r="AR133" s="218" t="s">
        <v>156</v>
      </c>
      <c r="AT133" s="218" t="s">
        <v>151</v>
      </c>
      <c r="AU133" s="218" t="s">
        <v>91</v>
      </c>
      <c r="AY133" s="16" t="s">
        <v>148</v>
      </c>
      <c r="BE133" s="219">
        <f t="shared" si="21"/>
        <v>0</v>
      </c>
      <c r="BF133" s="219">
        <f t="shared" si="22"/>
        <v>0</v>
      </c>
      <c r="BG133" s="219">
        <f t="shared" si="23"/>
        <v>0</v>
      </c>
      <c r="BH133" s="219">
        <f t="shared" si="24"/>
        <v>0</v>
      </c>
      <c r="BI133" s="219">
        <f t="shared" si="25"/>
        <v>0</v>
      </c>
      <c r="BJ133" s="16" t="s">
        <v>89</v>
      </c>
      <c r="BK133" s="219">
        <f t="shared" si="26"/>
        <v>0</v>
      </c>
      <c r="BL133" s="16" t="s">
        <v>156</v>
      </c>
      <c r="BM133" s="218" t="s">
        <v>197</v>
      </c>
    </row>
    <row r="134" spans="1:65" s="2" customFormat="1" ht="24" customHeight="1">
      <c r="A134" s="32"/>
      <c r="B134" s="33"/>
      <c r="C134" s="206" t="s">
        <v>198</v>
      </c>
      <c r="D134" s="206" t="s">
        <v>151</v>
      </c>
      <c r="E134" s="207" t="s">
        <v>199</v>
      </c>
      <c r="F134" s="208" t="s">
        <v>200</v>
      </c>
      <c r="G134" s="209" t="s">
        <v>175</v>
      </c>
      <c r="H134" s="210">
        <v>6.5000000000000002E-2</v>
      </c>
      <c r="I134" s="211"/>
      <c r="J134" s="211"/>
      <c r="K134" s="212">
        <f t="shared" si="14"/>
        <v>0</v>
      </c>
      <c r="L134" s="208" t="s">
        <v>155</v>
      </c>
      <c r="M134" s="37"/>
      <c r="N134" s="213" t="s">
        <v>1</v>
      </c>
      <c r="O134" s="214" t="s">
        <v>44</v>
      </c>
      <c r="P134" s="215">
        <f t="shared" si="15"/>
        <v>0</v>
      </c>
      <c r="Q134" s="215">
        <f t="shared" si="16"/>
        <v>0</v>
      </c>
      <c r="R134" s="215">
        <f t="shared" si="17"/>
        <v>0</v>
      </c>
      <c r="S134" s="68"/>
      <c r="T134" s="216">
        <f t="shared" si="18"/>
        <v>0</v>
      </c>
      <c r="U134" s="216">
        <v>0</v>
      </c>
      <c r="V134" s="216">
        <f t="shared" si="19"/>
        <v>0</v>
      </c>
      <c r="W134" s="216">
        <v>0</v>
      </c>
      <c r="X134" s="217">
        <f t="shared" si="20"/>
        <v>0</v>
      </c>
      <c r="Y134" s="32"/>
      <c r="Z134" s="32"/>
      <c r="AA134" s="32"/>
      <c r="AB134" s="32"/>
      <c r="AC134" s="32"/>
      <c r="AD134" s="32"/>
      <c r="AE134" s="32"/>
      <c r="AR134" s="218" t="s">
        <v>156</v>
      </c>
      <c r="AT134" s="218" t="s">
        <v>151</v>
      </c>
      <c r="AU134" s="218" t="s">
        <v>91</v>
      </c>
      <c r="AY134" s="16" t="s">
        <v>148</v>
      </c>
      <c r="BE134" s="219">
        <f t="shared" si="21"/>
        <v>0</v>
      </c>
      <c r="BF134" s="219">
        <f t="shared" si="22"/>
        <v>0</v>
      </c>
      <c r="BG134" s="219">
        <f t="shared" si="23"/>
        <v>0</v>
      </c>
      <c r="BH134" s="219">
        <f t="shared" si="24"/>
        <v>0</v>
      </c>
      <c r="BI134" s="219">
        <f t="shared" si="25"/>
        <v>0</v>
      </c>
      <c r="BJ134" s="16" t="s">
        <v>89</v>
      </c>
      <c r="BK134" s="219">
        <f t="shared" si="26"/>
        <v>0</v>
      </c>
      <c r="BL134" s="16" t="s">
        <v>156</v>
      </c>
      <c r="BM134" s="218" t="s">
        <v>201</v>
      </c>
    </row>
    <row r="135" spans="1:65" s="2" customFormat="1" ht="24" customHeight="1">
      <c r="A135" s="32"/>
      <c r="B135" s="33"/>
      <c r="C135" s="206" t="s">
        <v>202</v>
      </c>
      <c r="D135" s="206" t="s">
        <v>151</v>
      </c>
      <c r="E135" s="207" t="s">
        <v>203</v>
      </c>
      <c r="F135" s="208" t="s">
        <v>204</v>
      </c>
      <c r="G135" s="209" t="s">
        <v>175</v>
      </c>
      <c r="H135" s="210">
        <v>0.112</v>
      </c>
      <c r="I135" s="211"/>
      <c r="J135" s="211"/>
      <c r="K135" s="212">
        <f t="shared" si="14"/>
        <v>0</v>
      </c>
      <c r="L135" s="208" t="s">
        <v>155</v>
      </c>
      <c r="M135" s="37"/>
      <c r="N135" s="213" t="s">
        <v>1</v>
      </c>
      <c r="O135" s="214" t="s">
        <v>44</v>
      </c>
      <c r="P135" s="215">
        <f t="shared" si="15"/>
        <v>0</v>
      </c>
      <c r="Q135" s="215">
        <f t="shared" si="16"/>
        <v>0</v>
      </c>
      <c r="R135" s="215">
        <f t="shared" si="17"/>
        <v>0</v>
      </c>
      <c r="S135" s="68"/>
      <c r="T135" s="216">
        <f t="shared" si="18"/>
        <v>0</v>
      </c>
      <c r="U135" s="216">
        <v>0</v>
      </c>
      <c r="V135" s="216">
        <f t="shared" si="19"/>
        <v>0</v>
      </c>
      <c r="W135" s="216">
        <v>0</v>
      </c>
      <c r="X135" s="217">
        <f t="shared" si="20"/>
        <v>0</v>
      </c>
      <c r="Y135" s="32"/>
      <c r="Z135" s="32"/>
      <c r="AA135" s="32"/>
      <c r="AB135" s="32"/>
      <c r="AC135" s="32"/>
      <c r="AD135" s="32"/>
      <c r="AE135" s="32"/>
      <c r="AR135" s="218" t="s">
        <v>156</v>
      </c>
      <c r="AT135" s="218" t="s">
        <v>151</v>
      </c>
      <c r="AU135" s="218" t="s">
        <v>91</v>
      </c>
      <c r="AY135" s="16" t="s">
        <v>148</v>
      </c>
      <c r="BE135" s="219">
        <f t="shared" si="21"/>
        <v>0</v>
      </c>
      <c r="BF135" s="219">
        <f t="shared" si="22"/>
        <v>0</v>
      </c>
      <c r="BG135" s="219">
        <f t="shared" si="23"/>
        <v>0</v>
      </c>
      <c r="BH135" s="219">
        <f t="shared" si="24"/>
        <v>0</v>
      </c>
      <c r="BI135" s="219">
        <f t="shared" si="25"/>
        <v>0</v>
      </c>
      <c r="BJ135" s="16" t="s">
        <v>89</v>
      </c>
      <c r="BK135" s="219">
        <f t="shared" si="26"/>
        <v>0</v>
      </c>
      <c r="BL135" s="16" t="s">
        <v>156</v>
      </c>
      <c r="BM135" s="218" t="s">
        <v>205</v>
      </c>
    </row>
    <row r="136" spans="1:65" s="2" customFormat="1" ht="24" customHeight="1">
      <c r="A136" s="32"/>
      <c r="B136" s="33"/>
      <c r="C136" s="206" t="s">
        <v>206</v>
      </c>
      <c r="D136" s="206" t="s">
        <v>151</v>
      </c>
      <c r="E136" s="207" t="s">
        <v>207</v>
      </c>
      <c r="F136" s="208" t="s">
        <v>208</v>
      </c>
      <c r="G136" s="209" t="s">
        <v>209</v>
      </c>
      <c r="H136" s="210">
        <v>34</v>
      </c>
      <c r="I136" s="211"/>
      <c r="J136" s="211"/>
      <c r="K136" s="212">
        <f t="shared" si="14"/>
        <v>0</v>
      </c>
      <c r="L136" s="208" t="s">
        <v>155</v>
      </c>
      <c r="M136" s="37"/>
      <c r="N136" s="213" t="s">
        <v>1</v>
      </c>
      <c r="O136" s="214" t="s">
        <v>44</v>
      </c>
      <c r="P136" s="215">
        <f t="shared" si="15"/>
        <v>0</v>
      </c>
      <c r="Q136" s="215">
        <f t="shared" si="16"/>
        <v>0</v>
      </c>
      <c r="R136" s="215">
        <f t="shared" si="17"/>
        <v>0</v>
      </c>
      <c r="S136" s="68"/>
      <c r="T136" s="216">
        <f t="shared" si="18"/>
        <v>0</v>
      </c>
      <c r="U136" s="216">
        <v>0</v>
      </c>
      <c r="V136" s="216">
        <f t="shared" si="19"/>
        <v>0</v>
      </c>
      <c r="W136" s="216">
        <v>0</v>
      </c>
      <c r="X136" s="217">
        <f t="shared" si="20"/>
        <v>0</v>
      </c>
      <c r="Y136" s="32"/>
      <c r="Z136" s="32"/>
      <c r="AA136" s="32"/>
      <c r="AB136" s="32"/>
      <c r="AC136" s="32"/>
      <c r="AD136" s="32"/>
      <c r="AE136" s="32"/>
      <c r="AR136" s="218" t="s">
        <v>156</v>
      </c>
      <c r="AT136" s="218" t="s">
        <v>151</v>
      </c>
      <c r="AU136" s="218" t="s">
        <v>91</v>
      </c>
      <c r="AY136" s="16" t="s">
        <v>148</v>
      </c>
      <c r="BE136" s="219">
        <f t="shared" si="21"/>
        <v>0</v>
      </c>
      <c r="BF136" s="219">
        <f t="shared" si="22"/>
        <v>0</v>
      </c>
      <c r="BG136" s="219">
        <f t="shared" si="23"/>
        <v>0</v>
      </c>
      <c r="BH136" s="219">
        <f t="shared" si="24"/>
        <v>0</v>
      </c>
      <c r="BI136" s="219">
        <f t="shared" si="25"/>
        <v>0</v>
      </c>
      <c r="BJ136" s="16" t="s">
        <v>89</v>
      </c>
      <c r="BK136" s="219">
        <f t="shared" si="26"/>
        <v>0</v>
      </c>
      <c r="BL136" s="16" t="s">
        <v>156</v>
      </c>
      <c r="BM136" s="218" t="s">
        <v>210</v>
      </c>
    </row>
    <row r="137" spans="1:65" s="2" customFormat="1" ht="19.5">
      <c r="A137" s="32"/>
      <c r="B137" s="33"/>
      <c r="C137" s="34"/>
      <c r="D137" s="220" t="s">
        <v>177</v>
      </c>
      <c r="E137" s="34"/>
      <c r="F137" s="221" t="s">
        <v>211</v>
      </c>
      <c r="G137" s="34"/>
      <c r="H137" s="34"/>
      <c r="I137" s="113"/>
      <c r="J137" s="113"/>
      <c r="K137" s="34"/>
      <c r="L137" s="34"/>
      <c r="M137" s="37"/>
      <c r="N137" s="222"/>
      <c r="O137" s="223"/>
      <c r="P137" s="68"/>
      <c r="Q137" s="68"/>
      <c r="R137" s="68"/>
      <c r="S137" s="68"/>
      <c r="T137" s="68"/>
      <c r="U137" s="68"/>
      <c r="V137" s="68"/>
      <c r="W137" s="68"/>
      <c r="X137" s="69"/>
      <c r="Y137" s="32"/>
      <c r="Z137" s="32"/>
      <c r="AA137" s="32"/>
      <c r="AB137" s="32"/>
      <c r="AC137" s="32"/>
      <c r="AD137" s="32"/>
      <c r="AE137" s="32"/>
      <c r="AT137" s="16" t="s">
        <v>177</v>
      </c>
      <c r="AU137" s="16" t="s">
        <v>91</v>
      </c>
    </row>
    <row r="138" spans="1:65" s="2" customFormat="1" ht="24" customHeight="1">
      <c r="A138" s="32"/>
      <c r="B138" s="33"/>
      <c r="C138" s="206" t="s">
        <v>212</v>
      </c>
      <c r="D138" s="206" t="s">
        <v>151</v>
      </c>
      <c r="E138" s="207" t="s">
        <v>213</v>
      </c>
      <c r="F138" s="208" t="s">
        <v>214</v>
      </c>
      <c r="G138" s="209" t="s">
        <v>182</v>
      </c>
      <c r="H138" s="210">
        <v>18</v>
      </c>
      <c r="I138" s="211"/>
      <c r="J138" s="211"/>
      <c r="K138" s="212">
        <f>ROUND(P138*H138,2)</f>
        <v>0</v>
      </c>
      <c r="L138" s="208" t="s">
        <v>155</v>
      </c>
      <c r="M138" s="37"/>
      <c r="N138" s="213" t="s">
        <v>1</v>
      </c>
      <c r="O138" s="214" t="s">
        <v>44</v>
      </c>
      <c r="P138" s="215">
        <f>I138+J138</f>
        <v>0</v>
      </c>
      <c r="Q138" s="215">
        <f>ROUND(I138*H138,2)</f>
        <v>0</v>
      </c>
      <c r="R138" s="215">
        <f>ROUND(J138*H138,2)</f>
        <v>0</v>
      </c>
      <c r="S138" s="68"/>
      <c r="T138" s="216">
        <f>S138*H138</f>
        <v>0</v>
      </c>
      <c r="U138" s="216">
        <v>0</v>
      </c>
      <c r="V138" s="216">
        <f>U138*H138</f>
        <v>0</v>
      </c>
      <c r="W138" s="216">
        <v>0</v>
      </c>
      <c r="X138" s="217">
        <f>W138*H138</f>
        <v>0</v>
      </c>
      <c r="Y138" s="32"/>
      <c r="Z138" s="32"/>
      <c r="AA138" s="32"/>
      <c r="AB138" s="32"/>
      <c r="AC138" s="32"/>
      <c r="AD138" s="32"/>
      <c r="AE138" s="32"/>
      <c r="AR138" s="218" t="s">
        <v>156</v>
      </c>
      <c r="AT138" s="218" t="s">
        <v>151</v>
      </c>
      <c r="AU138" s="218" t="s">
        <v>91</v>
      </c>
      <c r="AY138" s="16" t="s">
        <v>148</v>
      </c>
      <c r="BE138" s="219">
        <f>IF(O138="základní",K138,0)</f>
        <v>0</v>
      </c>
      <c r="BF138" s="219">
        <f>IF(O138="snížená",K138,0)</f>
        <v>0</v>
      </c>
      <c r="BG138" s="219">
        <f>IF(O138="zákl. přenesená",K138,0)</f>
        <v>0</v>
      </c>
      <c r="BH138" s="219">
        <f>IF(O138="sníž. přenesená",K138,0)</f>
        <v>0</v>
      </c>
      <c r="BI138" s="219">
        <f>IF(O138="nulová",K138,0)</f>
        <v>0</v>
      </c>
      <c r="BJ138" s="16" t="s">
        <v>89</v>
      </c>
      <c r="BK138" s="219">
        <f>ROUND(P138*H138,2)</f>
        <v>0</v>
      </c>
      <c r="BL138" s="16" t="s">
        <v>156</v>
      </c>
      <c r="BM138" s="218" t="s">
        <v>215</v>
      </c>
    </row>
    <row r="139" spans="1:65" s="2" customFormat="1" ht="19.5">
      <c r="A139" s="32"/>
      <c r="B139" s="33"/>
      <c r="C139" s="34"/>
      <c r="D139" s="220" t="s">
        <v>177</v>
      </c>
      <c r="E139" s="34"/>
      <c r="F139" s="221" t="s">
        <v>216</v>
      </c>
      <c r="G139" s="34"/>
      <c r="H139" s="34"/>
      <c r="I139" s="113"/>
      <c r="J139" s="113"/>
      <c r="K139" s="34"/>
      <c r="L139" s="34"/>
      <c r="M139" s="37"/>
      <c r="N139" s="222"/>
      <c r="O139" s="223"/>
      <c r="P139" s="68"/>
      <c r="Q139" s="68"/>
      <c r="R139" s="68"/>
      <c r="S139" s="68"/>
      <c r="T139" s="68"/>
      <c r="U139" s="68"/>
      <c r="V139" s="68"/>
      <c r="W139" s="68"/>
      <c r="X139" s="69"/>
      <c r="Y139" s="32"/>
      <c r="Z139" s="32"/>
      <c r="AA139" s="32"/>
      <c r="AB139" s="32"/>
      <c r="AC139" s="32"/>
      <c r="AD139" s="32"/>
      <c r="AE139" s="32"/>
      <c r="AT139" s="16" t="s">
        <v>177</v>
      </c>
      <c r="AU139" s="16" t="s">
        <v>91</v>
      </c>
    </row>
    <row r="140" spans="1:65" s="2" customFormat="1" ht="24" customHeight="1">
      <c r="A140" s="32"/>
      <c r="B140" s="33"/>
      <c r="C140" s="206" t="s">
        <v>9</v>
      </c>
      <c r="D140" s="206" t="s">
        <v>151</v>
      </c>
      <c r="E140" s="207" t="s">
        <v>217</v>
      </c>
      <c r="F140" s="208" t="s">
        <v>218</v>
      </c>
      <c r="G140" s="209" t="s">
        <v>182</v>
      </c>
      <c r="H140" s="210">
        <v>40</v>
      </c>
      <c r="I140" s="211"/>
      <c r="J140" s="211"/>
      <c r="K140" s="212">
        <f>ROUND(P140*H140,2)</f>
        <v>0</v>
      </c>
      <c r="L140" s="208" t="s">
        <v>155</v>
      </c>
      <c r="M140" s="37"/>
      <c r="N140" s="213" t="s">
        <v>1</v>
      </c>
      <c r="O140" s="214" t="s">
        <v>44</v>
      </c>
      <c r="P140" s="215">
        <f>I140+J140</f>
        <v>0</v>
      </c>
      <c r="Q140" s="215">
        <f>ROUND(I140*H140,2)</f>
        <v>0</v>
      </c>
      <c r="R140" s="215">
        <f>ROUND(J140*H140,2)</f>
        <v>0</v>
      </c>
      <c r="S140" s="68"/>
      <c r="T140" s="216">
        <f>S140*H140</f>
        <v>0</v>
      </c>
      <c r="U140" s="216">
        <v>0</v>
      </c>
      <c r="V140" s="216">
        <f>U140*H140</f>
        <v>0</v>
      </c>
      <c r="W140" s="216">
        <v>0</v>
      </c>
      <c r="X140" s="217">
        <f>W140*H140</f>
        <v>0</v>
      </c>
      <c r="Y140" s="32"/>
      <c r="Z140" s="32"/>
      <c r="AA140" s="32"/>
      <c r="AB140" s="32"/>
      <c r="AC140" s="32"/>
      <c r="AD140" s="32"/>
      <c r="AE140" s="32"/>
      <c r="AR140" s="218" t="s">
        <v>156</v>
      </c>
      <c r="AT140" s="218" t="s">
        <v>151</v>
      </c>
      <c r="AU140" s="218" t="s">
        <v>91</v>
      </c>
      <c r="AY140" s="16" t="s">
        <v>148</v>
      </c>
      <c r="BE140" s="219">
        <f>IF(O140="základní",K140,0)</f>
        <v>0</v>
      </c>
      <c r="BF140" s="219">
        <f>IF(O140="snížená",K140,0)</f>
        <v>0</v>
      </c>
      <c r="BG140" s="219">
        <f>IF(O140="zákl. přenesená",K140,0)</f>
        <v>0</v>
      </c>
      <c r="BH140" s="219">
        <f>IF(O140="sníž. přenesená",K140,0)</f>
        <v>0</v>
      </c>
      <c r="BI140" s="219">
        <f>IF(O140="nulová",K140,0)</f>
        <v>0</v>
      </c>
      <c r="BJ140" s="16" t="s">
        <v>89</v>
      </c>
      <c r="BK140" s="219">
        <f>ROUND(P140*H140,2)</f>
        <v>0</v>
      </c>
      <c r="BL140" s="16" t="s">
        <v>156</v>
      </c>
      <c r="BM140" s="218" t="s">
        <v>219</v>
      </c>
    </row>
    <row r="141" spans="1:65" s="2" customFormat="1" ht="19.5">
      <c r="A141" s="32"/>
      <c r="B141" s="33"/>
      <c r="C141" s="34"/>
      <c r="D141" s="220" t="s">
        <v>177</v>
      </c>
      <c r="E141" s="34"/>
      <c r="F141" s="221" t="s">
        <v>216</v>
      </c>
      <c r="G141" s="34"/>
      <c r="H141" s="34"/>
      <c r="I141" s="113"/>
      <c r="J141" s="113"/>
      <c r="K141" s="34"/>
      <c r="L141" s="34"/>
      <c r="M141" s="37"/>
      <c r="N141" s="222"/>
      <c r="O141" s="223"/>
      <c r="P141" s="68"/>
      <c r="Q141" s="68"/>
      <c r="R141" s="68"/>
      <c r="S141" s="68"/>
      <c r="T141" s="68"/>
      <c r="U141" s="68"/>
      <c r="V141" s="68"/>
      <c r="W141" s="68"/>
      <c r="X141" s="69"/>
      <c r="Y141" s="32"/>
      <c r="Z141" s="32"/>
      <c r="AA141" s="32"/>
      <c r="AB141" s="32"/>
      <c r="AC141" s="32"/>
      <c r="AD141" s="32"/>
      <c r="AE141" s="32"/>
      <c r="AT141" s="16" t="s">
        <v>177</v>
      </c>
      <c r="AU141" s="16" t="s">
        <v>91</v>
      </c>
    </row>
    <row r="142" spans="1:65" s="2" customFormat="1" ht="24" customHeight="1">
      <c r="A142" s="32"/>
      <c r="B142" s="33"/>
      <c r="C142" s="206" t="s">
        <v>220</v>
      </c>
      <c r="D142" s="206" t="s">
        <v>151</v>
      </c>
      <c r="E142" s="207" t="s">
        <v>221</v>
      </c>
      <c r="F142" s="208" t="s">
        <v>222</v>
      </c>
      <c r="G142" s="209" t="s">
        <v>182</v>
      </c>
      <c r="H142" s="210">
        <v>10</v>
      </c>
      <c r="I142" s="211"/>
      <c r="J142" s="211"/>
      <c r="K142" s="212">
        <f>ROUND(P142*H142,2)</f>
        <v>0</v>
      </c>
      <c r="L142" s="208" t="s">
        <v>155</v>
      </c>
      <c r="M142" s="37"/>
      <c r="N142" s="213" t="s">
        <v>1</v>
      </c>
      <c r="O142" s="214" t="s">
        <v>44</v>
      </c>
      <c r="P142" s="215">
        <f>I142+J142</f>
        <v>0</v>
      </c>
      <c r="Q142" s="215">
        <f>ROUND(I142*H142,2)</f>
        <v>0</v>
      </c>
      <c r="R142" s="215">
        <f>ROUND(J142*H142,2)</f>
        <v>0</v>
      </c>
      <c r="S142" s="68"/>
      <c r="T142" s="216">
        <f>S142*H142</f>
        <v>0</v>
      </c>
      <c r="U142" s="216">
        <v>0</v>
      </c>
      <c r="V142" s="216">
        <f>U142*H142</f>
        <v>0</v>
      </c>
      <c r="W142" s="216">
        <v>0</v>
      </c>
      <c r="X142" s="217">
        <f>W142*H142</f>
        <v>0</v>
      </c>
      <c r="Y142" s="32"/>
      <c r="Z142" s="32"/>
      <c r="AA142" s="32"/>
      <c r="AB142" s="32"/>
      <c r="AC142" s="32"/>
      <c r="AD142" s="32"/>
      <c r="AE142" s="32"/>
      <c r="AR142" s="218" t="s">
        <v>156</v>
      </c>
      <c r="AT142" s="218" t="s">
        <v>151</v>
      </c>
      <c r="AU142" s="218" t="s">
        <v>91</v>
      </c>
      <c r="AY142" s="16" t="s">
        <v>148</v>
      </c>
      <c r="BE142" s="219">
        <f>IF(O142="základní",K142,0)</f>
        <v>0</v>
      </c>
      <c r="BF142" s="219">
        <f>IF(O142="snížená",K142,0)</f>
        <v>0</v>
      </c>
      <c r="BG142" s="219">
        <f>IF(O142="zákl. přenesená",K142,0)</f>
        <v>0</v>
      </c>
      <c r="BH142" s="219">
        <f>IF(O142="sníž. přenesená",K142,0)</f>
        <v>0</v>
      </c>
      <c r="BI142" s="219">
        <f>IF(O142="nulová",K142,0)</f>
        <v>0</v>
      </c>
      <c r="BJ142" s="16" t="s">
        <v>89</v>
      </c>
      <c r="BK142" s="219">
        <f>ROUND(P142*H142,2)</f>
        <v>0</v>
      </c>
      <c r="BL142" s="16" t="s">
        <v>156</v>
      </c>
      <c r="BM142" s="218" t="s">
        <v>223</v>
      </c>
    </row>
    <row r="143" spans="1:65" s="2" customFormat="1" ht="19.5">
      <c r="A143" s="32"/>
      <c r="B143" s="33"/>
      <c r="C143" s="34"/>
      <c r="D143" s="220" t="s">
        <v>177</v>
      </c>
      <c r="E143" s="34"/>
      <c r="F143" s="221" t="s">
        <v>224</v>
      </c>
      <c r="G143" s="34"/>
      <c r="H143" s="34"/>
      <c r="I143" s="113"/>
      <c r="J143" s="113"/>
      <c r="K143" s="34"/>
      <c r="L143" s="34"/>
      <c r="M143" s="37"/>
      <c r="N143" s="222"/>
      <c r="O143" s="223"/>
      <c r="P143" s="68"/>
      <c r="Q143" s="68"/>
      <c r="R143" s="68"/>
      <c r="S143" s="68"/>
      <c r="T143" s="68"/>
      <c r="U143" s="68"/>
      <c r="V143" s="68"/>
      <c r="W143" s="68"/>
      <c r="X143" s="69"/>
      <c r="Y143" s="32"/>
      <c r="Z143" s="32"/>
      <c r="AA143" s="32"/>
      <c r="AB143" s="32"/>
      <c r="AC143" s="32"/>
      <c r="AD143" s="32"/>
      <c r="AE143" s="32"/>
      <c r="AT143" s="16" t="s">
        <v>177</v>
      </c>
      <c r="AU143" s="16" t="s">
        <v>91</v>
      </c>
    </row>
    <row r="144" spans="1:65" s="2" customFormat="1" ht="24" customHeight="1">
      <c r="A144" s="32"/>
      <c r="B144" s="33"/>
      <c r="C144" s="206" t="s">
        <v>225</v>
      </c>
      <c r="D144" s="206" t="s">
        <v>151</v>
      </c>
      <c r="E144" s="207" t="s">
        <v>226</v>
      </c>
      <c r="F144" s="208" t="s">
        <v>227</v>
      </c>
      <c r="G144" s="209" t="s">
        <v>228</v>
      </c>
      <c r="H144" s="210">
        <v>4</v>
      </c>
      <c r="I144" s="211"/>
      <c r="J144" s="211"/>
      <c r="K144" s="212">
        <f>ROUND(P144*H144,2)</f>
        <v>0</v>
      </c>
      <c r="L144" s="208" t="s">
        <v>155</v>
      </c>
      <c r="M144" s="37"/>
      <c r="N144" s="213" t="s">
        <v>1</v>
      </c>
      <c r="O144" s="214" t="s">
        <v>44</v>
      </c>
      <c r="P144" s="215">
        <f>I144+J144</f>
        <v>0</v>
      </c>
      <c r="Q144" s="215">
        <f>ROUND(I144*H144,2)</f>
        <v>0</v>
      </c>
      <c r="R144" s="215">
        <f>ROUND(J144*H144,2)</f>
        <v>0</v>
      </c>
      <c r="S144" s="68"/>
      <c r="T144" s="216">
        <f>S144*H144</f>
        <v>0</v>
      </c>
      <c r="U144" s="216">
        <v>0</v>
      </c>
      <c r="V144" s="216">
        <f>U144*H144</f>
        <v>0</v>
      </c>
      <c r="W144" s="216">
        <v>0</v>
      </c>
      <c r="X144" s="217">
        <f>W144*H144</f>
        <v>0</v>
      </c>
      <c r="Y144" s="32"/>
      <c r="Z144" s="32"/>
      <c r="AA144" s="32"/>
      <c r="AB144" s="32"/>
      <c r="AC144" s="32"/>
      <c r="AD144" s="32"/>
      <c r="AE144" s="32"/>
      <c r="AR144" s="218" t="s">
        <v>156</v>
      </c>
      <c r="AT144" s="218" t="s">
        <v>151</v>
      </c>
      <c r="AU144" s="218" t="s">
        <v>91</v>
      </c>
      <c r="AY144" s="16" t="s">
        <v>148</v>
      </c>
      <c r="BE144" s="219">
        <f>IF(O144="základní",K144,0)</f>
        <v>0</v>
      </c>
      <c r="BF144" s="219">
        <f>IF(O144="snížená",K144,0)</f>
        <v>0</v>
      </c>
      <c r="BG144" s="219">
        <f>IF(O144="zákl. přenesená",K144,0)</f>
        <v>0</v>
      </c>
      <c r="BH144" s="219">
        <f>IF(O144="sníž. přenesená",K144,0)</f>
        <v>0</v>
      </c>
      <c r="BI144" s="219">
        <f>IF(O144="nulová",K144,0)</f>
        <v>0</v>
      </c>
      <c r="BJ144" s="16" t="s">
        <v>89</v>
      </c>
      <c r="BK144" s="219">
        <f>ROUND(P144*H144,2)</f>
        <v>0</v>
      </c>
      <c r="BL144" s="16" t="s">
        <v>156</v>
      </c>
      <c r="BM144" s="218" t="s">
        <v>229</v>
      </c>
    </row>
    <row r="145" spans="1:65" s="2" customFormat="1" ht="19.5">
      <c r="A145" s="32"/>
      <c r="B145" s="33"/>
      <c r="C145" s="34"/>
      <c r="D145" s="220" t="s">
        <v>177</v>
      </c>
      <c r="E145" s="34"/>
      <c r="F145" s="221" t="s">
        <v>230</v>
      </c>
      <c r="G145" s="34"/>
      <c r="H145" s="34"/>
      <c r="I145" s="113"/>
      <c r="J145" s="113"/>
      <c r="K145" s="34"/>
      <c r="L145" s="34"/>
      <c r="M145" s="37"/>
      <c r="N145" s="222"/>
      <c r="O145" s="223"/>
      <c r="P145" s="68"/>
      <c r="Q145" s="68"/>
      <c r="R145" s="68"/>
      <c r="S145" s="68"/>
      <c r="T145" s="68"/>
      <c r="U145" s="68"/>
      <c r="V145" s="68"/>
      <c r="W145" s="68"/>
      <c r="X145" s="69"/>
      <c r="Y145" s="32"/>
      <c r="Z145" s="32"/>
      <c r="AA145" s="32"/>
      <c r="AB145" s="32"/>
      <c r="AC145" s="32"/>
      <c r="AD145" s="32"/>
      <c r="AE145" s="32"/>
      <c r="AT145" s="16" t="s">
        <v>177</v>
      </c>
      <c r="AU145" s="16" t="s">
        <v>91</v>
      </c>
    </row>
    <row r="146" spans="1:65" s="2" customFormat="1" ht="24" customHeight="1">
      <c r="A146" s="32"/>
      <c r="B146" s="33"/>
      <c r="C146" s="206" t="s">
        <v>231</v>
      </c>
      <c r="D146" s="206" t="s">
        <v>151</v>
      </c>
      <c r="E146" s="207" t="s">
        <v>232</v>
      </c>
      <c r="F146" s="208" t="s">
        <v>233</v>
      </c>
      <c r="G146" s="209" t="s">
        <v>228</v>
      </c>
      <c r="H146" s="210">
        <v>12</v>
      </c>
      <c r="I146" s="211"/>
      <c r="J146" s="211"/>
      <c r="K146" s="212">
        <f>ROUND(P146*H146,2)</f>
        <v>0</v>
      </c>
      <c r="L146" s="208" t="s">
        <v>155</v>
      </c>
      <c r="M146" s="37"/>
      <c r="N146" s="213" t="s">
        <v>1</v>
      </c>
      <c r="O146" s="214" t="s">
        <v>44</v>
      </c>
      <c r="P146" s="215">
        <f>I146+J146</f>
        <v>0</v>
      </c>
      <c r="Q146" s="215">
        <f>ROUND(I146*H146,2)</f>
        <v>0</v>
      </c>
      <c r="R146" s="215">
        <f>ROUND(J146*H146,2)</f>
        <v>0</v>
      </c>
      <c r="S146" s="68"/>
      <c r="T146" s="216">
        <f>S146*H146</f>
        <v>0</v>
      </c>
      <c r="U146" s="216">
        <v>0</v>
      </c>
      <c r="V146" s="216">
        <f>U146*H146</f>
        <v>0</v>
      </c>
      <c r="W146" s="216">
        <v>0</v>
      </c>
      <c r="X146" s="217">
        <f>W146*H146</f>
        <v>0</v>
      </c>
      <c r="Y146" s="32"/>
      <c r="Z146" s="32"/>
      <c r="AA146" s="32"/>
      <c r="AB146" s="32"/>
      <c r="AC146" s="32"/>
      <c r="AD146" s="32"/>
      <c r="AE146" s="32"/>
      <c r="AR146" s="218" t="s">
        <v>156</v>
      </c>
      <c r="AT146" s="218" t="s">
        <v>151</v>
      </c>
      <c r="AU146" s="218" t="s">
        <v>91</v>
      </c>
      <c r="AY146" s="16" t="s">
        <v>148</v>
      </c>
      <c r="BE146" s="219">
        <f>IF(O146="základní",K146,0)</f>
        <v>0</v>
      </c>
      <c r="BF146" s="219">
        <f>IF(O146="snížená",K146,0)</f>
        <v>0</v>
      </c>
      <c r="BG146" s="219">
        <f>IF(O146="zákl. přenesená",K146,0)</f>
        <v>0</v>
      </c>
      <c r="BH146" s="219">
        <f>IF(O146="sníž. přenesená",K146,0)</f>
        <v>0</v>
      </c>
      <c r="BI146" s="219">
        <f>IF(O146="nulová",K146,0)</f>
        <v>0</v>
      </c>
      <c r="BJ146" s="16" t="s">
        <v>89</v>
      </c>
      <c r="BK146" s="219">
        <f>ROUND(P146*H146,2)</f>
        <v>0</v>
      </c>
      <c r="BL146" s="16" t="s">
        <v>156</v>
      </c>
      <c r="BM146" s="218" t="s">
        <v>234</v>
      </c>
    </row>
    <row r="147" spans="1:65" s="2" customFormat="1" ht="24" customHeight="1">
      <c r="A147" s="32"/>
      <c r="B147" s="33"/>
      <c r="C147" s="206" t="s">
        <v>235</v>
      </c>
      <c r="D147" s="206" t="s">
        <v>151</v>
      </c>
      <c r="E147" s="207" t="s">
        <v>236</v>
      </c>
      <c r="F147" s="208" t="s">
        <v>237</v>
      </c>
      <c r="G147" s="209" t="s">
        <v>175</v>
      </c>
      <c r="H147" s="210">
        <v>0.5</v>
      </c>
      <c r="I147" s="211"/>
      <c r="J147" s="211"/>
      <c r="K147" s="212">
        <f>ROUND(P147*H147,2)</f>
        <v>0</v>
      </c>
      <c r="L147" s="208" t="s">
        <v>155</v>
      </c>
      <c r="M147" s="37"/>
      <c r="N147" s="213" t="s">
        <v>1</v>
      </c>
      <c r="O147" s="214" t="s">
        <v>44</v>
      </c>
      <c r="P147" s="215">
        <f>I147+J147</f>
        <v>0</v>
      </c>
      <c r="Q147" s="215">
        <f>ROUND(I147*H147,2)</f>
        <v>0</v>
      </c>
      <c r="R147" s="215">
        <f>ROUND(J147*H147,2)</f>
        <v>0</v>
      </c>
      <c r="S147" s="68"/>
      <c r="T147" s="216">
        <f>S147*H147</f>
        <v>0</v>
      </c>
      <c r="U147" s="216">
        <v>0</v>
      </c>
      <c r="V147" s="216">
        <f>U147*H147</f>
        <v>0</v>
      </c>
      <c r="W147" s="216">
        <v>0</v>
      </c>
      <c r="X147" s="217">
        <f>W147*H147</f>
        <v>0</v>
      </c>
      <c r="Y147" s="32"/>
      <c r="Z147" s="32"/>
      <c r="AA147" s="32"/>
      <c r="AB147" s="32"/>
      <c r="AC147" s="32"/>
      <c r="AD147" s="32"/>
      <c r="AE147" s="32"/>
      <c r="AR147" s="218" t="s">
        <v>156</v>
      </c>
      <c r="AT147" s="218" t="s">
        <v>151</v>
      </c>
      <c r="AU147" s="218" t="s">
        <v>91</v>
      </c>
      <c r="AY147" s="16" t="s">
        <v>148</v>
      </c>
      <c r="BE147" s="219">
        <f>IF(O147="základní",K147,0)</f>
        <v>0</v>
      </c>
      <c r="BF147" s="219">
        <f>IF(O147="snížená",K147,0)</f>
        <v>0</v>
      </c>
      <c r="BG147" s="219">
        <f>IF(O147="zákl. přenesená",K147,0)</f>
        <v>0</v>
      </c>
      <c r="BH147" s="219">
        <f>IF(O147="sníž. přenesená",K147,0)</f>
        <v>0</v>
      </c>
      <c r="BI147" s="219">
        <f>IF(O147="nulová",K147,0)</f>
        <v>0</v>
      </c>
      <c r="BJ147" s="16" t="s">
        <v>89</v>
      </c>
      <c r="BK147" s="219">
        <f>ROUND(P147*H147,2)</f>
        <v>0</v>
      </c>
      <c r="BL147" s="16" t="s">
        <v>156</v>
      </c>
      <c r="BM147" s="218" t="s">
        <v>238</v>
      </c>
    </row>
    <row r="148" spans="1:65" s="2" customFormat="1" ht="19.5">
      <c r="A148" s="32"/>
      <c r="B148" s="33"/>
      <c r="C148" s="34"/>
      <c r="D148" s="220" t="s">
        <v>177</v>
      </c>
      <c r="E148" s="34"/>
      <c r="F148" s="221" t="s">
        <v>178</v>
      </c>
      <c r="G148" s="34"/>
      <c r="H148" s="34"/>
      <c r="I148" s="113"/>
      <c r="J148" s="113"/>
      <c r="K148" s="34"/>
      <c r="L148" s="34"/>
      <c r="M148" s="37"/>
      <c r="N148" s="222"/>
      <c r="O148" s="223"/>
      <c r="P148" s="68"/>
      <c r="Q148" s="68"/>
      <c r="R148" s="68"/>
      <c r="S148" s="68"/>
      <c r="T148" s="68"/>
      <c r="U148" s="68"/>
      <c r="V148" s="68"/>
      <c r="W148" s="68"/>
      <c r="X148" s="69"/>
      <c r="Y148" s="32"/>
      <c r="Z148" s="32"/>
      <c r="AA148" s="32"/>
      <c r="AB148" s="32"/>
      <c r="AC148" s="32"/>
      <c r="AD148" s="32"/>
      <c r="AE148" s="32"/>
      <c r="AT148" s="16" t="s">
        <v>177</v>
      </c>
      <c r="AU148" s="16" t="s">
        <v>91</v>
      </c>
    </row>
    <row r="149" spans="1:65" s="2" customFormat="1" ht="24" customHeight="1">
      <c r="A149" s="32"/>
      <c r="B149" s="33"/>
      <c r="C149" s="206" t="s">
        <v>239</v>
      </c>
      <c r="D149" s="206" t="s">
        <v>151</v>
      </c>
      <c r="E149" s="207" t="s">
        <v>240</v>
      </c>
      <c r="F149" s="208" t="s">
        <v>241</v>
      </c>
      <c r="G149" s="209" t="s">
        <v>175</v>
      </c>
      <c r="H149" s="210">
        <v>0.6</v>
      </c>
      <c r="I149" s="211"/>
      <c r="J149" s="211"/>
      <c r="K149" s="212">
        <f>ROUND(P149*H149,2)</f>
        <v>0</v>
      </c>
      <c r="L149" s="208" t="s">
        <v>155</v>
      </c>
      <c r="M149" s="37"/>
      <c r="N149" s="213" t="s">
        <v>1</v>
      </c>
      <c r="O149" s="214" t="s">
        <v>44</v>
      </c>
      <c r="P149" s="215">
        <f>I149+J149</f>
        <v>0</v>
      </c>
      <c r="Q149" s="215">
        <f>ROUND(I149*H149,2)</f>
        <v>0</v>
      </c>
      <c r="R149" s="215">
        <f>ROUND(J149*H149,2)</f>
        <v>0</v>
      </c>
      <c r="S149" s="68"/>
      <c r="T149" s="216">
        <f>S149*H149</f>
        <v>0</v>
      </c>
      <c r="U149" s="216">
        <v>0</v>
      </c>
      <c r="V149" s="216">
        <f>U149*H149</f>
        <v>0</v>
      </c>
      <c r="W149" s="216">
        <v>0</v>
      </c>
      <c r="X149" s="217">
        <f>W149*H149</f>
        <v>0</v>
      </c>
      <c r="Y149" s="32"/>
      <c r="Z149" s="32"/>
      <c r="AA149" s="32"/>
      <c r="AB149" s="32"/>
      <c r="AC149" s="32"/>
      <c r="AD149" s="32"/>
      <c r="AE149" s="32"/>
      <c r="AR149" s="218" t="s">
        <v>156</v>
      </c>
      <c r="AT149" s="218" t="s">
        <v>151</v>
      </c>
      <c r="AU149" s="218" t="s">
        <v>91</v>
      </c>
      <c r="AY149" s="16" t="s">
        <v>148</v>
      </c>
      <c r="BE149" s="219">
        <f>IF(O149="základní",K149,0)</f>
        <v>0</v>
      </c>
      <c r="BF149" s="219">
        <f>IF(O149="snížená",K149,0)</f>
        <v>0</v>
      </c>
      <c r="BG149" s="219">
        <f>IF(O149="zákl. přenesená",K149,0)</f>
        <v>0</v>
      </c>
      <c r="BH149" s="219">
        <f>IF(O149="sníž. přenesená",K149,0)</f>
        <v>0</v>
      </c>
      <c r="BI149" s="219">
        <f>IF(O149="nulová",K149,0)</f>
        <v>0</v>
      </c>
      <c r="BJ149" s="16" t="s">
        <v>89</v>
      </c>
      <c r="BK149" s="219">
        <f>ROUND(P149*H149,2)</f>
        <v>0</v>
      </c>
      <c r="BL149" s="16" t="s">
        <v>156</v>
      </c>
      <c r="BM149" s="218" t="s">
        <v>242</v>
      </c>
    </row>
    <row r="150" spans="1:65" s="2" customFormat="1" ht="19.5">
      <c r="A150" s="32"/>
      <c r="B150" s="33"/>
      <c r="C150" s="34"/>
      <c r="D150" s="220" t="s">
        <v>177</v>
      </c>
      <c r="E150" s="34"/>
      <c r="F150" s="221" t="s">
        <v>178</v>
      </c>
      <c r="G150" s="34"/>
      <c r="H150" s="34"/>
      <c r="I150" s="113"/>
      <c r="J150" s="113"/>
      <c r="K150" s="34"/>
      <c r="L150" s="34"/>
      <c r="M150" s="37"/>
      <c r="N150" s="222"/>
      <c r="O150" s="223"/>
      <c r="P150" s="68"/>
      <c r="Q150" s="68"/>
      <c r="R150" s="68"/>
      <c r="S150" s="68"/>
      <c r="T150" s="68"/>
      <c r="U150" s="68"/>
      <c r="V150" s="68"/>
      <c r="W150" s="68"/>
      <c r="X150" s="69"/>
      <c r="Y150" s="32"/>
      <c r="Z150" s="32"/>
      <c r="AA150" s="32"/>
      <c r="AB150" s="32"/>
      <c r="AC150" s="32"/>
      <c r="AD150" s="32"/>
      <c r="AE150" s="32"/>
      <c r="AT150" s="16" t="s">
        <v>177</v>
      </c>
      <c r="AU150" s="16" t="s">
        <v>91</v>
      </c>
    </row>
    <row r="151" spans="1:65" s="2" customFormat="1" ht="24" customHeight="1">
      <c r="A151" s="32"/>
      <c r="B151" s="33"/>
      <c r="C151" s="206" t="s">
        <v>8</v>
      </c>
      <c r="D151" s="206" t="s">
        <v>151</v>
      </c>
      <c r="E151" s="207" t="s">
        <v>243</v>
      </c>
      <c r="F151" s="208" t="s">
        <v>244</v>
      </c>
      <c r="G151" s="209" t="s">
        <v>209</v>
      </c>
      <c r="H151" s="210">
        <v>250</v>
      </c>
      <c r="I151" s="211"/>
      <c r="J151" s="211"/>
      <c r="K151" s="212">
        <f>ROUND(P151*H151,2)</f>
        <v>0</v>
      </c>
      <c r="L151" s="208" t="s">
        <v>155</v>
      </c>
      <c r="M151" s="37"/>
      <c r="N151" s="213" t="s">
        <v>1</v>
      </c>
      <c r="O151" s="214" t="s">
        <v>44</v>
      </c>
      <c r="P151" s="215">
        <f>I151+J151</f>
        <v>0</v>
      </c>
      <c r="Q151" s="215">
        <f>ROUND(I151*H151,2)</f>
        <v>0</v>
      </c>
      <c r="R151" s="215">
        <f>ROUND(J151*H151,2)</f>
        <v>0</v>
      </c>
      <c r="S151" s="68"/>
      <c r="T151" s="216">
        <f>S151*H151</f>
        <v>0</v>
      </c>
      <c r="U151" s="216">
        <v>0</v>
      </c>
      <c r="V151" s="216">
        <f>U151*H151</f>
        <v>0</v>
      </c>
      <c r="W151" s="216">
        <v>0</v>
      </c>
      <c r="X151" s="217">
        <f>W151*H151</f>
        <v>0</v>
      </c>
      <c r="Y151" s="32"/>
      <c r="Z151" s="32"/>
      <c r="AA151" s="32"/>
      <c r="AB151" s="32"/>
      <c r="AC151" s="32"/>
      <c r="AD151" s="32"/>
      <c r="AE151" s="32"/>
      <c r="AR151" s="218" t="s">
        <v>156</v>
      </c>
      <c r="AT151" s="218" t="s">
        <v>151</v>
      </c>
      <c r="AU151" s="218" t="s">
        <v>91</v>
      </c>
      <c r="AY151" s="16" t="s">
        <v>148</v>
      </c>
      <c r="BE151" s="219">
        <f>IF(O151="základní",K151,0)</f>
        <v>0</v>
      </c>
      <c r="BF151" s="219">
        <f>IF(O151="snížená",K151,0)</f>
        <v>0</v>
      </c>
      <c r="BG151" s="219">
        <f>IF(O151="zákl. přenesená",K151,0)</f>
        <v>0</v>
      </c>
      <c r="BH151" s="219">
        <f>IF(O151="sníž. přenesená",K151,0)</f>
        <v>0</v>
      </c>
      <c r="BI151" s="219">
        <f>IF(O151="nulová",K151,0)</f>
        <v>0</v>
      </c>
      <c r="BJ151" s="16" t="s">
        <v>89</v>
      </c>
      <c r="BK151" s="219">
        <f>ROUND(P151*H151,2)</f>
        <v>0</v>
      </c>
      <c r="BL151" s="16" t="s">
        <v>156</v>
      </c>
      <c r="BM151" s="218" t="s">
        <v>245</v>
      </c>
    </row>
    <row r="152" spans="1:65" s="2" customFormat="1" ht="19.5">
      <c r="A152" s="32"/>
      <c r="B152" s="33"/>
      <c r="C152" s="34"/>
      <c r="D152" s="220" t="s">
        <v>177</v>
      </c>
      <c r="E152" s="34"/>
      <c r="F152" s="221" t="s">
        <v>246</v>
      </c>
      <c r="G152" s="34"/>
      <c r="H152" s="34"/>
      <c r="I152" s="113"/>
      <c r="J152" s="113"/>
      <c r="K152" s="34"/>
      <c r="L152" s="34"/>
      <c r="M152" s="37"/>
      <c r="N152" s="222"/>
      <c r="O152" s="223"/>
      <c r="P152" s="68"/>
      <c r="Q152" s="68"/>
      <c r="R152" s="68"/>
      <c r="S152" s="68"/>
      <c r="T152" s="68"/>
      <c r="U152" s="68"/>
      <c r="V152" s="68"/>
      <c r="W152" s="68"/>
      <c r="X152" s="69"/>
      <c r="Y152" s="32"/>
      <c r="Z152" s="32"/>
      <c r="AA152" s="32"/>
      <c r="AB152" s="32"/>
      <c r="AC152" s="32"/>
      <c r="AD152" s="32"/>
      <c r="AE152" s="32"/>
      <c r="AT152" s="16" t="s">
        <v>177</v>
      </c>
      <c r="AU152" s="16" t="s">
        <v>91</v>
      </c>
    </row>
    <row r="153" spans="1:65" s="2" customFormat="1" ht="24" customHeight="1">
      <c r="A153" s="32"/>
      <c r="B153" s="33"/>
      <c r="C153" s="206" t="s">
        <v>247</v>
      </c>
      <c r="D153" s="206" t="s">
        <v>151</v>
      </c>
      <c r="E153" s="207" t="s">
        <v>248</v>
      </c>
      <c r="F153" s="208" t="s">
        <v>249</v>
      </c>
      <c r="G153" s="209" t="s">
        <v>250</v>
      </c>
      <c r="H153" s="210">
        <v>8</v>
      </c>
      <c r="I153" s="211"/>
      <c r="J153" s="211"/>
      <c r="K153" s="212">
        <f>ROUND(P153*H153,2)</f>
        <v>0</v>
      </c>
      <c r="L153" s="208" t="s">
        <v>155</v>
      </c>
      <c r="M153" s="37"/>
      <c r="N153" s="213" t="s">
        <v>1</v>
      </c>
      <c r="O153" s="214" t="s">
        <v>44</v>
      </c>
      <c r="P153" s="215">
        <f>I153+J153</f>
        <v>0</v>
      </c>
      <c r="Q153" s="215">
        <f>ROUND(I153*H153,2)</f>
        <v>0</v>
      </c>
      <c r="R153" s="215">
        <f>ROUND(J153*H153,2)</f>
        <v>0</v>
      </c>
      <c r="S153" s="68"/>
      <c r="T153" s="216">
        <f>S153*H153</f>
        <v>0</v>
      </c>
      <c r="U153" s="216">
        <v>0</v>
      </c>
      <c r="V153" s="216">
        <f>U153*H153</f>
        <v>0</v>
      </c>
      <c r="W153" s="216">
        <v>0</v>
      </c>
      <c r="X153" s="217">
        <f>W153*H153</f>
        <v>0</v>
      </c>
      <c r="Y153" s="32"/>
      <c r="Z153" s="32"/>
      <c r="AA153" s="32"/>
      <c r="AB153" s="32"/>
      <c r="AC153" s="32"/>
      <c r="AD153" s="32"/>
      <c r="AE153" s="32"/>
      <c r="AR153" s="218" t="s">
        <v>156</v>
      </c>
      <c r="AT153" s="218" t="s">
        <v>151</v>
      </c>
      <c r="AU153" s="218" t="s">
        <v>91</v>
      </c>
      <c r="AY153" s="16" t="s">
        <v>148</v>
      </c>
      <c r="BE153" s="219">
        <f>IF(O153="základní",K153,0)</f>
        <v>0</v>
      </c>
      <c r="BF153" s="219">
        <f>IF(O153="snížená",K153,0)</f>
        <v>0</v>
      </c>
      <c r="BG153" s="219">
        <f>IF(O153="zákl. přenesená",K153,0)</f>
        <v>0</v>
      </c>
      <c r="BH153" s="219">
        <f>IF(O153="sníž. přenesená",K153,0)</f>
        <v>0</v>
      </c>
      <c r="BI153" s="219">
        <f>IF(O153="nulová",K153,0)</f>
        <v>0</v>
      </c>
      <c r="BJ153" s="16" t="s">
        <v>89</v>
      </c>
      <c r="BK153" s="219">
        <f>ROUND(P153*H153,2)</f>
        <v>0</v>
      </c>
      <c r="BL153" s="16" t="s">
        <v>156</v>
      </c>
      <c r="BM153" s="218" t="s">
        <v>251</v>
      </c>
    </row>
    <row r="154" spans="1:65" s="2" customFormat="1" ht="24" customHeight="1">
      <c r="A154" s="32"/>
      <c r="B154" s="33"/>
      <c r="C154" s="206" t="s">
        <v>252</v>
      </c>
      <c r="D154" s="206" t="s">
        <v>151</v>
      </c>
      <c r="E154" s="207" t="s">
        <v>253</v>
      </c>
      <c r="F154" s="208" t="s">
        <v>254</v>
      </c>
      <c r="G154" s="209" t="s">
        <v>250</v>
      </c>
      <c r="H154" s="210">
        <v>2</v>
      </c>
      <c r="I154" s="211"/>
      <c r="J154" s="211"/>
      <c r="K154" s="212">
        <f>ROUND(P154*H154,2)</f>
        <v>0</v>
      </c>
      <c r="L154" s="208" t="s">
        <v>155</v>
      </c>
      <c r="M154" s="37"/>
      <c r="N154" s="213" t="s">
        <v>1</v>
      </c>
      <c r="O154" s="214" t="s">
        <v>44</v>
      </c>
      <c r="P154" s="215">
        <f>I154+J154</f>
        <v>0</v>
      </c>
      <c r="Q154" s="215">
        <f>ROUND(I154*H154,2)</f>
        <v>0</v>
      </c>
      <c r="R154" s="215">
        <f>ROUND(J154*H154,2)</f>
        <v>0</v>
      </c>
      <c r="S154" s="68"/>
      <c r="T154" s="216">
        <f>S154*H154</f>
        <v>0</v>
      </c>
      <c r="U154" s="216">
        <v>0</v>
      </c>
      <c r="V154" s="216">
        <f>U154*H154</f>
        <v>0</v>
      </c>
      <c r="W154" s="216">
        <v>0</v>
      </c>
      <c r="X154" s="217">
        <f>W154*H154</f>
        <v>0</v>
      </c>
      <c r="Y154" s="32"/>
      <c r="Z154" s="32"/>
      <c r="AA154" s="32"/>
      <c r="AB154" s="32"/>
      <c r="AC154" s="32"/>
      <c r="AD154" s="32"/>
      <c r="AE154" s="32"/>
      <c r="AR154" s="218" t="s">
        <v>156</v>
      </c>
      <c r="AT154" s="218" t="s">
        <v>151</v>
      </c>
      <c r="AU154" s="218" t="s">
        <v>91</v>
      </c>
      <c r="AY154" s="16" t="s">
        <v>148</v>
      </c>
      <c r="BE154" s="219">
        <f>IF(O154="základní",K154,0)</f>
        <v>0</v>
      </c>
      <c r="BF154" s="219">
        <f>IF(O154="snížená",K154,0)</f>
        <v>0</v>
      </c>
      <c r="BG154" s="219">
        <f>IF(O154="zákl. přenesená",K154,0)</f>
        <v>0</v>
      </c>
      <c r="BH154" s="219">
        <f>IF(O154="sníž. přenesená",K154,0)</f>
        <v>0</v>
      </c>
      <c r="BI154" s="219">
        <f>IF(O154="nulová",K154,0)</f>
        <v>0</v>
      </c>
      <c r="BJ154" s="16" t="s">
        <v>89</v>
      </c>
      <c r="BK154" s="219">
        <f>ROUND(P154*H154,2)</f>
        <v>0</v>
      </c>
      <c r="BL154" s="16" t="s">
        <v>156</v>
      </c>
      <c r="BM154" s="218" t="s">
        <v>255</v>
      </c>
    </row>
    <row r="155" spans="1:65" s="2" customFormat="1" ht="24" customHeight="1">
      <c r="A155" s="32"/>
      <c r="B155" s="33"/>
      <c r="C155" s="206" t="s">
        <v>256</v>
      </c>
      <c r="D155" s="206" t="s">
        <v>151</v>
      </c>
      <c r="E155" s="207" t="s">
        <v>257</v>
      </c>
      <c r="F155" s="208" t="s">
        <v>258</v>
      </c>
      <c r="G155" s="209" t="s">
        <v>209</v>
      </c>
      <c r="H155" s="210">
        <v>94</v>
      </c>
      <c r="I155" s="211"/>
      <c r="J155" s="211"/>
      <c r="K155" s="212">
        <f>ROUND(P155*H155,2)</f>
        <v>0</v>
      </c>
      <c r="L155" s="208" t="s">
        <v>155</v>
      </c>
      <c r="M155" s="37"/>
      <c r="N155" s="213" t="s">
        <v>1</v>
      </c>
      <c r="O155" s="214" t="s">
        <v>44</v>
      </c>
      <c r="P155" s="215">
        <f>I155+J155</f>
        <v>0</v>
      </c>
      <c r="Q155" s="215">
        <f>ROUND(I155*H155,2)</f>
        <v>0</v>
      </c>
      <c r="R155" s="215">
        <f>ROUND(J155*H155,2)</f>
        <v>0</v>
      </c>
      <c r="S155" s="68"/>
      <c r="T155" s="216">
        <f>S155*H155</f>
        <v>0</v>
      </c>
      <c r="U155" s="216">
        <v>0</v>
      </c>
      <c r="V155" s="216">
        <f>U155*H155</f>
        <v>0</v>
      </c>
      <c r="W155" s="216">
        <v>0</v>
      </c>
      <c r="X155" s="217">
        <f>W155*H155</f>
        <v>0</v>
      </c>
      <c r="Y155" s="32"/>
      <c r="Z155" s="32"/>
      <c r="AA155" s="32"/>
      <c r="AB155" s="32"/>
      <c r="AC155" s="32"/>
      <c r="AD155" s="32"/>
      <c r="AE155" s="32"/>
      <c r="AR155" s="218" t="s">
        <v>156</v>
      </c>
      <c r="AT155" s="218" t="s">
        <v>151</v>
      </c>
      <c r="AU155" s="218" t="s">
        <v>91</v>
      </c>
      <c r="AY155" s="16" t="s">
        <v>148</v>
      </c>
      <c r="BE155" s="219">
        <f>IF(O155="základní",K155,0)</f>
        <v>0</v>
      </c>
      <c r="BF155" s="219">
        <f>IF(O155="snížená",K155,0)</f>
        <v>0</v>
      </c>
      <c r="BG155" s="219">
        <f>IF(O155="zákl. přenesená",K155,0)</f>
        <v>0</v>
      </c>
      <c r="BH155" s="219">
        <f>IF(O155="sníž. přenesená",K155,0)</f>
        <v>0</v>
      </c>
      <c r="BI155" s="219">
        <f>IF(O155="nulová",K155,0)</f>
        <v>0</v>
      </c>
      <c r="BJ155" s="16" t="s">
        <v>89</v>
      </c>
      <c r="BK155" s="219">
        <f>ROUND(P155*H155,2)</f>
        <v>0</v>
      </c>
      <c r="BL155" s="16" t="s">
        <v>156</v>
      </c>
      <c r="BM155" s="218" t="s">
        <v>259</v>
      </c>
    </row>
    <row r="156" spans="1:65" s="2" customFormat="1" ht="19.5">
      <c r="A156" s="32"/>
      <c r="B156" s="33"/>
      <c r="C156" s="34"/>
      <c r="D156" s="220" t="s">
        <v>177</v>
      </c>
      <c r="E156" s="34"/>
      <c r="F156" s="221" t="s">
        <v>211</v>
      </c>
      <c r="G156" s="34"/>
      <c r="H156" s="34"/>
      <c r="I156" s="113"/>
      <c r="J156" s="113"/>
      <c r="K156" s="34"/>
      <c r="L156" s="34"/>
      <c r="M156" s="37"/>
      <c r="N156" s="222"/>
      <c r="O156" s="223"/>
      <c r="P156" s="68"/>
      <c r="Q156" s="68"/>
      <c r="R156" s="68"/>
      <c r="S156" s="68"/>
      <c r="T156" s="68"/>
      <c r="U156" s="68"/>
      <c r="V156" s="68"/>
      <c r="W156" s="68"/>
      <c r="X156" s="69"/>
      <c r="Y156" s="32"/>
      <c r="Z156" s="32"/>
      <c r="AA156" s="32"/>
      <c r="AB156" s="32"/>
      <c r="AC156" s="32"/>
      <c r="AD156" s="32"/>
      <c r="AE156" s="32"/>
      <c r="AT156" s="16" t="s">
        <v>177</v>
      </c>
      <c r="AU156" s="16" t="s">
        <v>91</v>
      </c>
    </row>
    <row r="157" spans="1:65" s="2" customFormat="1" ht="24" customHeight="1">
      <c r="A157" s="32"/>
      <c r="B157" s="33"/>
      <c r="C157" s="206" t="s">
        <v>260</v>
      </c>
      <c r="D157" s="206" t="s">
        <v>151</v>
      </c>
      <c r="E157" s="207" t="s">
        <v>261</v>
      </c>
      <c r="F157" s="208" t="s">
        <v>262</v>
      </c>
      <c r="G157" s="209" t="s">
        <v>209</v>
      </c>
      <c r="H157" s="210">
        <v>65.5</v>
      </c>
      <c r="I157" s="211"/>
      <c r="J157" s="211"/>
      <c r="K157" s="212">
        <f>ROUND(P157*H157,2)</f>
        <v>0</v>
      </c>
      <c r="L157" s="208" t="s">
        <v>155</v>
      </c>
      <c r="M157" s="37"/>
      <c r="N157" s="213" t="s">
        <v>1</v>
      </c>
      <c r="O157" s="214" t="s">
        <v>44</v>
      </c>
      <c r="P157" s="215">
        <f>I157+J157</f>
        <v>0</v>
      </c>
      <c r="Q157" s="215">
        <f>ROUND(I157*H157,2)</f>
        <v>0</v>
      </c>
      <c r="R157" s="215">
        <f>ROUND(J157*H157,2)</f>
        <v>0</v>
      </c>
      <c r="S157" s="68"/>
      <c r="T157" s="216">
        <f>S157*H157</f>
        <v>0</v>
      </c>
      <c r="U157" s="216">
        <v>0</v>
      </c>
      <c r="V157" s="216">
        <f>U157*H157</f>
        <v>0</v>
      </c>
      <c r="W157" s="216">
        <v>0</v>
      </c>
      <c r="X157" s="217">
        <f>W157*H157</f>
        <v>0</v>
      </c>
      <c r="Y157" s="32"/>
      <c r="Z157" s="32"/>
      <c r="AA157" s="32"/>
      <c r="AB157" s="32"/>
      <c r="AC157" s="32"/>
      <c r="AD157" s="32"/>
      <c r="AE157" s="32"/>
      <c r="AR157" s="218" t="s">
        <v>156</v>
      </c>
      <c r="AT157" s="218" t="s">
        <v>151</v>
      </c>
      <c r="AU157" s="218" t="s">
        <v>91</v>
      </c>
      <c r="AY157" s="16" t="s">
        <v>148</v>
      </c>
      <c r="BE157" s="219">
        <f>IF(O157="základní",K157,0)</f>
        <v>0</v>
      </c>
      <c r="BF157" s="219">
        <f>IF(O157="snížená",K157,0)</f>
        <v>0</v>
      </c>
      <c r="BG157" s="219">
        <f>IF(O157="zákl. přenesená",K157,0)</f>
        <v>0</v>
      </c>
      <c r="BH157" s="219">
        <f>IF(O157="sníž. přenesená",K157,0)</f>
        <v>0</v>
      </c>
      <c r="BI157" s="219">
        <f>IF(O157="nulová",K157,0)</f>
        <v>0</v>
      </c>
      <c r="BJ157" s="16" t="s">
        <v>89</v>
      </c>
      <c r="BK157" s="219">
        <f>ROUND(P157*H157,2)</f>
        <v>0</v>
      </c>
      <c r="BL157" s="16" t="s">
        <v>156</v>
      </c>
      <c r="BM157" s="218" t="s">
        <v>263</v>
      </c>
    </row>
    <row r="158" spans="1:65" s="2" customFormat="1" ht="19.5">
      <c r="A158" s="32"/>
      <c r="B158" s="33"/>
      <c r="C158" s="34"/>
      <c r="D158" s="220" t="s">
        <v>177</v>
      </c>
      <c r="E158" s="34"/>
      <c r="F158" s="221" t="s">
        <v>211</v>
      </c>
      <c r="G158" s="34"/>
      <c r="H158" s="34"/>
      <c r="I158" s="113"/>
      <c r="J158" s="113"/>
      <c r="K158" s="34"/>
      <c r="L158" s="34"/>
      <c r="M158" s="37"/>
      <c r="N158" s="222"/>
      <c r="O158" s="223"/>
      <c r="P158" s="68"/>
      <c r="Q158" s="68"/>
      <c r="R158" s="68"/>
      <c r="S158" s="68"/>
      <c r="T158" s="68"/>
      <c r="U158" s="68"/>
      <c r="V158" s="68"/>
      <c r="W158" s="68"/>
      <c r="X158" s="69"/>
      <c r="Y158" s="32"/>
      <c r="Z158" s="32"/>
      <c r="AA158" s="32"/>
      <c r="AB158" s="32"/>
      <c r="AC158" s="32"/>
      <c r="AD158" s="32"/>
      <c r="AE158" s="32"/>
      <c r="AT158" s="16" t="s">
        <v>177</v>
      </c>
      <c r="AU158" s="16" t="s">
        <v>91</v>
      </c>
    </row>
    <row r="159" spans="1:65" s="2" customFormat="1" ht="24" customHeight="1">
      <c r="A159" s="32"/>
      <c r="B159" s="33"/>
      <c r="C159" s="206" t="s">
        <v>264</v>
      </c>
      <c r="D159" s="206" t="s">
        <v>151</v>
      </c>
      <c r="E159" s="207" t="s">
        <v>265</v>
      </c>
      <c r="F159" s="208" t="s">
        <v>266</v>
      </c>
      <c r="G159" s="209" t="s">
        <v>209</v>
      </c>
      <c r="H159" s="210">
        <v>94</v>
      </c>
      <c r="I159" s="211"/>
      <c r="J159" s="211"/>
      <c r="K159" s="212">
        <f>ROUND(P159*H159,2)</f>
        <v>0</v>
      </c>
      <c r="L159" s="208" t="s">
        <v>155</v>
      </c>
      <c r="M159" s="37"/>
      <c r="N159" s="213" t="s">
        <v>1</v>
      </c>
      <c r="O159" s="214" t="s">
        <v>44</v>
      </c>
      <c r="P159" s="215">
        <f>I159+J159</f>
        <v>0</v>
      </c>
      <c r="Q159" s="215">
        <f>ROUND(I159*H159,2)</f>
        <v>0</v>
      </c>
      <c r="R159" s="215">
        <f>ROUND(J159*H159,2)</f>
        <v>0</v>
      </c>
      <c r="S159" s="68"/>
      <c r="T159" s="216">
        <f>S159*H159</f>
        <v>0</v>
      </c>
      <c r="U159" s="216">
        <v>0</v>
      </c>
      <c r="V159" s="216">
        <f>U159*H159</f>
        <v>0</v>
      </c>
      <c r="W159" s="216">
        <v>0</v>
      </c>
      <c r="X159" s="217">
        <f>W159*H159</f>
        <v>0</v>
      </c>
      <c r="Y159" s="32"/>
      <c r="Z159" s="32"/>
      <c r="AA159" s="32"/>
      <c r="AB159" s="32"/>
      <c r="AC159" s="32"/>
      <c r="AD159" s="32"/>
      <c r="AE159" s="32"/>
      <c r="AR159" s="218" t="s">
        <v>156</v>
      </c>
      <c r="AT159" s="218" t="s">
        <v>151</v>
      </c>
      <c r="AU159" s="218" t="s">
        <v>91</v>
      </c>
      <c r="AY159" s="16" t="s">
        <v>148</v>
      </c>
      <c r="BE159" s="219">
        <f>IF(O159="základní",K159,0)</f>
        <v>0</v>
      </c>
      <c r="BF159" s="219">
        <f>IF(O159="snížená",K159,0)</f>
        <v>0</v>
      </c>
      <c r="BG159" s="219">
        <f>IF(O159="zákl. přenesená",K159,0)</f>
        <v>0</v>
      </c>
      <c r="BH159" s="219">
        <f>IF(O159="sníž. přenesená",K159,0)</f>
        <v>0</v>
      </c>
      <c r="BI159" s="219">
        <f>IF(O159="nulová",K159,0)</f>
        <v>0</v>
      </c>
      <c r="BJ159" s="16" t="s">
        <v>89</v>
      </c>
      <c r="BK159" s="219">
        <f>ROUND(P159*H159,2)</f>
        <v>0</v>
      </c>
      <c r="BL159" s="16" t="s">
        <v>156</v>
      </c>
      <c r="BM159" s="218" t="s">
        <v>267</v>
      </c>
    </row>
    <row r="160" spans="1:65" s="2" customFormat="1" ht="19.5">
      <c r="A160" s="32"/>
      <c r="B160" s="33"/>
      <c r="C160" s="34"/>
      <c r="D160" s="220" t="s">
        <v>177</v>
      </c>
      <c r="E160" s="34"/>
      <c r="F160" s="221" t="s">
        <v>211</v>
      </c>
      <c r="G160" s="34"/>
      <c r="H160" s="34"/>
      <c r="I160" s="113"/>
      <c r="J160" s="113"/>
      <c r="K160" s="34"/>
      <c r="L160" s="34"/>
      <c r="M160" s="37"/>
      <c r="N160" s="222"/>
      <c r="O160" s="223"/>
      <c r="P160" s="68"/>
      <c r="Q160" s="68"/>
      <c r="R160" s="68"/>
      <c r="S160" s="68"/>
      <c r="T160" s="68"/>
      <c r="U160" s="68"/>
      <c r="V160" s="68"/>
      <c r="W160" s="68"/>
      <c r="X160" s="69"/>
      <c r="Y160" s="32"/>
      <c r="Z160" s="32"/>
      <c r="AA160" s="32"/>
      <c r="AB160" s="32"/>
      <c r="AC160" s="32"/>
      <c r="AD160" s="32"/>
      <c r="AE160" s="32"/>
      <c r="AT160" s="16" t="s">
        <v>177</v>
      </c>
      <c r="AU160" s="16" t="s">
        <v>91</v>
      </c>
    </row>
    <row r="161" spans="1:65" s="2" customFormat="1" ht="24" customHeight="1">
      <c r="A161" s="32"/>
      <c r="B161" s="33"/>
      <c r="C161" s="206" t="s">
        <v>268</v>
      </c>
      <c r="D161" s="206" t="s">
        <v>151</v>
      </c>
      <c r="E161" s="207" t="s">
        <v>269</v>
      </c>
      <c r="F161" s="208" t="s">
        <v>270</v>
      </c>
      <c r="G161" s="209" t="s">
        <v>209</v>
      </c>
      <c r="H161" s="210">
        <v>65.5</v>
      </c>
      <c r="I161" s="211"/>
      <c r="J161" s="211"/>
      <c r="K161" s="212">
        <f>ROUND(P161*H161,2)</f>
        <v>0</v>
      </c>
      <c r="L161" s="208" t="s">
        <v>155</v>
      </c>
      <c r="M161" s="37"/>
      <c r="N161" s="213" t="s">
        <v>1</v>
      </c>
      <c r="O161" s="214" t="s">
        <v>44</v>
      </c>
      <c r="P161" s="215">
        <f>I161+J161</f>
        <v>0</v>
      </c>
      <c r="Q161" s="215">
        <f>ROUND(I161*H161,2)</f>
        <v>0</v>
      </c>
      <c r="R161" s="215">
        <f>ROUND(J161*H161,2)</f>
        <v>0</v>
      </c>
      <c r="S161" s="68"/>
      <c r="T161" s="216">
        <f>S161*H161</f>
        <v>0</v>
      </c>
      <c r="U161" s="216">
        <v>0</v>
      </c>
      <c r="V161" s="216">
        <f>U161*H161</f>
        <v>0</v>
      </c>
      <c r="W161" s="216">
        <v>0</v>
      </c>
      <c r="X161" s="217">
        <f>W161*H161</f>
        <v>0</v>
      </c>
      <c r="Y161" s="32"/>
      <c r="Z161" s="32"/>
      <c r="AA161" s="32"/>
      <c r="AB161" s="32"/>
      <c r="AC161" s="32"/>
      <c r="AD161" s="32"/>
      <c r="AE161" s="32"/>
      <c r="AR161" s="218" t="s">
        <v>156</v>
      </c>
      <c r="AT161" s="218" t="s">
        <v>151</v>
      </c>
      <c r="AU161" s="218" t="s">
        <v>91</v>
      </c>
      <c r="AY161" s="16" t="s">
        <v>148</v>
      </c>
      <c r="BE161" s="219">
        <f>IF(O161="základní",K161,0)</f>
        <v>0</v>
      </c>
      <c r="BF161" s="219">
        <f>IF(O161="snížená",K161,0)</f>
        <v>0</v>
      </c>
      <c r="BG161" s="219">
        <f>IF(O161="zákl. přenesená",K161,0)</f>
        <v>0</v>
      </c>
      <c r="BH161" s="219">
        <f>IF(O161="sníž. přenesená",K161,0)</f>
        <v>0</v>
      </c>
      <c r="BI161" s="219">
        <f>IF(O161="nulová",K161,0)</f>
        <v>0</v>
      </c>
      <c r="BJ161" s="16" t="s">
        <v>89</v>
      </c>
      <c r="BK161" s="219">
        <f>ROUND(P161*H161,2)</f>
        <v>0</v>
      </c>
      <c r="BL161" s="16" t="s">
        <v>156</v>
      </c>
      <c r="BM161" s="218" t="s">
        <v>271</v>
      </c>
    </row>
    <row r="162" spans="1:65" s="2" customFormat="1" ht="19.5">
      <c r="A162" s="32"/>
      <c r="B162" s="33"/>
      <c r="C162" s="34"/>
      <c r="D162" s="220" t="s">
        <v>177</v>
      </c>
      <c r="E162" s="34"/>
      <c r="F162" s="221" t="s">
        <v>211</v>
      </c>
      <c r="G162" s="34"/>
      <c r="H162" s="34"/>
      <c r="I162" s="113"/>
      <c r="J162" s="113"/>
      <c r="K162" s="34"/>
      <c r="L162" s="34"/>
      <c r="M162" s="37"/>
      <c r="N162" s="222"/>
      <c r="O162" s="223"/>
      <c r="P162" s="68"/>
      <c r="Q162" s="68"/>
      <c r="R162" s="68"/>
      <c r="S162" s="68"/>
      <c r="T162" s="68"/>
      <c r="U162" s="68"/>
      <c r="V162" s="68"/>
      <c r="W162" s="68"/>
      <c r="X162" s="69"/>
      <c r="Y162" s="32"/>
      <c r="Z162" s="32"/>
      <c r="AA162" s="32"/>
      <c r="AB162" s="32"/>
      <c r="AC162" s="32"/>
      <c r="AD162" s="32"/>
      <c r="AE162" s="32"/>
      <c r="AT162" s="16" t="s">
        <v>177</v>
      </c>
      <c r="AU162" s="16" t="s">
        <v>91</v>
      </c>
    </row>
    <row r="163" spans="1:65" s="2" customFormat="1" ht="24" customHeight="1">
      <c r="A163" s="32"/>
      <c r="B163" s="33"/>
      <c r="C163" s="206" t="s">
        <v>272</v>
      </c>
      <c r="D163" s="206" t="s">
        <v>151</v>
      </c>
      <c r="E163" s="207" t="s">
        <v>273</v>
      </c>
      <c r="F163" s="208" t="s">
        <v>274</v>
      </c>
      <c r="G163" s="209" t="s">
        <v>209</v>
      </c>
      <c r="H163" s="210">
        <v>9</v>
      </c>
      <c r="I163" s="211"/>
      <c r="J163" s="211"/>
      <c r="K163" s="212">
        <f t="shared" ref="K163:K168" si="27">ROUND(P163*H163,2)</f>
        <v>0</v>
      </c>
      <c r="L163" s="208" t="s">
        <v>155</v>
      </c>
      <c r="M163" s="37"/>
      <c r="N163" s="213" t="s">
        <v>1</v>
      </c>
      <c r="O163" s="214" t="s">
        <v>44</v>
      </c>
      <c r="P163" s="215">
        <f t="shared" ref="P163:P168" si="28">I163+J163</f>
        <v>0</v>
      </c>
      <c r="Q163" s="215">
        <f t="shared" ref="Q163:Q168" si="29">ROUND(I163*H163,2)</f>
        <v>0</v>
      </c>
      <c r="R163" s="215">
        <f t="shared" ref="R163:R168" si="30">ROUND(J163*H163,2)</f>
        <v>0</v>
      </c>
      <c r="S163" s="68"/>
      <c r="T163" s="216">
        <f t="shared" ref="T163:T168" si="31">S163*H163</f>
        <v>0</v>
      </c>
      <c r="U163" s="216">
        <v>0</v>
      </c>
      <c r="V163" s="216">
        <f t="shared" ref="V163:V168" si="32">U163*H163</f>
        <v>0</v>
      </c>
      <c r="W163" s="216">
        <v>0</v>
      </c>
      <c r="X163" s="217">
        <f t="shared" ref="X163:X168" si="33">W163*H163</f>
        <v>0</v>
      </c>
      <c r="Y163" s="32"/>
      <c r="Z163" s="32"/>
      <c r="AA163" s="32"/>
      <c r="AB163" s="32"/>
      <c r="AC163" s="32"/>
      <c r="AD163" s="32"/>
      <c r="AE163" s="32"/>
      <c r="AR163" s="218" t="s">
        <v>156</v>
      </c>
      <c r="AT163" s="218" t="s">
        <v>151</v>
      </c>
      <c r="AU163" s="218" t="s">
        <v>91</v>
      </c>
      <c r="AY163" s="16" t="s">
        <v>148</v>
      </c>
      <c r="BE163" s="219">
        <f t="shared" ref="BE163:BE168" si="34">IF(O163="základní",K163,0)</f>
        <v>0</v>
      </c>
      <c r="BF163" s="219">
        <f t="shared" ref="BF163:BF168" si="35">IF(O163="snížená",K163,0)</f>
        <v>0</v>
      </c>
      <c r="BG163" s="219">
        <f t="shared" ref="BG163:BG168" si="36">IF(O163="zákl. přenesená",K163,0)</f>
        <v>0</v>
      </c>
      <c r="BH163" s="219">
        <f t="shared" ref="BH163:BH168" si="37">IF(O163="sníž. přenesená",K163,0)</f>
        <v>0</v>
      </c>
      <c r="BI163" s="219">
        <f t="shared" ref="BI163:BI168" si="38">IF(O163="nulová",K163,0)</f>
        <v>0</v>
      </c>
      <c r="BJ163" s="16" t="s">
        <v>89</v>
      </c>
      <c r="BK163" s="219">
        <f t="shared" ref="BK163:BK168" si="39">ROUND(P163*H163,2)</f>
        <v>0</v>
      </c>
      <c r="BL163" s="16" t="s">
        <v>156</v>
      </c>
      <c r="BM163" s="218" t="s">
        <v>275</v>
      </c>
    </row>
    <row r="164" spans="1:65" s="2" customFormat="1" ht="24" customHeight="1">
      <c r="A164" s="32"/>
      <c r="B164" s="33"/>
      <c r="C164" s="206" t="s">
        <v>276</v>
      </c>
      <c r="D164" s="206" t="s">
        <v>151</v>
      </c>
      <c r="E164" s="207" t="s">
        <v>277</v>
      </c>
      <c r="F164" s="208" t="s">
        <v>278</v>
      </c>
      <c r="G164" s="209" t="s">
        <v>209</v>
      </c>
      <c r="H164" s="210">
        <v>18</v>
      </c>
      <c r="I164" s="211"/>
      <c r="J164" s="211"/>
      <c r="K164" s="212">
        <f t="shared" si="27"/>
        <v>0</v>
      </c>
      <c r="L164" s="208" t="s">
        <v>155</v>
      </c>
      <c r="M164" s="37"/>
      <c r="N164" s="213" t="s">
        <v>1</v>
      </c>
      <c r="O164" s="214" t="s">
        <v>44</v>
      </c>
      <c r="P164" s="215">
        <f t="shared" si="28"/>
        <v>0</v>
      </c>
      <c r="Q164" s="215">
        <f t="shared" si="29"/>
        <v>0</v>
      </c>
      <c r="R164" s="215">
        <f t="shared" si="30"/>
        <v>0</v>
      </c>
      <c r="S164" s="68"/>
      <c r="T164" s="216">
        <f t="shared" si="31"/>
        <v>0</v>
      </c>
      <c r="U164" s="216">
        <v>0</v>
      </c>
      <c r="V164" s="216">
        <f t="shared" si="32"/>
        <v>0</v>
      </c>
      <c r="W164" s="216">
        <v>0</v>
      </c>
      <c r="X164" s="217">
        <f t="shared" si="33"/>
        <v>0</v>
      </c>
      <c r="Y164" s="32"/>
      <c r="Z164" s="32"/>
      <c r="AA164" s="32"/>
      <c r="AB164" s="32"/>
      <c r="AC164" s="32"/>
      <c r="AD164" s="32"/>
      <c r="AE164" s="32"/>
      <c r="AR164" s="218" t="s">
        <v>156</v>
      </c>
      <c r="AT164" s="218" t="s">
        <v>151</v>
      </c>
      <c r="AU164" s="218" t="s">
        <v>91</v>
      </c>
      <c r="AY164" s="16" t="s">
        <v>148</v>
      </c>
      <c r="BE164" s="219">
        <f t="shared" si="34"/>
        <v>0</v>
      </c>
      <c r="BF164" s="219">
        <f t="shared" si="35"/>
        <v>0</v>
      </c>
      <c r="BG164" s="219">
        <f t="shared" si="36"/>
        <v>0</v>
      </c>
      <c r="BH164" s="219">
        <f t="shared" si="37"/>
        <v>0</v>
      </c>
      <c r="BI164" s="219">
        <f t="shared" si="38"/>
        <v>0</v>
      </c>
      <c r="BJ164" s="16" t="s">
        <v>89</v>
      </c>
      <c r="BK164" s="219">
        <f t="shared" si="39"/>
        <v>0</v>
      </c>
      <c r="BL164" s="16" t="s">
        <v>156</v>
      </c>
      <c r="BM164" s="218" t="s">
        <v>279</v>
      </c>
    </row>
    <row r="165" spans="1:65" s="2" customFormat="1" ht="24" customHeight="1">
      <c r="A165" s="32"/>
      <c r="B165" s="33"/>
      <c r="C165" s="206" t="s">
        <v>280</v>
      </c>
      <c r="D165" s="206" t="s">
        <v>151</v>
      </c>
      <c r="E165" s="207" t="s">
        <v>281</v>
      </c>
      <c r="F165" s="208" t="s">
        <v>282</v>
      </c>
      <c r="G165" s="209" t="s">
        <v>209</v>
      </c>
      <c r="H165" s="210">
        <v>9</v>
      </c>
      <c r="I165" s="211"/>
      <c r="J165" s="211"/>
      <c r="K165" s="212">
        <f t="shared" si="27"/>
        <v>0</v>
      </c>
      <c r="L165" s="208" t="s">
        <v>155</v>
      </c>
      <c r="M165" s="37"/>
      <c r="N165" s="213" t="s">
        <v>1</v>
      </c>
      <c r="O165" s="214" t="s">
        <v>44</v>
      </c>
      <c r="P165" s="215">
        <f t="shared" si="28"/>
        <v>0</v>
      </c>
      <c r="Q165" s="215">
        <f t="shared" si="29"/>
        <v>0</v>
      </c>
      <c r="R165" s="215">
        <f t="shared" si="30"/>
        <v>0</v>
      </c>
      <c r="S165" s="68"/>
      <c r="T165" s="216">
        <f t="shared" si="31"/>
        <v>0</v>
      </c>
      <c r="U165" s="216">
        <v>0</v>
      </c>
      <c r="V165" s="216">
        <f t="shared" si="32"/>
        <v>0</v>
      </c>
      <c r="W165" s="216">
        <v>0</v>
      </c>
      <c r="X165" s="217">
        <f t="shared" si="33"/>
        <v>0</v>
      </c>
      <c r="Y165" s="32"/>
      <c r="Z165" s="32"/>
      <c r="AA165" s="32"/>
      <c r="AB165" s="32"/>
      <c r="AC165" s="32"/>
      <c r="AD165" s="32"/>
      <c r="AE165" s="32"/>
      <c r="AR165" s="218" t="s">
        <v>156</v>
      </c>
      <c r="AT165" s="218" t="s">
        <v>151</v>
      </c>
      <c r="AU165" s="218" t="s">
        <v>91</v>
      </c>
      <c r="AY165" s="16" t="s">
        <v>148</v>
      </c>
      <c r="BE165" s="219">
        <f t="shared" si="34"/>
        <v>0</v>
      </c>
      <c r="BF165" s="219">
        <f t="shared" si="35"/>
        <v>0</v>
      </c>
      <c r="BG165" s="219">
        <f t="shared" si="36"/>
        <v>0</v>
      </c>
      <c r="BH165" s="219">
        <f t="shared" si="37"/>
        <v>0</v>
      </c>
      <c r="BI165" s="219">
        <f t="shared" si="38"/>
        <v>0</v>
      </c>
      <c r="BJ165" s="16" t="s">
        <v>89</v>
      </c>
      <c r="BK165" s="219">
        <f t="shared" si="39"/>
        <v>0</v>
      </c>
      <c r="BL165" s="16" t="s">
        <v>156</v>
      </c>
      <c r="BM165" s="218" t="s">
        <v>283</v>
      </c>
    </row>
    <row r="166" spans="1:65" s="2" customFormat="1" ht="24" customHeight="1">
      <c r="A166" s="32"/>
      <c r="B166" s="33"/>
      <c r="C166" s="206" t="s">
        <v>284</v>
      </c>
      <c r="D166" s="206" t="s">
        <v>151</v>
      </c>
      <c r="E166" s="207" t="s">
        <v>285</v>
      </c>
      <c r="F166" s="208" t="s">
        <v>286</v>
      </c>
      <c r="G166" s="209" t="s">
        <v>209</v>
      </c>
      <c r="H166" s="210">
        <v>18</v>
      </c>
      <c r="I166" s="211"/>
      <c r="J166" s="211"/>
      <c r="K166" s="212">
        <f t="shared" si="27"/>
        <v>0</v>
      </c>
      <c r="L166" s="208" t="s">
        <v>155</v>
      </c>
      <c r="M166" s="37"/>
      <c r="N166" s="213" t="s">
        <v>1</v>
      </c>
      <c r="O166" s="214" t="s">
        <v>44</v>
      </c>
      <c r="P166" s="215">
        <f t="shared" si="28"/>
        <v>0</v>
      </c>
      <c r="Q166" s="215">
        <f t="shared" si="29"/>
        <v>0</v>
      </c>
      <c r="R166" s="215">
        <f t="shared" si="30"/>
        <v>0</v>
      </c>
      <c r="S166" s="68"/>
      <c r="T166" s="216">
        <f t="shared" si="31"/>
        <v>0</v>
      </c>
      <c r="U166" s="216">
        <v>0</v>
      </c>
      <c r="V166" s="216">
        <f t="shared" si="32"/>
        <v>0</v>
      </c>
      <c r="W166" s="216">
        <v>0</v>
      </c>
      <c r="X166" s="217">
        <f t="shared" si="33"/>
        <v>0</v>
      </c>
      <c r="Y166" s="32"/>
      <c r="Z166" s="32"/>
      <c r="AA166" s="32"/>
      <c r="AB166" s="32"/>
      <c r="AC166" s="32"/>
      <c r="AD166" s="32"/>
      <c r="AE166" s="32"/>
      <c r="AR166" s="218" t="s">
        <v>156</v>
      </c>
      <c r="AT166" s="218" t="s">
        <v>151</v>
      </c>
      <c r="AU166" s="218" t="s">
        <v>91</v>
      </c>
      <c r="AY166" s="16" t="s">
        <v>148</v>
      </c>
      <c r="BE166" s="219">
        <f t="shared" si="34"/>
        <v>0</v>
      </c>
      <c r="BF166" s="219">
        <f t="shared" si="35"/>
        <v>0</v>
      </c>
      <c r="BG166" s="219">
        <f t="shared" si="36"/>
        <v>0</v>
      </c>
      <c r="BH166" s="219">
        <f t="shared" si="37"/>
        <v>0</v>
      </c>
      <c r="BI166" s="219">
        <f t="shared" si="38"/>
        <v>0</v>
      </c>
      <c r="BJ166" s="16" t="s">
        <v>89</v>
      </c>
      <c r="BK166" s="219">
        <f t="shared" si="39"/>
        <v>0</v>
      </c>
      <c r="BL166" s="16" t="s">
        <v>156</v>
      </c>
      <c r="BM166" s="218" t="s">
        <v>287</v>
      </c>
    </row>
    <row r="167" spans="1:65" s="2" customFormat="1" ht="24" customHeight="1">
      <c r="A167" s="32"/>
      <c r="B167" s="33"/>
      <c r="C167" s="206" t="s">
        <v>288</v>
      </c>
      <c r="D167" s="206" t="s">
        <v>151</v>
      </c>
      <c r="E167" s="207" t="s">
        <v>289</v>
      </c>
      <c r="F167" s="208" t="s">
        <v>290</v>
      </c>
      <c r="G167" s="209" t="s">
        <v>209</v>
      </c>
      <c r="H167" s="210">
        <v>9</v>
      </c>
      <c r="I167" s="211"/>
      <c r="J167" s="211"/>
      <c r="K167" s="212">
        <f t="shared" si="27"/>
        <v>0</v>
      </c>
      <c r="L167" s="208" t="s">
        <v>155</v>
      </c>
      <c r="M167" s="37"/>
      <c r="N167" s="213" t="s">
        <v>1</v>
      </c>
      <c r="O167" s="214" t="s">
        <v>44</v>
      </c>
      <c r="P167" s="215">
        <f t="shared" si="28"/>
        <v>0</v>
      </c>
      <c r="Q167" s="215">
        <f t="shared" si="29"/>
        <v>0</v>
      </c>
      <c r="R167" s="215">
        <f t="shared" si="30"/>
        <v>0</v>
      </c>
      <c r="S167" s="68"/>
      <c r="T167" s="216">
        <f t="shared" si="31"/>
        <v>0</v>
      </c>
      <c r="U167" s="216">
        <v>0</v>
      </c>
      <c r="V167" s="216">
        <f t="shared" si="32"/>
        <v>0</v>
      </c>
      <c r="W167" s="216">
        <v>0</v>
      </c>
      <c r="X167" s="217">
        <f t="shared" si="33"/>
        <v>0</v>
      </c>
      <c r="Y167" s="32"/>
      <c r="Z167" s="32"/>
      <c r="AA167" s="32"/>
      <c r="AB167" s="32"/>
      <c r="AC167" s="32"/>
      <c r="AD167" s="32"/>
      <c r="AE167" s="32"/>
      <c r="AR167" s="218" t="s">
        <v>156</v>
      </c>
      <c r="AT167" s="218" t="s">
        <v>151</v>
      </c>
      <c r="AU167" s="218" t="s">
        <v>91</v>
      </c>
      <c r="AY167" s="16" t="s">
        <v>148</v>
      </c>
      <c r="BE167" s="219">
        <f t="shared" si="34"/>
        <v>0</v>
      </c>
      <c r="BF167" s="219">
        <f t="shared" si="35"/>
        <v>0</v>
      </c>
      <c r="BG167" s="219">
        <f t="shared" si="36"/>
        <v>0</v>
      </c>
      <c r="BH167" s="219">
        <f t="shared" si="37"/>
        <v>0</v>
      </c>
      <c r="BI167" s="219">
        <f t="shared" si="38"/>
        <v>0</v>
      </c>
      <c r="BJ167" s="16" t="s">
        <v>89</v>
      </c>
      <c r="BK167" s="219">
        <f t="shared" si="39"/>
        <v>0</v>
      </c>
      <c r="BL167" s="16" t="s">
        <v>156</v>
      </c>
      <c r="BM167" s="218" t="s">
        <v>291</v>
      </c>
    </row>
    <row r="168" spans="1:65" s="2" customFormat="1" ht="24" customHeight="1">
      <c r="A168" s="32"/>
      <c r="B168" s="33"/>
      <c r="C168" s="206" t="s">
        <v>292</v>
      </c>
      <c r="D168" s="206" t="s">
        <v>151</v>
      </c>
      <c r="E168" s="207" t="s">
        <v>293</v>
      </c>
      <c r="F168" s="208" t="s">
        <v>294</v>
      </c>
      <c r="G168" s="209" t="s">
        <v>209</v>
      </c>
      <c r="H168" s="210">
        <v>27</v>
      </c>
      <c r="I168" s="211"/>
      <c r="J168" s="211"/>
      <c r="K168" s="212">
        <f t="shared" si="27"/>
        <v>0</v>
      </c>
      <c r="L168" s="208" t="s">
        <v>155</v>
      </c>
      <c r="M168" s="37"/>
      <c r="N168" s="213" t="s">
        <v>1</v>
      </c>
      <c r="O168" s="214" t="s">
        <v>44</v>
      </c>
      <c r="P168" s="215">
        <f t="shared" si="28"/>
        <v>0</v>
      </c>
      <c r="Q168" s="215">
        <f t="shared" si="29"/>
        <v>0</v>
      </c>
      <c r="R168" s="215">
        <f t="shared" si="30"/>
        <v>0</v>
      </c>
      <c r="S168" s="68"/>
      <c r="T168" s="216">
        <f t="shared" si="31"/>
        <v>0</v>
      </c>
      <c r="U168" s="216">
        <v>0</v>
      </c>
      <c r="V168" s="216">
        <f t="shared" si="32"/>
        <v>0</v>
      </c>
      <c r="W168" s="216">
        <v>0</v>
      </c>
      <c r="X168" s="217">
        <f t="shared" si="33"/>
        <v>0</v>
      </c>
      <c r="Y168" s="32"/>
      <c r="Z168" s="32"/>
      <c r="AA168" s="32"/>
      <c r="AB168" s="32"/>
      <c r="AC168" s="32"/>
      <c r="AD168" s="32"/>
      <c r="AE168" s="32"/>
      <c r="AR168" s="218" t="s">
        <v>156</v>
      </c>
      <c r="AT168" s="218" t="s">
        <v>151</v>
      </c>
      <c r="AU168" s="218" t="s">
        <v>91</v>
      </c>
      <c r="AY168" s="16" t="s">
        <v>148</v>
      </c>
      <c r="BE168" s="219">
        <f t="shared" si="34"/>
        <v>0</v>
      </c>
      <c r="BF168" s="219">
        <f t="shared" si="35"/>
        <v>0</v>
      </c>
      <c r="BG168" s="219">
        <f t="shared" si="36"/>
        <v>0</v>
      </c>
      <c r="BH168" s="219">
        <f t="shared" si="37"/>
        <v>0</v>
      </c>
      <c r="BI168" s="219">
        <f t="shared" si="38"/>
        <v>0</v>
      </c>
      <c r="BJ168" s="16" t="s">
        <v>89</v>
      </c>
      <c r="BK168" s="219">
        <f t="shared" si="39"/>
        <v>0</v>
      </c>
      <c r="BL168" s="16" t="s">
        <v>156</v>
      </c>
      <c r="BM168" s="218" t="s">
        <v>295</v>
      </c>
    </row>
    <row r="169" spans="1:65" s="13" customFormat="1" ht="11.25">
      <c r="B169" s="224"/>
      <c r="C169" s="225"/>
      <c r="D169" s="220" t="s">
        <v>296</v>
      </c>
      <c r="E169" s="226" t="s">
        <v>1</v>
      </c>
      <c r="F169" s="227" t="s">
        <v>297</v>
      </c>
      <c r="G169" s="225"/>
      <c r="H169" s="228">
        <v>27</v>
      </c>
      <c r="I169" s="229"/>
      <c r="J169" s="229"/>
      <c r="K169" s="225"/>
      <c r="L169" s="225"/>
      <c r="M169" s="230"/>
      <c r="N169" s="231"/>
      <c r="O169" s="232"/>
      <c r="P169" s="232"/>
      <c r="Q169" s="232"/>
      <c r="R169" s="232"/>
      <c r="S169" s="232"/>
      <c r="T169" s="232"/>
      <c r="U169" s="232"/>
      <c r="V169" s="232"/>
      <c r="W169" s="232"/>
      <c r="X169" s="233"/>
      <c r="AT169" s="234" t="s">
        <v>296</v>
      </c>
      <c r="AU169" s="234" t="s">
        <v>91</v>
      </c>
      <c r="AV169" s="13" t="s">
        <v>91</v>
      </c>
      <c r="AW169" s="13" t="s">
        <v>5</v>
      </c>
      <c r="AX169" s="13" t="s">
        <v>89</v>
      </c>
      <c r="AY169" s="234" t="s">
        <v>148</v>
      </c>
    </row>
    <row r="170" spans="1:65" s="2" customFormat="1" ht="24" customHeight="1">
      <c r="A170" s="32"/>
      <c r="B170" s="33"/>
      <c r="C170" s="206" t="s">
        <v>298</v>
      </c>
      <c r="D170" s="206" t="s">
        <v>151</v>
      </c>
      <c r="E170" s="207" t="s">
        <v>299</v>
      </c>
      <c r="F170" s="208" t="s">
        <v>300</v>
      </c>
      <c r="G170" s="209" t="s">
        <v>209</v>
      </c>
      <c r="H170" s="210">
        <v>30.5</v>
      </c>
      <c r="I170" s="211"/>
      <c r="J170" s="211"/>
      <c r="K170" s="212">
        <f>ROUND(P170*H170,2)</f>
        <v>0</v>
      </c>
      <c r="L170" s="208" t="s">
        <v>155</v>
      </c>
      <c r="M170" s="37"/>
      <c r="N170" s="213" t="s">
        <v>1</v>
      </c>
      <c r="O170" s="214" t="s">
        <v>44</v>
      </c>
      <c r="P170" s="215">
        <f>I170+J170</f>
        <v>0</v>
      </c>
      <c r="Q170" s="215">
        <f>ROUND(I170*H170,2)</f>
        <v>0</v>
      </c>
      <c r="R170" s="215">
        <f>ROUND(J170*H170,2)</f>
        <v>0</v>
      </c>
      <c r="S170" s="68"/>
      <c r="T170" s="216">
        <f>S170*H170</f>
        <v>0</v>
      </c>
      <c r="U170" s="216">
        <v>0</v>
      </c>
      <c r="V170" s="216">
        <f>U170*H170</f>
        <v>0</v>
      </c>
      <c r="W170" s="216">
        <v>0</v>
      </c>
      <c r="X170" s="217">
        <f>W170*H170</f>
        <v>0</v>
      </c>
      <c r="Y170" s="32"/>
      <c r="Z170" s="32"/>
      <c r="AA170" s="32"/>
      <c r="AB170" s="32"/>
      <c r="AC170" s="32"/>
      <c r="AD170" s="32"/>
      <c r="AE170" s="32"/>
      <c r="AR170" s="218" t="s">
        <v>156</v>
      </c>
      <c r="AT170" s="218" t="s">
        <v>151</v>
      </c>
      <c r="AU170" s="218" t="s">
        <v>91</v>
      </c>
      <c r="AY170" s="16" t="s">
        <v>148</v>
      </c>
      <c r="BE170" s="219">
        <f>IF(O170="základní",K170,0)</f>
        <v>0</v>
      </c>
      <c r="BF170" s="219">
        <f>IF(O170="snížená",K170,0)</f>
        <v>0</v>
      </c>
      <c r="BG170" s="219">
        <f>IF(O170="zákl. přenesená",K170,0)</f>
        <v>0</v>
      </c>
      <c r="BH170" s="219">
        <f>IF(O170="sníž. přenesená",K170,0)</f>
        <v>0</v>
      </c>
      <c r="BI170" s="219">
        <f>IF(O170="nulová",K170,0)</f>
        <v>0</v>
      </c>
      <c r="BJ170" s="16" t="s">
        <v>89</v>
      </c>
      <c r="BK170" s="219">
        <f>ROUND(P170*H170,2)</f>
        <v>0</v>
      </c>
      <c r="BL170" s="16" t="s">
        <v>156</v>
      </c>
      <c r="BM170" s="218" t="s">
        <v>301</v>
      </c>
    </row>
    <row r="171" spans="1:65" s="2" customFormat="1" ht="24" customHeight="1">
      <c r="A171" s="32"/>
      <c r="B171" s="33"/>
      <c r="C171" s="206" t="s">
        <v>302</v>
      </c>
      <c r="D171" s="206" t="s">
        <v>151</v>
      </c>
      <c r="E171" s="207" t="s">
        <v>303</v>
      </c>
      <c r="F171" s="208" t="s">
        <v>304</v>
      </c>
      <c r="G171" s="209" t="s">
        <v>154</v>
      </c>
      <c r="H171" s="210">
        <v>90.1</v>
      </c>
      <c r="I171" s="211"/>
      <c r="J171" s="211"/>
      <c r="K171" s="212">
        <f>ROUND(P171*H171,2)</f>
        <v>0</v>
      </c>
      <c r="L171" s="208" t="s">
        <v>155</v>
      </c>
      <c r="M171" s="37"/>
      <c r="N171" s="213" t="s">
        <v>1</v>
      </c>
      <c r="O171" s="214" t="s">
        <v>44</v>
      </c>
      <c r="P171" s="215">
        <f>I171+J171</f>
        <v>0</v>
      </c>
      <c r="Q171" s="215">
        <f>ROUND(I171*H171,2)</f>
        <v>0</v>
      </c>
      <c r="R171" s="215">
        <f>ROUND(J171*H171,2)</f>
        <v>0</v>
      </c>
      <c r="S171" s="68"/>
      <c r="T171" s="216">
        <f>S171*H171</f>
        <v>0</v>
      </c>
      <c r="U171" s="216">
        <v>0</v>
      </c>
      <c r="V171" s="216">
        <f>U171*H171</f>
        <v>0</v>
      </c>
      <c r="W171" s="216">
        <v>0.44</v>
      </c>
      <c r="X171" s="217">
        <f>W171*H171</f>
        <v>39.643999999999998</v>
      </c>
      <c r="Y171" s="32"/>
      <c r="Z171" s="32"/>
      <c r="AA171" s="32"/>
      <c r="AB171" s="32"/>
      <c r="AC171" s="32"/>
      <c r="AD171" s="32"/>
      <c r="AE171" s="32"/>
      <c r="AR171" s="218" t="s">
        <v>156</v>
      </c>
      <c r="AT171" s="218" t="s">
        <v>151</v>
      </c>
      <c r="AU171" s="218" t="s">
        <v>91</v>
      </c>
      <c r="AY171" s="16" t="s">
        <v>148</v>
      </c>
      <c r="BE171" s="219">
        <f>IF(O171="základní",K171,0)</f>
        <v>0</v>
      </c>
      <c r="BF171" s="219">
        <f>IF(O171="snížená",K171,0)</f>
        <v>0</v>
      </c>
      <c r="BG171" s="219">
        <f>IF(O171="zákl. přenesená",K171,0)</f>
        <v>0</v>
      </c>
      <c r="BH171" s="219">
        <f>IF(O171="sníž. přenesená",K171,0)</f>
        <v>0</v>
      </c>
      <c r="BI171" s="219">
        <f>IF(O171="nulová",K171,0)</f>
        <v>0</v>
      </c>
      <c r="BJ171" s="16" t="s">
        <v>89</v>
      </c>
      <c r="BK171" s="219">
        <f>ROUND(P171*H171,2)</f>
        <v>0</v>
      </c>
      <c r="BL171" s="16" t="s">
        <v>156</v>
      </c>
      <c r="BM171" s="218" t="s">
        <v>305</v>
      </c>
    </row>
    <row r="172" spans="1:65" s="2" customFormat="1" ht="24" customHeight="1">
      <c r="A172" s="32"/>
      <c r="B172" s="33"/>
      <c r="C172" s="206" t="s">
        <v>306</v>
      </c>
      <c r="D172" s="206" t="s">
        <v>151</v>
      </c>
      <c r="E172" s="207" t="s">
        <v>307</v>
      </c>
      <c r="F172" s="208" t="s">
        <v>308</v>
      </c>
      <c r="G172" s="209" t="s">
        <v>154</v>
      </c>
      <c r="H172" s="210">
        <v>105.3</v>
      </c>
      <c r="I172" s="211"/>
      <c r="J172" s="211"/>
      <c r="K172" s="212">
        <f>ROUND(P172*H172,2)</f>
        <v>0</v>
      </c>
      <c r="L172" s="208" t="s">
        <v>155</v>
      </c>
      <c r="M172" s="37"/>
      <c r="N172" s="213" t="s">
        <v>1</v>
      </c>
      <c r="O172" s="214" t="s">
        <v>44</v>
      </c>
      <c r="P172" s="215">
        <f>I172+J172</f>
        <v>0</v>
      </c>
      <c r="Q172" s="215">
        <f>ROUND(I172*H172,2)</f>
        <v>0</v>
      </c>
      <c r="R172" s="215">
        <f>ROUND(J172*H172,2)</f>
        <v>0</v>
      </c>
      <c r="S172" s="68"/>
      <c r="T172" s="216">
        <f>S172*H172</f>
        <v>0</v>
      </c>
      <c r="U172" s="216">
        <v>0</v>
      </c>
      <c r="V172" s="216">
        <f>U172*H172</f>
        <v>0</v>
      </c>
      <c r="W172" s="216">
        <v>0</v>
      </c>
      <c r="X172" s="217">
        <f>W172*H172</f>
        <v>0</v>
      </c>
      <c r="Y172" s="32"/>
      <c r="Z172" s="32"/>
      <c r="AA172" s="32"/>
      <c r="AB172" s="32"/>
      <c r="AC172" s="32"/>
      <c r="AD172" s="32"/>
      <c r="AE172" s="32"/>
      <c r="AR172" s="218" t="s">
        <v>156</v>
      </c>
      <c r="AT172" s="218" t="s">
        <v>151</v>
      </c>
      <c r="AU172" s="218" t="s">
        <v>91</v>
      </c>
      <c r="AY172" s="16" t="s">
        <v>148</v>
      </c>
      <c r="BE172" s="219">
        <f>IF(O172="základní",K172,0)</f>
        <v>0</v>
      </c>
      <c r="BF172" s="219">
        <f>IF(O172="snížená",K172,0)</f>
        <v>0</v>
      </c>
      <c r="BG172" s="219">
        <f>IF(O172="zákl. přenesená",K172,0)</f>
        <v>0</v>
      </c>
      <c r="BH172" s="219">
        <f>IF(O172="sníž. přenesená",K172,0)</f>
        <v>0</v>
      </c>
      <c r="BI172" s="219">
        <f>IF(O172="nulová",K172,0)</f>
        <v>0</v>
      </c>
      <c r="BJ172" s="16" t="s">
        <v>89</v>
      </c>
      <c r="BK172" s="219">
        <f>ROUND(P172*H172,2)</f>
        <v>0</v>
      </c>
      <c r="BL172" s="16" t="s">
        <v>156</v>
      </c>
      <c r="BM172" s="218" t="s">
        <v>309</v>
      </c>
    </row>
    <row r="173" spans="1:65" s="2" customFormat="1" ht="24" customHeight="1">
      <c r="A173" s="32"/>
      <c r="B173" s="33"/>
      <c r="C173" s="206" t="s">
        <v>310</v>
      </c>
      <c r="D173" s="206" t="s">
        <v>151</v>
      </c>
      <c r="E173" s="207" t="s">
        <v>311</v>
      </c>
      <c r="F173" s="208" t="s">
        <v>312</v>
      </c>
      <c r="G173" s="209" t="s">
        <v>154</v>
      </c>
      <c r="H173" s="210">
        <v>450</v>
      </c>
      <c r="I173" s="211"/>
      <c r="J173" s="211"/>
      <c r="K173" s="212">
        <f>ROUND(P173*H173,2)</f>
        <v>0</v>
      </c>
      <c r="L173" s="208" t="s">
        <v>155</v>
      </c>
      <c r="M173" s="37"/>
      <c r="N173" s="213" t="s">
        <v>1</v>
      </c>
      <c r="O173" s="214" t="s">
        <v>44</v>
      </c>
      <c r="P173" s="215">
        <f>I173+J173</f>
        <v>0</v>
      </c>
      <c r="Q173" s="215">
        <f>ROUND(I173*H173,2)</f>
        <v>0</v>
      </c>
      <c r="R173" s="215">
        <f>ROUND(J173*H173,2)</f>
        <v>0</v>
      </c>
      <c r="S173" s="68"/>
      <c r="T173" s="216">
        <f>S173*H173</f>
        <v>0</v>
      </c>
      <c r="U173" s="216">
        <v>0</v>
      </c>
      <c r="V173" s="216">
        <f>U173*H173</f>
        <v>0</v>
      </c>
      <c r="W173" s="216">
        <v>0</v>
      </c>
      <c r="X173" s="217">
        <f>W173*H173</f>
        <v>0</v>
      </c>
      <c r="Y173" s="32"/>
      <c r="Z173" s="32"/>
      <c r="AA173" s="32"/>
      <c r="AB173" s="32"/>
      <c r="AC173" s="32"/>
      <c r="AD173" s="32"/>
      <c r="AE173" s="32"/>
      <c r="AR173" s="218" t="s">
        <v>156</v>
      </c>
      <c r="AT173" s="218" t="s">
        <v>151</v>
      </c>
      <c r="AU173" s="218" t="s">
        <v>91</v>
      </c>
      <c r="AY173" s="16" t="s">
        <v>148</v>
      </c>
      <c r="BE173" s="219">
        <f>IF(O173="základní",K173,0)</f>
        <v>0</v>
      </c>
      <c r="BF173" s="219">
        <f>IF(O173="snížená",K173,0)</f>
        <v>0</v>
      </c>
      <c r="BG173" s="219">
        <f>IF(O173="zákl. přenesená",K173,0)</f>
        <v>0</v>
      </c>
      <c r="BH173" s="219">
        <f>IF(O173="sníž. přenesená",K173,0)</f>
        <v>0</v>
      </c>
      <c r="BI173" s="219">
        <f>IF(O173="nulová",K173,0)</f>
        <v>0</v>
      </c>
      <c r="BJ173" s="16" t="s">
        <v>89</v>
      </c>
      <c r="BK173" s="219">
        <f>ROUND(P173*H173,2)</f>
        <v>0</v>
      </c>
      <c r="BL173" s="16" t="s">
        <v>156</v>
      </c>
      <c r="BM173" s="218" t="s">
        <v>313</v>
      </c>
    </row>
    <row r="174" spans="1:65" s="2" customFormat="1" ht="19.5">
      <c r="A174" s="32"/>
      <c r="B174" s="33"/>
      <c r="C174" s="34"/>
      <c r="D174" s="220" t="s">
        <v>177</v>
      </c>
      <c r="E174" s="34"/>
      <c r="F174" s="221" t="s">
        <v>314</v>
      </c>
      <c r="G174" s="34"/>
      <c r="H174" s="34"/>
      <c r="I174" s="113"/>
      <c r="J174" s="113"/>
      <c r="K174" s="34"/>
      <c r="L174" s="34"/>
      <c r="M174" s="37"/>
      <c r="N174" s="222"/>
      <c r="O174" s="223"/>
      <c r="P174" s="68"/>
      <c r="Q174" s="68"/>
      <c r="R174" s="68"/>
      <c r="S174" s="68"/>
      <c r="T174" s="68"/>
      <c r="U174" s="68"/>
      <c r="V174" s="68"/>
      <c r="W174" s="68"/>
      <c r="X174" s="69"/>
      <c r="Y174" s="32"/>
      <c r="Z174" s="32"/>
      <c r="AA174" s="32"/>
      <c r="AB174" s="32"/>
      <c r="AC174" s="32"/>
      <c r="AD174" s="32"/>
      <c r="AE174" s="32"/>
      <c r="AT174" s="16" t="s">
        <v>177</v>
      </c>
      <c r="AU174" s="16" t="s">
        <v>91</v>
      </c>
    </row>
    <row r="175" spans="1:65" s="2" customFormat="1" ht="24" customHeight="1">
      <c r="A175" s="32"/>
      <c r="B175" s="33"/>
      <c r="C175" s="206" t="s">
        <v>315</v>
      </c>
      <c r="D175" s="206" t="s">
        <v>151</v>
      </c>
      <c r="E175" s="207" t="s">
        <v>316</v>
      </c>
      <c r="F175" s="208" t="s">
        <v>317</v>
      </c>
      <c r="G175" s="209" t="s">
        <v>160</v>
      </c>
      <c r="H175" s="210">
        <v>32.64</v>
      </c>
      <c r="I175" s="211"/>
      <c r="J175" s="211"/>
      <c r="K175" s="212">
        <f>ROUND(P175*H175,2)</f>
        <v>0</v>
      </c>
      <c r="L175" s="208" t="s">
        <v>155</v>
      </c>
      <c r="M175" s="37"/>
      <c r="N175" s="213" t="s">
        <v>1</v>
      </c>
      <c r="O175" s="214" t="s">
        <v>44</v>
      </c>
      <c r="P175" s="215">
        <f>I175+J175</f>
        <v>0</v>
      </c>
      <c r="Q175" s="215">
        <f>ROUND(I175*H175,2)</f>
        <v>0</v>
      </c>
      <c r="R175" s="215">
        <f>ROUND(J175*H175,2)</f>
        <v>0</v>
      </c>
      <c r="S175" s="68"/>
      <c r="T175" s="216">
        <f>S175*H175</f>
        <v>0</v>
      </c>
      <c r="U175" s="216">
        <v>0</v>
      </c>
      <c r="V175" s="216">
        <f>U175*H175</f>
        <v>0</v>
      </c>
      <c r="W175" s="216">
        <v>1.6</v>
      </c>
      <c r="X175" s="217">
        <f>W175*H175</f>
        <v>52.224000000000004</v>
      </c>
      <c r="Y175" s="32"/>
      <c r="Z175" s="32"/>
      <c r="AA175" s="32"/>
      <c r="AB175" s="32"/>
      <c r="AC175" s="32"/>
      <c r="AD175" s="32"/>
      <c r="AE175" s="32"/>
      <c r="AR175" s="218" t="s">
        <v>156</v>
      </c>
      <c r="AT175" s="218" t="s">
        <v>151</v>
      </c>
      <c r="AU175" s="218" t="s">
        <v>91</v>
      </c>
      <c r="AY175" s="16" t="s">
        <v>148</v>
      </c>
      <c r="BE175" s="219">
        <f>IF(O175="základní",K175,0)</f>
        <v>0</v>
      </c>
      <c r="BF175" s="219">
        <f>IF(O175="snížená",K175,0)</f>
        <v>0</v>
      </c>
      <c r="BG175" s="219">
        <f>IF(O175="zákl. přenesená",K175,0)</f>
        <v>0</v>
      </c>
      <c r="BH175" s="219">
        <f>IF(O175="sníž. přenesená",K175,0)</f>
        <v>0</v>
      </c>
      <c r="BI175" s="219">
        <f>IF(O175="nulová",K175,0)</f>
        <v>0</v>
      </c>
      <c r="BJ175" s="16" t="s">
        <v>89</v>
      </c>
      <c r="BK175" s="219">
        <f>ROUND(P175*H175,2)</f>
        <v>0</v>
      </c>
      <c r="BL175" s="16" t="s">
        <v>156</v>
      </c>
      <c r="BM175" s="218" t="s">
        <v>318</v>
      </c>
    </row>
    <row r="176" spans="1:65" s="2" customFormat="1" ht="24" customHeight="1">
      <c r="A176" s="32"/>
      <c r="B176" s="33"/>
      <c r="C176" s="206" t="s">
        <v>319</v>
      </c>
      <c r="D176" s="206" t="s">
        <v>151</v>
      </c>
      <c r="E176" s="207" t="s">
        <v>320</v>
      </c>
      <c r="F176" s="208" t="s">
        <v>321</v>
      </c>
      <c r="G176" s="209" t="s">
        <v>160</v>
      </c>
      <c r="H176" s="210">
        <v>67.5</v>
      </c>
      <c r="I176" s="211"/>
      <c r="J176" s="211"/>
      <c r="K176" s="212">
        <f>ROUND(P176*H176,2)</f>
        <v>0</v>
      </c>
      <c r="L176" s="208" t="s">
        <v>155</v>
      </c>
      <c r="M176" s="37"/>
      <c r="N176" s="213" t="s">
        <v>1</v>
      </c>
      <c r="O176" s="214" t="s">
        <v>44</v>
      </c>
      <c r="P176" s="215">
        <f>I176+J176</f>
        <v>0</v>
      </c>
      <c r="Q176" s="215">
        <f>ROUND(I176*H176,2)</f>
        <v>0</v>
      </c>
      <c r="R176" s="215">
        <f>ROUND(J176*H176,2)</f>
        <v>0</v>
      </c>
      <c r="S176" s="68"/>
      <c r="T176" s="216">
        <f>S176*H176</f>
        <v>0</v>
      </c>
      <c r="U176" s="216">
        <v>0</v>
      </c>
      <c r="V176" s="216">
        <f>U176*H176</f>
        <v>0</v>
      </c>
      <c r="W176" s="216">
        <v>1.8</v>
      </c>
      <c r="X176" s="217">
        <f>W176*H176</f>
        <v>121.5</v>
      </c>
      <c r="Y176" s="32"/>
      <c r="Z176" s="32"/>
      <c r="AA176" s="32"/>
      <c r="AB176" s="32"/>
      <c r="AC176" s="32"/>
      <c r="AD176" s="32"/>
      <c r="AE176" s="32"/>
      <c r="AR176" s="218" t="s">
        <v>156</v>
      </c>
      <c r="AT176" s="218" t="s">
        <v>151</v>
      </c>
      <c r="AU176" s="218" t="s">
        <v>91</v>
      </c>
      <c r="AY176" s="16" t="s">
        <v>148</v>
      </c>
      <c r="BE176" s="219">
        <f>IF(O176="základní",K176,0)</f>
        <v>0</v>
      </c>
      <c r="BF176" s="219">
        <f>IF(O176="snížená",K176,0)</f>
        <v>0</v>
      </c>
      <c r="BG176" s="219">
        <f>IF(O176="zákl. přenesená",K176,0)</f>
        <v>0</v>
      </c>
      <c r="BH176" s="219">
        <f>IF(O176="sníž. přenesená",K176,0)</f>
        <v>0</v>
      </c>
      <c r="BI176" s="219">
        <f>IF(O176="nulová",K176,0)</f>
        <v>0</v>
      </c>
      <c r="BJ176" s="16" t="s">
        <v>89</v>
      </c>
      <c r="BK176" s="219">
        <f>ROUND(P176*H176,2)</f>
        <v>0</v>
      </c>
      <c r="BL176" s="16" t="s">
        <v>156</v>
      </c>
      <c r="BM176" s="218" t="s">
        <v>322</v>
      </c>
    </row>
    <row r="177" spans="1:65" s="2" customFormat="1" ht="24" customHeight="1">
      <c r="A177" s="32"/>
      <c r="B177" s="33"/>
      <c r="C177" s="206" t="s">
        <v>323</v>
      </c>
      <c r="D177" s="206" t="s">
        <v>151</v>
      </c>
      <c r="E177" s="207" t="s">
        <v>324</v>
      </c>
      <c r="F177" s="208" t="s">
        <v>325</v>
      </c>
      <c r="G177" s="209" t="s">
        <v>326</v>
      </c>
      <c r="H177" s="210">
        <v>33.75</v>
      </c>
      <c r="I177" s="211"/>
      <c r="J177" s="211"/>
      <c r="K177" s="212">
        <f>ROUND(P177*H177,2)</f>
        <v>0</v>
      </c>
      <c r="L177" s="208" t="s">
        <v>155</v>
      </c>
      <c r="M177" s="37"/>
      <c r="N177" s="213" t="s">
        <v>1</v>
      </c>
      <c r="O177" s="214" t="s">
        <v>44</v>
      </c>
      <c r="P177" s="215">
        <f>I177+J177</f>
        <v>0</v>
      </c>
      <c r="Q177" s="215">
        <f>ROUND(I177*H177,2)</f>
        <v>0</v>
      </c>
      <c r="R177" s="215">
        <f>ROUND(J177*H177,2)</f>
        <v>0</v>
      </c>
      <c r="S177" s="68"/>
      <c r="T177" s="216">
        <f>S177*H177</f>
        <v>0</v>
      </c>
      <c r="U177" s="216">
        <v>0</v>
      </c>
      <c r="V177" s="216">
        <f>U177*H177</f>
        <v>0</v>
      </c>
      <c r="W177" s="216">
        <v>0</v>
      </c>
      <c r="X177" s="217">
        <f>W177*H177</f>
        <v>0</v>
      </c>
      <c r="Y177" s="32"/>
      <c r="Z177" s="32"/>
      <c r="AA177" s="32"/>
      <c r="AB177" s="32"/>
      <c r="AC177" s="32"/>
      <c r="AD177" s="32"/>
      <c r="AE177" s="32"/>
      <c r="AR177" s="218" t="s">
        <v>156</v>
      </c>
      <c r="AT177" s="218" t="s">
        <v>151</v>
      </c>
      <c r="AU177" s="218" t="s">
        <v>91</v>
      </c>
      <c r="AY177" s="16" t="s">
        <v>148</v>
      </c>
      <c r="BE177" s="219">
        <f>IF(O177="základní",K177,0)</f>
        <v>0</v>
      </c>
      <c r="BF177" s="219">
        <f>IF(O177="snížená",K177,0)</f>
        <v>0</v>
      </c>
      <c r="BG177" s="219">
        <f>IF(O177="zákl. přenesená",K177,0)</f>
        <v>0</v>
      </c>
      <c r="BH177" s="219">
        <f>IF(O177="sníž. přenesená",K177,0)</f>
        <v>0</v>
      </c>
      <c r="BI177" s="219">
        <f>IF(O177="nulová",K177,0)</f>
        <v>0</v>
      </c>
      <c r="BJ177" s="16" t="s">
        <v>89</v>
      </c>
      <c r="BK177" s="219">
        <f>ROUND(P177*H177,2)</f>
        <v>0</v>
      </c>
      <c r="BL177" s="16" t="s">
        <v>156</v>
      </c>
      <c r="BM177" s="218" t="s">
        <v>327</v>
      </c>
    </row>
    <row r="178" spans="1:65" s="2" customFormat="1" ht="24" customHeight="1">
      <c r="A178" s="32"/>
      <c r="B178" s="33"/>
      <c r="C178" s="206" t="s">
        <v>328</v>
      </c>
      <c r="D178" s="206" t="s">
        <v>151</v>
      </c>
      <c r="E178" s="207" t="s">
        <v>329</v>
      </c>
      <c r="F178" s="208" t="s">
        <v>330</v>
      </c>
      <c r="G178" s="209" t="s">
        <v>326</v>
      </c>
      <c r="H178" s="210">
        <v>66.06</v>
      </c>
      <c r="I178" s="211"/>
      <c r="J178" s="211"/>
      <c r="K178" s="212">
        <f>ROUND(P178*H178,2)</f>
        <v>0</v>
      </c>
      <c r="L178" s="208" t="s">
        <v>155</v>
      </c>
      <c r="M178" s="37"/>
      <c r="N178" s="213" t="s">
        <v>1</v>
      </c>
      <c r="O178" s="214" t="s">
        <v>44</v>
      </c>
      <c r="P178" s="215">
        <f>I178+J178</f>
        <v>0</v>
      </c>
      <c r="Q178" s="215">
        <f>ROUND(I178*H178,2)</f>
        <v>0</v>
      </c>
      <c r="R178" s="215">
        <f>ROUND(J178*H178,2)</f>
        <v>0</v>
      </c>
      <c r="S178" s="68"/>
      <c r="T178" s="216">
        <f>S178*H178</f>
        <v>0</v>
      </c>
      <c r="U178" s="216">
        <v>0</v>
      </c>
      <c r="V178" s="216">
        <f>U178*H178</f>
        <v>0</v>
      </c>
      <c r="W178" s="216">
        <v>0</v>
      </c>
      <c r="X178" s="217">
        <f>W178*H178</f>
        <v>0</v>
      </c>
      <c r="Y178" s="32"/>
      <c r="Z178" s="32"/>
      <c r="AA178" s="32"/>
      <c r="AB178" s="32"/>
      <c r="AC178" s="32"/>
      <c r="AD178" s="32"/>
      <c r="AE178" s="32"/>
      <c r="AR178" s="218" t="s">
        <v>156</v>
      </c>
      <c r="AT178" s="218" t="s">
        <v>151</v>
      </c>
      <c r="AU178" s="218" t="s">
        <v>91</v>
      </c>
      <c r="AY178" s="16" t="s">
        <v>148</v>
      </c>
      <c r="BE178" s="219">
        <f>IF(O178="základní",K178,0)</f>
        <v>0</v>
      </c>
      <c r="BF178" s="219">
        <f>IF(O178="snížená",K178,0)</f>
        <v>0</v>
      </c>
      <c r="BG178" s="219">
        <f>IF(O178="zákl. přenesená",K178,0)</f>
        <v>0</v>
      </c>
      <c r="BH178" s="219">
        <f>IF(O178="sníž. přenesená",K178,0)</f>
        <v>0</v>
      </c>
      <c r="BI178" s="219">
        <f>IF(O178="nulová",K178,0)</f>
        <v>0</v>
      </c>
      <c r="BJ178" s="16" t="s">
        <v>89</v>
      </c>
      <c r="BK178" s="219">
        <f>ROUND(P178*H178,2)</f>
        <v>0</v>
      </c>
      <c r="BL178" s="16" t="s">
        <v>156</v>
      </c>
      <c r="BM178" s="218" t="s">
        <v>331</v>
      </c>
    </row>
    <row r="179" spans="1:65" s="13" customFormat="1" ht="11.25">
      <c r="B179" s="224"/>
      <c r="C179" s="225"/>
      <c r="D179" s="220" t="s">
        <v>296</v>
      </c>
      <c r="E179" s="226" t="s">
        <v>1</v>
      </c>
      <c r="F179" s="227" t="s">
        <v>332</v>
      </c>
      <c r="G179" s="225"/>
      <c r="H179" s="228">
        <v>54.26</v>
      </c>
      <c r="I179" s="229"/>
      <c r="J179" s="229"/>
      <c r="K179" s="225"/>
      <c r="L179" s="225"/>
      <c r="M179" s="230"/>
      <c r="N179" s="231"/>
      <c r="O179" s="232"/>
      <c r="P179" s="232"/>
      <c r="Q179" s="232"/>
      <c r="R179" s="232"/>
      <c r="S179" s="232"/>
      <c r="T179" s="232"/>
      <c r="U179" s="232"/>
      <c r="V179" s="232"/>
      <c r="W179" s="232"/>
      <c r="X179" s="233"/>
      <c r="AT179" s="234" t="s">
        <v>296</v>
      </c>
      <c r="AU179" s="234" t="s">
        <v>91</v>
      </c>
      <c r="AV179" s="13" t="s">
        <v>91</v>
      </c>
      <c r="AW179" s="13" t="s">
        <v>5</v>
      </c>
      <c r="AX179" s="13" t="s">
        <v>81</v>
      </c>
      <c r="AY179" s="234" t="s">
        <v>148</v>
      </c>
    </row>
    <row r="180" spans="1:65" s="13" customFormat="1" ht="11.25">
      <c r="B180" s="224"/>
      <c r="C180" s="225"/>
      <c r="D180" s="220" t="s">
        <v>296</v>
      </c>
      <c r="E180" s="226" t="s">
        <v>1</v>
      </c>
      <c r="F180" s="227" t="s">
        <v>333</v>
      </c>
      <c r="G180" s="225"/>
      <c r="H180" s="228">
        <v>11.8</v>
      </c>
      <c r="I180" s="229"/>
      <c r="J180" s="229"/>
      <c r="K180" s="225"/>
      <c r="L180" s="225"/>
      <c r="M180" s="230"/>
      <c r="N180" s="231"/>
      <c r="O180" s="232"/>
      <c r="P180" s="232"/>
      <c r="Q180" s="232"/>
      <c r="R180" s="232"/>
      <c r="S180" s="232"/>
      <c r="T180" s="232"/>
      <c r="U180" s="232"/>
      <c r="V180" s="232"/>
      <c r="W180" s="232"/>
      <c r="X180" s="233"/>
      <c r="AT180" s="234" t="s">
        <v>296</v>
      </c>
      <c r="AU180" s="234" t="s">
        <v>91</v>
      </c>
      <c r="AV180" s="13" t="s">
        <v>91</v>
      </c>
      <c r="AW180" s="13" t="s">
        <v>5</v>
      </c>
      <c r="AX180" s="13" t="s">
        <v>81</v>
      </c>
      <c r="AY180" s="234" t="s">
        <v>148</v>
      </c>
    </row>
    <row r="181" spans="1:65" s="14" customFormat="1" ht="11.25">
      <c r="B181" s="235"/>
      <c r="C181" s="236"/>
      <c r="D181" s="220" t="s">
        <v>296</v>
      </c>
      <c r="E181" s="237" t="s">
        <v>1</v>
      </c>
      <c r="F181" s="238" t="s">
        <v>334</v>
      </c>
      <c r="G181" s="236"/>
      <c r="H181" s="239">
        <v>66.06</v>
      </c>
      <c r="I181" s="240"/>
      <c r="J181" s="240"/>
      <c r="K181" s="236"/>
      <c r="L181" s="236"/>
      <c r="M181" s="241"/>
      <c r="N181" s="242"/>
      <c r="O181" s="243"/>
      <c r="P181" s="243"/>
      <c r="Q181" s="243"/>
      <c r="R181" s="243"/>
      <c r="S181" s="243"/>
      <c r="T181" s="243"/>
      <c r="U181" s="243"/>
      <c r="V181" s="243"/>
      <c r="W181" s="243"/>
      <c r="X181" s="244"/>
      <c r="AT181" s="245" t="s">
        <v>296</v>
      </c>
      <c r="AU181" s="245" t="s">
        <v>91</v>
      </c>
      <c r="AV181" s="14" t="s">
        <v>156</v>
      </c>
      <c r="AW181" s="14" t="s">
        <v>5</v>
      </c>
      <c r="AX181" s="14" t="s">
        <v>89</v>
      </c>
      <c r="AY181" s="245" t="s">
        <v>148</v>
      </c>
    </row>
    <row r="182" spans="1:65" s="2" customFormat="1" ht="24" customHeight="1">
      <c r="A182" s="32"/>
      <c r="B182" s="33"/>
      <c r="C182" s="246" t="s">
        <v>335</v>
      </c>
      <c r="D182" s="246" t="s">
        <v>336</v>
      </c>
      <c r="E182" s="247" t="s">
        <v>337</v>
      </c>
      <c r="F182" s="248" t="s">
        <v>338</v>
      </c>
      <c r="G182" s="249" t="s">
        <v>326</v>
      </c>
      <c r="H182" s="250">
        <v>21.24</v>
      </c>
      <c r="I182" s="251"/>
      <c r="J182" s="252"/>
      <c r="K182" s="253">
        <f>ROUND(P182*H182,2)</f>
        <v>0</v>
      </c>
      <c r="L182" s="248" t="s">
        <v>155</v>
      </c>
      <c r="M182" s="254"/>
      <c r="N182" s="255" t="s">
        <v>1</v>
      </c>
      <c r="O182" s="214" t="s">
        <v>44</v>
      </c>
      <c r="P182" s="215">
        <f>I182+J182</f>
        <v>0</v>
      </c>
      <c r="Q182" s="215">
        <f>ROUND(I182*H182,2)</f>
        <v>0</v>
      </c>
      <c r="R182" s="215">
        <f>ROUND(J182*H182,2)</f>
        <v>0</v>
      </c>
      <c r="S182" s="68"/>
      <c r="T182" s="216">
        <f>S182*H182</f>
        <v>0</v>
      </c>
      <c r="U182" s="216">
        <v>1</v>
      </c>
      <c r="V182" s="216">
        <f>U182*H182</f>
        <v>21.24</v>
      </c>
      <c r="W182" s="216">
        <v>0</v>
      </c>
      <c r="X182" s="217">
        <f>W182*H182</f>
        <v>0</v>
      </c>
      <c r="Y182" s="32"/>
      <c r="Z182" s="32"/>
      <c r="AA182" s="32"/>
      <c r="AB182" s="32"/>
      <c r="AC182" s="32"/>
      <c r="AD182" s="32"/>
      <c r="AE182" s="32"/>
      <c r="AR182" s="218" t="s">
        <v>185</v>
      </c>
      <c r="AT182" s="218" t="s">
        <v>336</v>
      </c>
      <c r="AU182" s="218" t="s">
        <v>91</v>
      </c>
      <c r="AY182" s="16" t="s">
        <v>148</v>
      </c>
      <c r="BE182" s="219">
        <f>IF(O182="základní",K182,0)</f>
        <v>0</v>
      </c>
      <c r="BF182" s="219">
        <f>IF(O182="snížená",K182,0)</f>
        <v>0</v>
      </c>
      <c r="BG182" s="219">
        <f>IF(O182="zákl. přenesená",K182,0)</f>
        <v>0</v>
      </c>
      <c r="BH182" s="219">
        <f>IF(O182="sníž. přenesená",K182,0)</f>
        <v>0</v>
      </c>
      <c r="BI182" s="219">
        <f>IF(O182="nulová",K182,0)</f>
        <v>0</v>
      </c>
      <c r="BJ182" s="16" t="s">
        <v>89</v>
      </c>
      <c r="BK182" s="219">
        <f>ROUND(P182*H182,2)</f>
        <v>0</v>
      </c>
      <c r="BL182" s="16" t="s">
        <v>156</v>
      </c>
      <c r="BM182" s="218" t="s">
        <v>339</v>
      </c>
    </row>
    <row r="183" spans="1:65" s="13" customFormat="1" ht="11.25">
      <c r="B183" s="224"/>
      <c r="C183" s="225"/>
      <c r="D183" s="220" t="s">
        <v>296</v>
      </c>
      <c r="E183" s="226" t="s">
        <v>1</v>
      </c>
      <c r="F183" s="227" t="s">
        <v>340</v>
      </c>
      <c r="G183" s="225"/>
      <c r="H183" s="228">
        <v>21.24</v>
      </c>
      <c r="I183" s="229"/>
      <c r="J183" s="229"/>
      <c r="K183" s="225"/>
      <c r="L183" s="225"/>
      <c r="M183" s="230"/>
      <c r="N183" s="231"/>
      <c r="O183" s="232"/>
      <c r="P183" s="232"/>
      <c r="Q183" s="232"/>
      <c r="R183" s="232"/>
      <c r="S183" s="232"/>
      <c r="T183" s="232"/>
      <c r="U183" s="232"/>
      <c r="V183" s="232"/>
      <c r="W183" s="232"/>
      <c r="X183" s="233"/>
      <c r="AT183" s="234" t="s">
        <v>296</v>
      </c>
      <c r="AU183" s="234" t="s">
        <v>91</v>
      </c>
      <c r="AV183" s="13" t="s">
        <v>91</v>
      </c>
      <c r="AW183" s="13" t="s">
        <v>5</v>
      </c>
      <c r="AX183" s="13" t="s">
        <v>89</v>
      </c>
      <c r="AY183" s="234" t="s">
        <v>148</v>
      </c>
    </row>
    <row r="184" spans="1:65" s="2" customFormat="1" ht="24" customHeight="1">
      <c r="A184" s="32"/>
      <c r="B184" s="33"/>
      <c r="C184" s="246" t="s">
        <v>341</v>
      </c>
      <c r="D184" s="246" t="s">
        <v>336</v>
      </c>
      <c r="E184" s="247" t="s">
        <v>342</v>
      </c>
      <c r="F184" s="248" t="s">
        <v>343</v>
      </c>
      <c r="G184" s="249" t="s">
        <v>326</v>
      </c>
      <c r="H184" s="250">
        <v>21.24</v>
      </c>
      <c r="I184" s="251"/>
      <c r="J184" s="252"/>
      <c r="K184" s="253">
        <f>ROUND(P184*H184,2)</f>
        <v>0</v>
      </c>
      <c r="L184" s="248" t="s">
        <v>155</v>
      </c>
      <c r="M184" s="254"/>
      <c r="N184" s="255" t="s">
        <v>1</v>
      </c>
      <c r="O184" s="214" t="s">
        <v>44</v>
      </c>
      <c r="P184" s="215">
        <f>I184+J184</f>
        <v>0</v>
      </c>
      <c r="Q184" s="215">
        <f>ROUND(I184*H184,2)</f>
        <v>0</v>
      </c>
      <c r="R184" s="215">
        <f>ROUND(J184*H184,2)</f>
        <v>0</v>
      </c>
      <c r="S184" s="68"/>
      <c r="T184" s="216">
        <f>S184*H184</f>
        <v>0</v>
      </c>
      <c r="U184" s="216">
        <v>1</v>
      </c>
      <c r="V184" s="216">
        <f>U184*H184</f>
        <v>21.24</v>
      </c>
      <c r="W184" s="216">
        <v>0</v>
      </c>
      <c r="X184" s="217">
        <f>W184*H184</f>
        <v>0</v>
      </c>
      <c r="Y184" s="32"/>
      <c r="Z184" s="32"/>
      <c r="AA184" s="32"/>
      <c r="AB184" s="32"/>
      <c r="AC184" s="32"/>
      <c r="AD184" s="32"/>
      <c r="AE184" s="32"/>
      <c r="AR184" s="218" t="s">
        <v>185</v>
      </c>
      <c r="AT184" s="218" t="s">
        <v>336</v>
      </c>
      <c r="AU184" s="218" t="s">
        <v>91</v>
      </c>
      <c r="AY184" s="16" t="s">
        <v>148</v>
      </c>
      <c r="BE184" s="219">
        <f>IF(O184="základní",K184,0)</f>
        <v>0</v>
      </c>
      <c r="BF184" s="219">
        <f>IF(O184="snížená",K184,0)</f>
        <v>0</v>
      </c>
      <c r="BG184" s="219">
        <f>IF(O184="zákl. přenesená",K184,0)</f>
        <v>0</v>
      </c>
      <c r="BH184" s="219">
        <f>IF(O184="sníž. přenesená",K184,0)</f>
        <v>0</v>
      </c>
      <c r="BI184" s="219">
        <f>IF(O184="nulová",K184,0)</f>
        <v>0</v>
      </c>
      <c r="BJ184" s="16" t="s">
        <v>89</v>
      </c>
      <c r="BK184" s="219">
        <f>ROUND(P184*H184,2)</f>
        <v>0</v>
      </c>
      <c r="BL184" s="16" t="s">
        <v>156</v>
      </c>
      <c r="BM184" s="218" t="s">
        <v>344</v>
      </c>
    </row>
    <row r="185" spans="1:65" s="13" customFormat="1" ht="11.25">
      <c r="B185" s="224"/>
      <c r="C185" s="225"/>
      <c r="D185" s="220" t="s">
        <v>296</v>
      </c>
      <c r="E185" s="226" t="s">
        <v>1</v>
      </c>
      <c r="F185" s="227" t="s">
        <v>345</v>
      </c>
      <c r="G185" s="225"/>
      <c r="H185" s="228">
        <v>21.24</v>
      </c>
      <c r="I185" s="229"/>
      <c r="J185" s="229"/>
      <c r="K185" s="225"/>
      <c r="L185" s="225"/>
      <c r="M185" s="230"/>
      <c r="N185" s="231"/>
      <c r="O185" s="232"/>
      <c r="P185" s="232"/>
      <c r="Q185" s="232"/>
      <c r="R185" s="232"/>
      <c r="S185" s="232"/>
      <c r="T185" s="232"/>
      <c r="U185" s="232"/>
      <c r="V185" s="232"/>
      <c r="W185" s="232"/>
      <c r="X185" s="233"/>
      <c r="AT185" s="234" t="s">
        <v>296</v>
      </c>
      <c r="AU185" s="234" t="s">
        <v>91</v>
      </c>
      <c r="AV185" s="13" t="s">
        <v>91</v>
      </c>
      <c r="AW185" s="13" t="s">
        <v>5</v>
      </c>
      <c r="AX185" s="13" t="s">
        <v>89</v>
      </c>
      <c r="AY185" s="234" t="s">
        <v>148</v>
      </c>
    </row>
    <row r="186" spans="1:65" s="2" customFormat="1" ht="24" customHeight="1">
      <c r="A186" s="32"/>
      <c r="B186" s="33"/>
      <c r="C186" s="246" t="s">
        <v>346</v>
      </c>
      <c r="D186" s="246" t="s">
        <v>336</v>
      </c>
      <c r="E186" s="247" t="s">
        <v>347</v>
      </c>
      <c r="F186" s="248" t="s">
        <v>348</v>
      </c>
      <c r="G186" s="249" t="s">
        <v>326</v>
      </c>
      <c r="H186" s="250">
        <v>21.24</v>
      </c>
      <c r="I186" s="251"/>
      <c r="J186" s="252"/>
      <c r="K186" s="253">
        <f>ROUND(P186*H186,2)</f>
        <v>0</v>
      </c>
      <c r="L186" s="248" t="s">
        <v>155</v>
      </c>
      <c r="M186" s="254"/>
      <c r="N186" s="255" t="s">
        <v>1</v>
      </c>
      <c r="O186" s="214" t="s">
        <v>44</v>
      </c>
      <c r="P186" s="215">
        <f>I186+J186</f>
        <v>0</v>
      </c>
      <c r="Q186" s="215">
        <f>ROUND(I186*H186,2)</f>
        <v>0</v>
      </c>
      <c r="R186" s="215">
        <f>ROUND(J186*H186,2)</f>
        <v>0</v>
      </c>
      <c r="S186" s="68"/>
      <c r="T186" s="216">
        <f>S186*H186</f>
        <v>0</v>
      </c>
      <c r="U186" s="216">
        <v>1</v>
      </c>
      <c r="V186" s="216">
        <f>U186*H186</f>
        <v>21.24</v>
      </c>
      <c r="W186" s="216">
        <v>0</v>
      </c>
      <c r="X186" s="217">
        <f>W186*H186</f>
        <v>0</v>
      </c>
      <c r="Y186" s="32"/>
      <c r="Z186" s="32"/>
      <c r="AA186" s="32"/>
      <c r="AB186" s="32"/>
      <c r="AC186" s="32"/>
      <c r="AD186" s="32"/>
      <c r="AE186" s="32"/>
      <c r="AR186" s="218" t="s">
        <v>185</v>
      </c>
      <c r="AT186" s="218" t="s">
        <v>336</v>
      </c>
      <c r="AU186" s="218" t="s">
        <v>91</v>
      </c>
      <c r="AY186" s="16" t="s">
        <v>148</v>
      </c>
      <c r="BE186" s="219">
        <f>IF(O186="základní",K186,0)</f>
        <v>0</v>
      </c>
      <c r="BF186" s="219">
        <f>IF(O186="snížená",K186,0)</f>
        <v>0</v>
      </c>
      <c r="BG186" s="219">
        <f>IF(O186="zákl. přenesená",K186,0)</f>
        <v>0</v>
      </c>
      <c r="BH186" s="219">
        <f>IF(O186="sníž. přenesená",K186,0)</f>
        <v>0</v>
      </c>
      <c r="BI186" s="219">
        <f>IF(O186="nulová",K186,0)</f>
        <v>0</v>
      </c>
      <c r="BJ186" s="16" t="s">
        <v>89</v>
      </c>
      <c r="BK186" s="219">
        <f>ROUND(P186*H186,2)</f>
        <v>0</v>
      </c>
      <c r="BL186" s="16" t="s">
        <v>156</v>
      </c>
      <c r="BM186" s="218" t="s">
        <v>349</v>
      </c>
    </row>
    <row r="187" spans="1:65" s="13" customFormat="1" ht="11.25">
      <c r="B187" s="224"/>
      <c r="C187" s="225"/>
      <c r="D187" s="220" t="s">
        <v>296</v>
      </c>
      <c r="E187" s="226" t="s">
        <v>1</v>
      </c>
      <c r="F187" s="227" t="s">
        <v>350</v>
      </c>
      <c r="G187" s="225"/>
      <c r="H187" s="228">
        <v>21.24</v>
      </c>
      <c r="I187" s="229"/>
      <c r="J187" s="229"/>
      <c r="K187" s="225"/>
      <c r="L187" s="225"/>
      <c r="M187" s="230"/>
      <c r="N187" s="231"/>
      <c r="O187" s="232"/>
      <c r="P187" s="232"/>
      <c r="Q187" s="232"/>
      <c r="R187" s="232"/>
      <c r="S187" s="232"/>
      <c r="T187" s="232"/>
      <c r="U187" s="232"/>
      <c r="V187" s="232"/>
      <c r="W187" s="232"/>
      <c r="X187" s="233"/>
      <c r="AT187" s="234" t="s">
        <v>296</v>
      </c>
      <c r="AU187" s="234" t="s">
        <v>91</v>
      </c>
      <c r="AV187" s="13" t="s">
        <v>91</v>
      </c>
      <c r="AW187" s="13" t="s">
        <v>5</v>
      </c>
      <c r="AX187" s="13" t="s">
        <v>89</v>
      </c>
      <c r="AY187" s="234" t="s">
        <v>148</v>
      </c>
    </row>
    <row r="188" spans="1:65" s="2" customFormat="1" ht="24" customHeight="1">
      <c r="A188" s="32"/>
      <c r="B188" s="33"/>
      <c r="C188" s="246" t="s">
        <v>351</v>
      </c>
      <c r="D188" s="246" t="s">
        <v>336</v>
      </c>
      <c r="E188" s="247" t="s">
        <v>352</v>
      </c>
      <c r="F188" s="248" t="s">
        <v>353</v>
      </c>
      <c r="G188" s="249" t="s">
        <v>209</v>
      </c>
      <c r="H188" s="250">
        <v>60</v>
      </c>
      <c r="I188" s="251"/>
      <c r="J188" s="252"/>
      <c r="K188" s="253">
        <f>ROUND(P188*H188,2)</f>
        <v>0</v>
      </c>
      <c r="L188" s="248" t="s">
        <v>155</v>
      </c>
      <c r="M188" s="254"/>
      <c r="N188" s="255" t="s">
        <v>1</v>
      </c>
      <c r="O188" s="214" t="s">
        <v>44</v>
      </c>
      <c r="P188" s="215">
        <f>I188+J188</f>
        <v>0</v>
      </c>
      <c r="Q188" s="215">
        <f>ROUND(I188*H188,2)</f>
        <v>0</v>
      </c>
      <c r="R188" s="215">
        <f>ROUND(J188*H188,2)</f>
        <v>0</v>
      </c>
      <c r="S188" s="68"/>
      <c r="T188" s="216">
        <f>S188*H188</f>
        <v>0</v>
      </c>
      <c r="U188" s="216">
        <v>0</v>
      </c>
      <c r="V188" s="216">
        <f>U188*H188</f>
        <v>0</v>
      </c>
      <c r="W188" s="216">
        <v>0</v>
      </c>
      <c r="X188" s="217">
        <f>W188*H188</f>
        <v>0</v>
      </c>
      <c r="Y188" s="32"/>
      <c r="Z188" s="32"/>
      <c r="AA188" s="32"/>
      <c r="AB188" s="32"/>
      <c r="AC188" s="32"/>
      <c r="AD188" s="32"/>
      <c r="AE188" s="32"/>
      <c r="AR188" s="218" t="s">
        <v>185</v>
      </c>
      <c r="AT188" s="218" t="s">
        <v>336</v>
      </c>
      <c r="AU188" s="218" t="s">
        <v>91</v>
      </c>
      <c r="AY188" s="16" t="s">
        <v>148</v>
      </c>
      <c r="BE188" s="219">
        <f>IF(O188="základní",K188,0)</f>
        <v>0</v>
      </c>
      <c r="BF188" s="219">
        <f>IF(O188="snížená",K188,0)</f>
        <v>0</v>
      </c>
      <c r="BG188" s="219">
        <f>IF(O188="zákl. přenesená",K188,0)</f>
        <v>0</v>
      </c>
      <c r="BH188" s="219">
        <f>IF(O188="sníž. přenesená",K188,0)</f>
        <v>0</v>
      </c>
      <c r="BI188" s="219">
        <f>IF(O188="nulová",K188,0)</f>
        <v>0</v>
      </c>
      <c r="BJ188" s="16" t="s">
        <v>89</v>
      </c>
      <c r="BK188" s="219">
        <f>ROUND(P188*H188,2)</f>
        <v>0</v>
      </c>
      <c r="BL188" s="16" t="s">
        <v>156</v>
      </c>
      <c r="BM188" s="218" t="s">
        <v>354</v>
      </c>
    </row>
    <row r="189" spans="1:65" s="2" customFormat="1" ht="24" customHeight="1">
      <c r="A189" s="32"/>
      <c r="B189" s="33"/>
      <c r="C189" s="246" t="s">
        <v>355</v>
      </c>
      <c r="D189" s="246" t="s">
        <v>336</v>
      </c>
      <c r="E189" s="247" t="s">
        <v>356</v>
      </c>
      <c r="F189" s="248" t="s">
        <v>357</v>
      </c>
      <c r="G189" s="249" t="s">
        <v>326</v>
      </c>
      <c r="H189" s="250">
        <v>428.4</v>
      </c>
      <c r="I189" s="251"/>
      <c r="J189" s="252"/>
      <c r="K189" s="253">
        <f>ROUND(P189*H189,2)</f>
        <v>0</v>
      </c>
      <c r="L189" s="248" t="s">
        <v>155</v>
      </c>
      <c r="M189" s="254"/>
      <c r="N189" s="255" t="s">
        <v>1</v>
      </c>
      <c r="O189" s="214" t="s">
        <v>44</v>
      </c>
      <c r="P189" s="215">
        <f>I189+J189</f>
        <v>0</v>
      </c>
      <c r="Q189" s="215">
        <f>ROUND(I189*H189,2)</f>
        <v>0</v>
      </c>
      <c r="R189" s="215">
        <f>ROUND(J189*H189,2)</f>
        <v>0</v>
      </c>
      <c r="S189" s="68"/>
      <c r="T189" s="216">
        <f>S189*H189</f>
        <v>0</v>
      </c>
      <c r="U189" s="216">
        <v>1.7</v>
      </c>
      <c r="V189" s="216">
        <f>U189*H189</f>
        <v>728.28</v>
      </c>
      <c r="W189" s="216">
        <v>0</v>
      </c>
      <c r="X189" s="217">
        <f>W189*H189</f>
        <v>0</v>
      </c>
      <c r="Y189" s="32"/>
      <c r="Z189" s="32"/>
      <c r="AA189" s="32"/>
      <c r="AB189" s="32"/>
      <c r="AC189" s="32"/>
      <c r="AD189" s="32"/>
      <c r="AE189" s="32"/>
      <c r="AR189" s="218" t="s">
        <v>185</v>
      </c>
      <c r="AT189" s="218" t="s">
        <v>336</v>
      </c>
      <c r="AU189" s="218" t="s">
        <v>91</v>
      </c>
      <c r="AY189" s="16" t="s">
        <v>148</v>
      </c>
      <c r="BE189" s="219">
        <f>IF(O189="základní",K189,0)</f>
        <v>0</v>
      </c>
      <c r="BF189" s="219">
        <f>IF(O189="snížená",K189,0)</f>
        <v>0</v>
      </c>
      <c r="BG189" s="219">
        <f>IF(O189="zákl. přenesená",K189,0)</f>
        <v>0</v>
      </c>
      <c r="BH189" s="219">
        <f>IF(O189="sníž. přenesená",K189,0)</f>
        <v>0</v>
      </c>
      <c r="BI189" s="219">
        <f>IF(O189="nulová",K189,0)</f>
        <v>0</v>
      </c>
      <c r="BJ189" s="16" t="s">
        <v>89</v>
      </c>
      <c r="BK189" s="219">
        <f>ROUND(P189*H189,2)</f>
        <v>0</v>
      </c>
      <c r="BL189" s="16" t="s">
        <v>156</v>
      </c>
      <c r="BM189" s="218" t="s">
        <v>358</v>
      </c>
    </row>
    <row r="190" spans="1:65" s="13" customFormat="1" ht="11.25">
      <c r="B190" s="224"/>
      <c r="C190" s="225"/>
      <c r="D190" s="220" t="s">
        <v>296</v>
      </c>
      <c r="E190" s="226" t="s">
        <v>1</v>
      </c>
      <c r="F190" s="227" t="s">
        <v>359</v>
      </c>
      <c r="G190" s="225"/>
      <c r="H190" s="228">
        <v>85</v>
      </c>
      <c r="I190" s="229"/>
      <c r="J190" s="229"/>
      <c r="K190" s="225"/>
      <c r="L190" s="225"/>
      <c r="M190" s="230"/>
      <c r="N190" s="231"/>
      <c r="O190" s="232"/>
      <c r="P190" s="232"/>
      <c r="Q190" s="232"/>
      <c r="R190" s="232"/>
      <c r="S190" s="232"/>
      <c r="T190" s="232"/>
      <c r="U190" s="232"/>
      <c r="V190" s="232"/>
      <c r="W190" s="232"/>
      <c r="X190" s="233"/>
      <c r="AT190" s="234" t="s">
        <v>296</v>
      </c>
      <c r="AU190" s="234" t="s">
        <v>91</v>
      </c>
      <c r="AV190" s="13" t="s">
        <v>91</v>
      </c>
      <c r="AW190" s="13" t="s">
        <v>5</v>
      </c>
      <c r="AX190" s="13" t="s">
        <v>81</v>
      </c>
      <c r="AY190" s="234" t="s">
        <v>148</v>
      </c>
    </row>
    <row r="191" spans="1:65" s="13" customFormat="1" ht="11.25">
      <c r="B191" s="224"/>
      <c r="C191" s="225"/>
      <c r="D191" s="220" t="s">
        <v>296</v>
      </c>
      <c r="E191" s="226" t="s">
        <v>1</v>
      </c>
      <c r="F191" s="227" t="s">
        <v>360</v>
      </c>
      <c r="G191" s="225"/>
      <c r="H191" s="228">
        <v>343.4</v>
      </c>
      <c r="I191" s="229"/>
      <c r="J191" s="229"/>
      <c r="K191" s="225"/>
      <c r="L191" s="225"/>
      <c r="M191" s="230"/>
      <c r="N191" s="231"/>
      <c r="O191" s="232"/>
      <c r="P191" s="232"/>
      <c r="Q191" s="232"/>
      <c r="R191" s="232"/>
      <c r="S191" s="232"/>
      <c r="T191" s="232"/>
      <c r="U191" s="232"/>
      <c r="V191" s="232"/>
      <c r="W191" s="232"/>
      <c r="X191" s="233"/>
      <c r="AT191" s="234" t="s">
        <v>296</v>
      </c>
      <c r="AU191" s="234" t="s">
        <v>91</v>
      </c>
      <c r="AV191" s="13" t="s">
        <v>91</v>
      </c>
      <c r="AW191" s="13" t="s">
        <v>5</v>
      </c>
      <c r="AX191" s="13" t="s">
        <v>81</v>
      </c>
      <c r="AY191" s="234" t="s">
        <v>148</v>
      </c>
    </row>
    <row r="192" spans="1:65" s="14" customFormat="1" ht="11.25">
      <c r="B192" s="235"/>
      <c r="C192" s="236"/>
      <c r="D192" s="220" t="s">
        <v>296</v>
      </c>
      <c r="E192" s="237" t="s">
        <v>1</v>
      </c>
      <c r="F192" s="238" t="s">
        <v>334</v>
      </c>
      <c r="G192" s="236"/>
      <c r="H192" s="239">
        <v>428.4</v>
      </c>
      <c r="I192" s="240"/>
      <c r="J192" s="240"/>
      <c r="K192" s="236"/>
      <c r="L192" s="236"/>
      <c r="M192" s="241"/>
      <c r="N192" s="242"/>
      <c r="O192" s="243"/>
      <c r="P192" s="243"/>
      <c r="Q192" s="243"/>
      <c r="R192" s="243"/>
      <c r="S192" s="243"/>
      <c r="T192" s="243"/>
      <c r="U192" s="243"/>
      <c r="V192" s="243"/>
      <c r="W192" s="243"/>
      <c r="X192" s="244"/>
      <c r="AT192" s="245" t="s">
        <v>296</v>
      </c>
      <c r="AU192" s="245" t="s">
        <v>91</v>
      </c>
      <c r="AV192" s="14" t="s">
        <v>156</v>
      </c>
      <c r="AW192" s="14" t="s">
        <v>5</v>
      </c>
      <c r="AX192" s="14" t="s">
        <v>89</v>
      </c>
      <c r="AY192" s="245" t="s">
        <v>148</v>
      </c>
    </row>
    <row r="193" spans="1:65" s="2" customFormat="1" ht="24" customHeight="1">
      <c r="A193" s="32"/>
      <c r="B193" s="33"/>
      <c r="C193" s="246" t="s">
        <v>361</v>
      </c>
      <c r="D193" s="246" t="s">
        <v>336</v>
      </c>
      <c r="E193" s="247" t="s">
        <v>362</v>
      </c>
      <c r="F193" s="248" t="s">
        <v>363</v>
      </c>
      <c r="G193" s="249" t="s">
        <v>326</v>
      </c>
      <c r="H193" s="250">
        <v>121.5</v>
      </c>
      <c r="I193" s="251"/>
      <c r="J193" s="252"/>
      <c r="K193" s="253">
        <f>ROUND(P193*H193,2)</f>
        <v>0</v>
      </c>
      <c r="L193" s="248" t="s">
        <v>155</v>
      </c>
      <c r="M193" s="254"/>
      <c r="N193" s="255" t="s">
        <v>1</v>
      </c>
      <c r="O193" s="214" t="s">
        <v>44</v>
      </c>
      <c r="P193" s="215">
        <f>I193+J193</f>
        <v>0</v>
      </c>
      <c r="Q193" s="215">
        <f>ROUND(I193*H193,2)</f>
        <v>0</v>
      </c>
      <c r="R193" s="215">
        <f>ROUND(J193*H193,2)</f>
        <v>0</v>
      </c>
      <c r="S193" s="68"/>
      <c r="T193" s="216">
        <f>S193*H193</f>
        <v>0</v>
      </c>
      <c r="U193" s="216">
        <v>1.8</v>
      </c>
      <c r="V193" s="216">
        <f>U193*H193</f>
        <v>218.70000000000002</v>
      </c>
      <c r="W193" s="216">
        <v>0</v>
      </c>
      <c r="X193" s="217">
        <f>W193*H193</f>
        <v>0</v>
      </c>
      <c r="Y193" s="32"/>
      <c r="Z193" s="32"/>
      <c r="AA193" s="32"/>
      <c r="AB193" s="32"/>
      <c r="AC193" s="32"/>
      <c r="AD193" s="32"/>
      <c r="AE193" s="32"/>
      <c r="AR193" s="218" t="s">
        <v>185</v>
      </c>
      <c r="AT193" s="218" t="s">
        <v>336</v>
      </c>
      <c r="AU193" s="218" t="s">
        <v>91</v>
      </c>
      <c r="AY193" s="16" t="s">
        <v>148</v>
      </c>
      <c r="BE193" s="219">
        <f>IF(O193="základní",K193,0)</f>
        <v>0</v>
      </c>
      <c r="BF193" s="219">
        <f>IF(O193="snížená",K193,0)</f>
        <v>0</v>
      </c>
      <c r="BG193" s="219">
        <f>IF(O193="zákl. přenesená",K193,0)</f>
        <v>0</v>
      </c>
      <c r="BH193" s="219">
        <f>IF(O193="sníž. přenesená",K193,0)</f>
        <v>0</v>
      </c>
      <c r="BI193" s="219">
        <f>IF(O193="nulová",K193,0)</f>
        <v>0</v>
      </c>
      <c r="BJ193" s="16" t="s">
        <v>89</v>
      </c>
      <c r="BK193" s="219">
        <f>ROUND(P193*H193,2)</f>
        <v>0</v>
      </c>
      <c r="BL193" s="16" t="s">
        <v>156</v>
      </c>
      <c r="BM193" s="218" t="s">
        <v>364</v>
      </c>
    </row>
    <row r="194" spans="1:65" s="2" customFormat="1" ht="24" customHeight="1">
      <c r="A194" s="32"/>
      <c r="B194" s="33"/>
      <c r="C194" s="246" t="s">
        <v>365</v>
      </c>
      <c r="D194" s="246" t="s">
        <v>336</v>
      </c>
      <c r="E194" s="247" t="s">
        <v>366</v>
      </c>
      <c r="F194" s="248" t="s">
        <v>367</v>
      </c>
      <c r="G194" s="249" t="s">
        <v>326</v>
      </c>
      <c r="H194" s="250">
        <v>244.8</v>
      </c>
      <c r="I194" s="251"/>
      <c r="J194" s="252"/>
      <c r="K194" s="253">
        <f>ROUND(P194*H194,2)</f>
        <v>0</v>
      </c>
      <c r="L194" s="248" t="s">
        <v>155</v>
      </c>
      <c r="M194" s="254"/>
      <c r="N194" s="255" t="s">
        <v>1</v>
      </c>
      <c r="O194" s="214" t="s">
        <v>44</v>
      </c>
      <c r="P194" s="215">
        <f>I194+J194</f>
        <v>0</v>
      </c>
      <c r="Q194" s="215">
        <f>ROUND(I194*H194,2)</f>
        <v>0</v>
      </c>
      <c r="R194" s="215">
        <f>ROUND(J194*H194,2)</f>
        <v>0</v>
      </c>
      <c r="S194" s="68"/>
      <c r="T194" s="216">
        <f>S194*H194</f>
        <v>0</v>
      </c>
      <c r="U194" s="216">
        <v>1.6</v>
      </c>
      <c r="V194" s="216">
        <f>U194*H194</f>
        <v>391.68000000000006</v>
      </c>
      <c r="W194" s="216">
        <v>0</v>
      </c>
      <c r="X194" s="217">
        <f>W194*H194</f>
        <v>0</v>
      </c>
      <c r="Y194" s="32"/>
      <c r="Z194" s="32"/>
      <c r="AA194" s="32"/>
      <c r="AB194" s="32"/>
      <c r="AC194" s="32"/>
      <c r="AD194" s="32"/>
      <c r="AE194" s="32"/>
      <c r="AR194" s="218" t="s">
        <v>185</v>
      </c>
      <c r="AT194" s="218" t="s">
        <v>336</v>
      </c>
      <c r="AU194" s="218" t="s">
        <v>91</v>
      </c>
      <c r="AY194" s="16" t="s">
        <v>148</v>
      </c>
      <c r="BE194" s="219">
        <f>IF(O194="základní",K194,0)</f>
        <v>0</v>
      </c>
      <c r="BF194" s="219">
        <f>IF(O194="snížená",K194,0)</f>
        <v>0</v>
      </c>
      <c r="BG194" s="219">
        <f>IF(O194="zákl. přenesená",K194,0)</f>
        <v>0</v>
      </c>
      <c r="BH194" s="219">
        <f>IF(O194="sníž. přenesená",K194,0)</f>
        <v>0</v>
      </c>
      <c r="BI194" s="219">
        <f>IF(O194="nulová",K194,0)</f>
        <v>0</v>
      </c>
      <c r="BJ194" s="16" t="s">
        <v>89</v>
      </c>
      <c r="BK194" s="219">
        <f>ROUND(P194*H194,2)</f>
        <v>0</v>
      </c>
      <c r="BL194" s="16" t="s">
        <v>156</v>
      </c>
      <c r="BM194" s="218" t="s">
        <v>368</v>
      </c>
    </row>
    <row r="195" spans="1:65" s="2" customFormat="1" ht="24" customHeight="1">
      <c r="A195" s="32"/>
      <c r="B195" s="33"/>
      <c r="C195" s="246" t="s">
        <v>369</v>
      </c>
      <c r="D195" s="246" t="s">
        <v>336</v>
      </c>
      <c r="E195" s="247" t="s">
        <v>370</v>
      </c>
      <c r="F195" s="248" t="s">
        <v>371</v>
      </c>
      <c r="G195" s="249" t="s">
        <v>154</v>
      </c>
      <c r="H195" s="250">
        <v>108.8</v>
      </c>
      <c r="I195" s="251"/>
      <c r="J195" s="252"/>
      <c r="K195" s="253">
        <f>ROUND(P195*H195,2)</f>
        <v>0</v>
      </c>
      <c r="L195" s="248" t="s">
        <v>155</v>
      </c>
      <c r="M195" s="254"/>
      <c r="N195" s="255" t="s">
        <v>1</v>
      </c>
      <c r="O195" s="214" t="s">
        <v>44</v>
      </c>
      <c r="P195" s="215">
        <f>I195+J195</f>
        <v>0</v>
      </c>
      <c r="Q195" s="215">
        <f>ROUND(I195*H195,2)</f>
        <v>0</v>
      </c>
      <c r="R195" s="215">
        <f>ROUND(J195*H195,2)</f>
        <v>0</v>
      </c>
      <c r="S195" s="68"/>
      <c r="T195" s="216">
        <f>S195*H195</f>
        <v>0</v>
      </c>
      <c r="U195" s="216">
        <v>3.0999999999999999E-3</v>
      </c>
      <c r="V195" s="216">
        <f>U195*H195</f>
        <v>0.33727999999999997</v>
      </c>
      <c r="W195" s="216">
        <v>0</v>
      </c>
      <c r="X195" s="217">
        <f>W195*H195</f>
        <v>0</v>
      </c>
      <c r="Y195" s="32"/>
      <c r="Z195" s="32"/>
      <c r="AA195" s="32"/>
      <c r="AB195" s="32"/>
      <c r="AC195" s="32"/>
      <c r="AD195" s="32"/>
      <c r="AE195" s="32"/>
      <c r="AR195" s="218" t="s">
        <v>185</v>
      </c>
      <c r="AT195" s="218" t="s">
        <v>336</v>
      </c>
      <c r="AU195" s="218" t="s">
        <v>91</v>
      </c>
      <c r="AY195" s="16" t="s">
        <v>148</v>
      </c>
      <c r="BE195" s="219">
        <f>IF(O195="základní",K195,0)</f>
        <v>0</v>
      </c>
      <c r="BF195" s="219">
        <f>IF(O195="snížená",K195,0)</f>
        <v>0</v>
      </c>
      <c r="BG195" s="219">
        <f>IF(O195="zákl. přenesená",K195,0)</f>
        <v>0</v>
      </c>
      <c r="BH195" s="219">
        <f>IF(O195="sníž. přenesená",K195,0)</f>
        <v>0</v>
      </c>
      <c r="BI195" s="219">
        <f>IF(O195="nulová",K195,0)</f>
        <v>0</v>
      </c>
      <c r="BJ195" s="16" t="s">
        <v>89</v>
      </c>
      <c r="BK195" s="219">
        <f>ROUND(P195*H195,2)</f>
        <v>0</v>
      </c>
      <c r="BL195" s="16" t="s">
        <v>156</v>
      </c>
      <c r="BM195" s="218" t="s">
        <v>372</v>
      </c>
    </row>
    <row r="196" spans="1:65" s="2" customFormat="1" ht="19.5">
      <c r="A196" s="32"/>
      <c r="B196" s="33"/>
      <c r="C196" s="34"/>
      <c r="D196" s="220" t="s">
        <v>177</v>
      </c>
      <c r="E196" s="34"/>
      <c r="F196" s="221" t="s">
        <v>373</v>
      </c>
      <c r="G196" s="34"/>
      <c r="H196" s="34"/>
      <c r="I196" s="113"/>
      <c r="J196" s="113"/>
      <c r="K196" s="34"/>
      <c r="L196" s="34"/>
      <c r="M196" s="37"/>
      <c r="N196" s="222"/>
      <c r="O196" s="223"/>
      <c r="P196" s="68"/>
      <c r="Q196" s="68"/>
      <c r="R196" s="68"/>
      <c r="S196" s="68"/>
      <c r="T196" s="68"/>
      <c r="U196" s="68"/>
      <c r="V196" s="68"/>
      <c r="W196" s="68"/>
      <c r="X196" s="69"/>
      <c r="Y196" s="32"/>
      <c r="Z196" s="32"/>
      <c r="AA196" s="32"/>
      <c r="AB196" s="32"/>
      <c r="AC196" s="32"/>
      <c r="AD196" s="32"/>
      <c r="AE196" s="32"/>
      <c r="AT196" s="16" t="s">
        <v>177</v>
      </c>
      <c r="AU196" s="16" t="s">
        <v>91</v>
      </c>
    </row>
    <row r="197" spans="1:65" s="2" customFormat="1" ht="24" customHeight="1">
      <c r="A197" s="32"/>
      <c r="B197" s="33"/>
      <c r="C197" s="246" t="s">
        <v>374</v>
      </c>
      <c r="D197" s="246" t="s">
        <v>336</v>
      </c>
      <c r="E197" s="247" t="s">
        <v>375</v>
      </c>
      <c r="F197" s="248" t="s">
        <v>376</v>
      </c>
      <c r="G197" s="249" t="s">
        <v>182</v>
      </c>
      <c r="H197" s="250">
        <v>95</v>
      </c>
      <c r="I197" s="251"/>
      <c r="J197" s="252"/>
      <c r="K197" s="253">
        <f t="shared" ref="K197:K208" si="40">ROUND(P197*H197,2)</f>
        <v>0</v>
      </c>
      <c r="L197" s="248" t="s">
        <v>155</v>
      </c>
      <c r="M197" s="254"/>
      <c r="N197" s="255" t="s">
        <v>1</v>
      </c>
      <c r="O197" s="214" t="s">
        <v>44</v>
      </c>
      <c r="P197" s="215">
        <f t="shared" ref="P197:P208" si="41">I197+J197</f>
        <v>0</v>
      </c>
      <c r="Q197" s="215">
        <f t="shared" ref="Q197:Q208" si="42">ROUND(I197*H197,2)</f>
        <v>0</v>
      </c>
      <c r="R197" s="215">
        <f t="shared" ref="R197:R208" si="43">ROUND(J197*H197,2)</f>
        <v>0</v>
      </c>
      <c r="S197" s="68"/>
      <c r="T197" s="216">
        <f t="shared" ref="T197:T208" si="44">S197*H197</f>
        <v>0</v>
      </c>
      <c r="U197" s="216">
        <v>0.32700000000000001</v>
      </c>
      <c r="V197" s="216">
        <f t="shared" ref="V197:V208" si="45">U197*H197</f>
        <v>31.065000000000001</v>
      </c>
      <c r="W197" s="216">
        <v>0</v>
      </c>
      <c r="X197" s="217">
        <f t="shared" ref="X197:X208" si="46">W197*H197</f>
        <v>0</v>
      </c>
      <c r="Y197" s="32"/>
      <c r="Z197" s="32"/>
      <c r="AA197" s="32"/>
      <c r="AB197" s="32"/>
      <c r="AC197" s="32"/>
      <c r="AD197" s="32"/>
      <c r="AE197" s="32"/>
      <c r="AR197" s="218" t="s">
        <v>185</v>
      </c>
      <c r="AT197" s="218" t="s">
        <v>336</v>
      </c>
      <c r="AU197" s="218" t="s">
        <v>91</v>
      </c>
      <c r="AY197" s="16" t="s">
        <v>148</v>
      </c>
      <c r="BE197" s="219">
        <f t="shared" ref="BE197:BE208" si="47">IF(O197="základní",K197,0)</f>
        <v>0</v>
      </c>
      <c r="BF197" s="219">
        <f t="shared" ref="BF197:BF208" si="48">IF(O197="snížená",K197,0)</f>
        <v>0</v>
      </c>
      <c r="BG197" s="219">
        <f t="shared" ref="BG197:BG208" si="49">IF(O197="zákl. přenesená",K197,0)</f>
        <v>0</v>
      </c>
      <c r="BH197" s="219">
        <f t="shared" ref="BH197:BH208" si="50">IF(O197="sníž. přenesená",K197,0)</f>
        <v>0</v>
      </c>
      <c r="BI197" s="219">
        <f t="shared" ref="BI197:BI208" si="51">IF(O197="nulová",K197,0)</f>
        <v>0</v>
      </c>
      <c r="BJ197" s="16" t="s">
        <v>89</v>
      </c>
      <c r="BK197" s="219">
        <f t="shared" ref="BK197:BK208" si="52">ROUND(P197*H197,2)</f>
        <v>0</v>
      </c>
      <c r="BL197" s="16" t="s">
        <v>156</v>
      </c>
      <c r="BM197" s="218" t="s">
        <v>377</v>
      </c>
    </row>
    <row r="198" spans="1:65" s="2" customFormat="1" ht="24" customHeight="1">
      <c r="A198" s="32"/>
      <c r="B198" s="33"/>
      <c r="C198" s="246" t="s">
        <v>378</v>
      </c>
      <c r="D198" s="246" t="s">
        <v>336</v>
      </c>
      <c r="E198" s="247" t="s">
        <v>379</v>
      </c>
      <c r="F198" s="248" t="s">
        <v>380</v>
      </c>
      <c r="G198" s="249" t="s">
        <v>182</v>
      </c>
      <c r="H198" s="250">
        <v>84</v>
      </c>
      <c r="I198" s="251"/>
      <c r="J198" s="252"/>
      <c r="K198" s="253">
        <f t="shared" si="40"/>
        <v>0</v>
      </c>
      <c r="L198" s="248" t="s">
        <v>155</v>
      </c>
      <c r="M198" s="254"/>
      <c r="N198" s="255" t="s">
        <v>1</v>
      </c>
      <c r="O198" s="214" t="s">
        <v>44</v>
      </c>
      <c r="P198" s="215">
        <f t="shared" si="41"/>
        <v>0</v>
      </c>
      <c r="Q198" s="215">
        <f t="shared" si="42"/>
        <v>0</v>
      </c>
      <c r="R198" s="215">
        <f t="shared" si="43"/>
        <v>0</v>
      </c>
      <c r="S198" s="68"/>
      <c r="T198" s="216">
        <f t="shared" si="44"/>
        <v>0</v>
      </c>
      <c r="U198" s="216">
        <v>0.10299999999999999</v>
      </c>
      <c r="V198" s="216">
        <f t="shared" si="45"/>
        <v>8.6519999999999992</v>
      </c>
      <c r="W198" s="216">
        <v>0</v>
      </c>
      <c r="X198" s="217">
        <f t="shared" si="46"/>
        <v>0</v>
      </c>
      <c r="Y198" s="32"/>
      <c r="Z198" s="32"/>
      <c r="AA198" s="32"/>
      <c r="AB198" s="32"/>
      <c r="AC198" s="32"/>
      <c r="AD198" s="32"/>
      <c r="AE198" s="32"/>
      <c r="AR198" s="218" t="s">
        <v>185</v>
      </c>
      <c r="AT198" s="218" t="s">
        <v>336</v>
      </c>
      <c r="AU198" s="218" t="s">
        <v>91</v>
      </c>
      <c r="AY198" s="16" t="s">
        <v>148</v>
      </c>
      <c r="BE198" s="219">
        <f t="shared" si="47"/>
        <v>0</v>
      </c>
      <c r="BF198" s="219">
        <f t="shared" si="48"/>
        <v>0</v>
      </c>
      <c r="BG198" s="219">
        <f t="shared" si="49"/>
        <v>0</v>
      </c>
      <c r="BH198" s="219">
        <f t="shared" si="50"/>
        <v>0</v>
      </c>
      <c r="BI198" s="219">
        <f t="shared" si="51"/>
        <v>0</v>
      </c>
      <c r="BJ198" s="16" t="s">
        <v>89</v>
      </c>
      <c r="BK198" s="219">
        <f t="shared" si="52"/>
        <v>0</v>
      </c>
      <c r="BL198" s="16" t="s">
        <v>156</v>
      </c>
      <c r="BM198" s="218" t="s">
        <v>381</v>
      </c>
    </row>
    <row r="199" spans="1:65" s="2" customFormat="1" ht="24" customHeight="1">
      <c r="A199" s="32"/>
      <c r="B199" s="33"/>
      <c r="C199" s="246" t="s">
        <v>382</v>
      </c>
      <c r="D199" s="246" t="s">
        <v>336</v>
      </c>
      <c r="E199" s="247" t="s">
        <v>383</v>
      </c>
      <c r="F199" s="248" t="s">
        <v>384</v>
      </c>
      <c r="G199" s="249" t="s">
        <v>182</v>
      </c>
      <c r="H199" s="250">
        <v>168</v>
      </c>
      <c r="I199" s="251"/>
      <c r="J199" s="252"/>
      <c r="K199" s="253">
        <f t="shared" si="40"/>
        <v>0</v>
      </c>
      <c r="L199" s="248" t="s">
        <v>155</v>
      </c>
      <c r="M199" s="254"/>
      <c r="N199" s="255" t="s">
        <v>1</v>
      </c>
      <c r="O199" s="214" t="s">
        <v>44</v>
      </c>
      <c r="P199" s="215">
        <f t="shared" si="41"/>
        <v>0</v>
      </c>
      <c r="Q199" s="215">
        <f t="shared" si="42"/>
        <v>0</v>
      </c>
      <c r="R199" s="215">
        <f t="shared" si="43"/>
        <v>0</v>
      </c>
      <c r="S199" s="68"/>
      <c r="T199" s="216">
        <f t="shared" si="44"/>
        <v>0</v>
      </c>
      <c r="U199" s="216">
        <v>9.0000000000000006E-5</v>
      </c>
      <c r="V199" s="216">
        <f t="shared" si="45"/>
        <v>1.5120000000000001E-2</v>
      </c>
      <c r="W199" s="216">
        <v>0</v>
      </c>
      <c r="X199" s="217">
        <f t="shared" si="46"/>
        <v>0</v>
      </c>
      <c r="Y199" s="32"/>
      <c r="Z199" s="32"/>
      <c r="AA199" s="32"/>
      <c r="AB199" s="32"/>
      <c r="AC199" s="32"/>
      <c r="AD199" s="32"/>
      <c r="AE199" s="32"/>
      <c r="AR199" s="218" t="s">
        <v>185</v>
      </c>
      <c r="AT199" s="218" t="s">
        <v>336</v>
      </c>
      <c r="AU199" s="218" t="s">
        <v>91</v>
      </c>
      <c r="AY199" s="16" t="s">
        <v>148</v>
      </c>
      <c r="BE199" s="219">
        <f t="shared" si="47"/>
        <v>0</v>
      </c>
      <c r="BF199" s="219">
        <f t="shared" si="48"/>
        <v>0</v>
      </c>
      <c r="BG199" s="219">
        <f t="shared" si="49"/>
        <v>0</v>
      </c>
      <c r="BH199" s="219">
        <f t="shared" si="50"/>
        <v>0</v>
      </c>
      <c r="BI199" s="219">
        <f t="shared" si="51"/>
        <v>0</v>
      </c>
      <c r="BJ199" s="16" t="s">
        <v>89</v>
      </c>
      <c r="BK199" s="219">
        <f t="shared" si="52"/>
        <v>0</v>
      </c>
      <c r="BL199" s="16" t="s">
        <v>156</v>
      </c>
      <c r="BM199" s="218" t="s">
        <v>385</v>
      </c>
    </row>
    <row r="200" spans="1:65" s="2" customFormat="1" ht="24" customHeight="1">
      <c r="A200" s="32"/>
      <c r="B200" s="33"/>
      <c r="C200" s="246" t="s">
        <v>386</v>
      </c>
      <c r="D200" s="246" t="s">
        <v>336</v>
      </c>
      <c r="E200" s="247" t="s">
        <v>387</v>
      </c>
      <c r="F200" s="248" t="s">
        <v>388</v>
      </c>
      <c r="G200" s="249" t="s">
        <v>182</v>
      </c>
      <c r="H200" s="250">
        <v>168</v>
      </c>
      <c r="I200" s="251"/>
      <c r="J200" s="252"/>
      <c r="K200" s="253">
        <f t="shared" si="40"/>
        <v>0</v>
      </c>
      <c r="L200" s="248" t="s">
        <v>155</v>
      </c>
      <c r="M200" s="254"/>
      <c r="N200" s="255" t="s">
        <v>1</v>
      </c>
      <c r="O200" s="214" t="s">
        <v>44</v>
      </c>
      <c r="P200" s="215">
        <f t="shared" si="41"/>
        <v>0</v>
      </c>
      <c r="Q200" s="215">
        <f t="shared" si="42"/>
        <v>0</v>
      </c>
      <c r="R200" s="215">
        <f t="shared" si="43"/>
        <v>0</v>
      </c>
      <c r="S200" s="68"/>
      <c r="T200" s="216">
        <f t="shared" si="44"/>
        <v>0</v>
      </c>
      <c r="U200" s="216">
        <v>1.8000000000000001E-4</v>
      </c>
      <c r="V200" s="216">
        <f t="shared" si="45"/>
        <v>3.0240000000000003E-2</v>
      </c>
      <c r="W200" s="216">
        <v>0</v>
      </c>
      <c r="X200" s="217">
        <f t="shared" si="46"/>
        <v>0</v>
      </c>
      <c r="Y200" s="32"/>
      <c r="Z200" s="32"/>
      <c r="AA200" s="32"/>
      <c r="AB200" s="32"/>
      <c r="AC200" s="32"/>
      <c r="AD200" s="32"/>
      <c r="AE200" s="32"/>
      <c r="AR200" s="218" t="s">
        <v>185</v>
      </c>
      <c r="AT200" s="218" t="s">
        <v>336</v>
      </c>
      <c r="AU200" s="218" t="s">
        <v>91</v>
      </c>
      <c r="AY200" s="16" t="s">
        <v>148</v>
      </c>
      <c r="BE200" s="219">
        <f t="shared" si="47"/>
        <v>0</v>
      </c>
      <c r="BF200" s="219">
        <f t="shared" si="48"/>
        <v>0</v>
      </c>
      <c r="BG200" s="219">
        <f t="shared" si="49"/>
        <v>0</v>
      </c>
      <c r="BH200" s="219">
        <f t="shared" si="50"/>
        <v>0</v>
      </c>
      <c r="BI200" s="219">
        <f t="shared" si="51"/>
        <v>0</v>
      </c>
      <c r="BJ200" s="16" t="s">
        <v>89</v>
      </c>
      <c r="BK200" s="219">
        <f t="shared" si="52"/>
        <v>0</v>
      </c>
      <c r="BL200" s="16" t="s">
        <v>156</v>
      </c>
      <c r="BM200" s="218" t="s">
        <v>389</v>
      </c>
    </row>
    <row r="201" spans="1:65" s="2" customFormat="1" ht="24" customHeight="1">
      <c r="A201" s="32"/>
      <c r="B201" s="33"/>
      <c r="C201" s="246" t="s">
        <v>390</v>
      </c>
      <c r="D201" s="246" t="s">
        <v>336</v>
      </c>
      <c r="E201" s="247" t="s">
        <v>391</v>
      </c>
      <c r="F201" s="248" t="s">
        <v>392</v>
      </c>
      <c r="G201" s="249" t="s">
        <v>182</v>
      </c>
      <c r="H201" s="250">
        <v>672</v>
      </c>
      <c r="I201" s="251"/>
      <c r="J201" s="252"/>
      <c r="K201" s="253">
        <f t="shared" si="40"/>
        <v>0</v>
      </c>
      <c r="L201" s="248" t="s">
        <v>155</v>
      </c>
      <c r="M201" s="254"/>
      <c r="N201" s="255" t="s">
        <v>1</v>
      </c>
      <c r="O201" s="214" t="s">
        <v>44</v>
      </c>
      <c r="P201" s="215">
        <f t="shared" si="41"/>
        <v>0</v>
      </c>
      <c r="Q201" s="215">
        <f t="shared" si="42"/>
        <v>0</v>
      </c>
      <c r="R201" s="215">
        <f t="shared" si="43"/>
        <v>0</v>
      </c>
      <c r="S201" s="68"/>
      <c r="T201" s="216">
        <f t="shared" si="44"/>
        <v>0</v>
      </c>
      <c r="U201" s="216">
        <v>5.1999999999999995E-4</v>
      </c>
      <c r="V201" s="216">
        <f t="shared" si="45"/>
        <v>0.34943999999999997</v>
      </c>
      <c r="W201" s="216">
        <v>0</v>
      </c>
      <c r="X201" s="217">
        <f t="shared" si="46"/>
        <v>0</v>
      </c>
      <c r="Y201" s="32"/>
      <c r="Z201" s="32"/>
      <c r="AA201" s="32"/>
      <c r="AB201" s="32"/>
      <c r="AC201" s="32"/>
      <c r="AD201" s="32"/>
      <c r="AE201" s="32"/>
      <c r="AR201" s="218" t="s">
        <v>185</v>
      </c>
      <c r="AT201" s="218" t="s">
        <v>336</v>
      </c>
      <c r="AU201" s="218" t="s">
        <v>91</v>
      </c>
      <c r="AY201" s="16" t="s">
        <v>148</v>
      </c>
      <c r="BE201" s="219">
        <f t="shared" si="47"/>
        <v>0</v>
      </c>
      <c r="BF201" s="219">
        <f t="shared" si="48"/>
        <v>0</v>
      </c>
      <c r="BG201" s="219">
        <f t="shared" si="49"/>
        <v>0</v>
      </c>
      <c r="BH201" s="219">
        <f t="shared" si="50"/>
        <v>0</v>
      </c>
      <c r="BI201" s="219">
        <f t="shared" si="51"/>
        <v>0</v>
      </c>
      <c r="BJ201" s="16" t="s">
        <v>89</v>
      </c>
      <c r="BK201" s="219">
        <f t="shared" si="52"/>
        <v>0</v>
      </c>
      <c r="BL201" s="16" t="s">
        <v>156</v>
      </c>
      <c r="BM201" s="218" t="s">
        <v>393</v>
      </c>
    </row>
    <row r="202" spans="1:65" s="2" customFormat="1" ht="24" customHeight="1">
      <c r="A202" s="32"/>
      <c r="B202" s="33"/>
      <c r="C202" s="246" t="s">
        <v>394</v>
      </c>
      <c r="D202" s="246" t="s">
        <v>336</v>
      </c>
      <c r="E202" s="247" t="s">
        <v>395</v>
      </c>
      <c r="F202" s="248" t="s">
        <v>396</v>
      </c>
      <c r="G202" s="249" t="s">
        <v>182</v>
      </c>
      <c r="H202" s="250">
        <v>672</v>
      </c>
      <c r="I202" s="251"/>
      <c r="J202" s="252"/>
      <c r="K202" s="253">
        <f t="shared" si="40"/>
        <v>0</v>
      </c>
      <c r="L202" s="248" t="s">
        <v>155</v>
      </c>
      <c r="M202" s="254"/>
      <c r="N202" s="255" t="s">
        <v>1</v>
      </c>
      <c r="O202" s="214" t="s">
        <v>44</v>
      </c>
      <c r="P202" s="215">
        <f t="shared" si="41"/>
        <v>0</v>
      </c>
      <c r="Q202" s="215">
        <f t="shared" si="42"/>
        <v>0</v>
      </c>
      <c r="R202" s="215">
        <f t="shared" si="43"/>
        <v>0</v>
      </c>
      <c r="S202" s="68"/>
      <c r="T202" s="216">
        <f t="shared" si="44"/>
        <v>0</v>
      </c>
      <c r="U202" s="216">
        <v>9.0000000000000006E-5</v>
      </c>
      <c r="V202" s="216">
        <f t="shared" si="45"/>
        <v>6.0480000000000006E-2</v>
      </c>
      <c r="W202" s="216">
        <v>0</v>
      </c>
      <c r="X202" s="217">
        <f t="shared" si="46"/>
        <v>0</v>
      </c>
      <c r="Y202" s="32"/>
      <c r="Z202" s="32"/>
      <c r="AA202" s="32"/>
      <c r="AB202" s="32"/>
      <c r="AC202" s="32"/>
      <c r="AD202" s="32"/>
      <c r="AE202" s="32"/>
      <c r="AR202" s="218" t="s">
        <v>185</v>
      </c>
      <c r="AT202" s="218" t="s">
        <v>336</v>
      </c>
      <c r="AU202" s="218" t="s">
        <v>91</v>
      </c>
      <c r="AY202" s="16" t="s">
        <v>148</v>
      </c>
      <c r="BE202" s="219">
        <f t="shared" si="47"/>
        <v>0</v>
      </c>
      <c r="BF202" s="219">
        <f t="shared" si="48"/>
        <v>0</v>
      </c>
      <c r="BG202" s="219">
        <f t="shared" si="49"/>
        <v>0</v>
      </c>
      <c r="BH202" s="219">
        <f t="shared" si="50"/>
        <v>0</v>
      </c>
      <c r="BI202" s="219">
        <f t="shared" si="51"/>
        <v>0</v>
      </c>
      <c r="BJ202" s="16" t="s">
        <v>89</v>
      </c>
      <c r="BK202" s="219">
        <f t="shared" si="52"/>
        <v>0</v>
      </c>
      <c r="BL202" s="16" t="s">
        <v>156</v>
      </c>
      <c r="BM202" s="218" t="s">
        <v>397</v>
      </c>
    </row>
    <row r="203" spans="1:65" s="2" customFormat="1" ht="24" customHeight="1">
      <c r="A203" s="32"/>
      <c r="B203" s="33"/>
      <c r="C203" s="246" t="s">
        <v>398</v>
      </c>
      <c r="D203" s="246" t="s">
        <v>336</v>
      </c>
      <c r="E203" s="247" t="s">
        <v>399</v>
      </c>
      <c r="F203" s="248" t="s">
        <v>400</v>
      </c>
      <c r="G203" s="249" t="s">
        <v>182</v>
      </c>
      <c r="H203" s="250">
        <v>168</v>
      </c>
      <c r="I203" s="251"/>
      <c r="J203" s="252"/>
      <c r="K203" s="253">
        <f t="shared" si="40"/>
        <v>0</v>
      </c>
      <c r="L203" s="248" t="s">
        <v>155</v>
      </c>
      <c r="M203" s="254"/>
      <c r="N203" s="255" t="s">
        <v>1</v>
      </c>
      <c r="O203" s="214" t="s">
        <v>44</v>
      </c>
      <c r="P203" s="215">
        <f t="shared" si="41"/>
        <v>0</v>
      </c>
      <c r="Q203" s="215">
        <f t="shared" si="42"/>
        <v>0</v>
      </c>
      <c r="R203" s="215">
        <f t="shared" si="43"/>
        <v>0</v>
      </c>
      <c r="S203" s="68"/>
      <c r="T203" s="216">
        <f t="shared" si="44"/>
        <v>0</v>
      </c>
      <c r="U203" s="216">
        <v>8.5199999999999998E-3</v>
      </c>
      <c r="V203" s="216">
        <f t="shared" si="45"/>
        <v>1.43136</v>
      </c>
      <c r="W203" s="216">
        <v>0</v>
      </c>
      <c r="X203" s="217">
        <f t="shared" si="46"/>
        <v>0</v>
      </c>
      <c r="Y203" s="32"/>
      <c r="Z203" s="32"/>
      <c r="AA203" s="32"/>
      <c r="AB203" s="32"/>
      <c r="AC203" s="32"/>
      <c r="AD203" s="32"/>
      <c r="AE203" s="32"/>
      <c r="AR203" s="218" t="s">
        <v>185</v>
      </c>
      <c r="AT203" s="218" t="s">
        <v>336</v>
      </c>
      <c r="AU203" s="218" t="s">
        <v>91</v>
      </c>
      <c r="AY203" s="16" t="s">
        <v>148</v>
      </c>
      <c r="BE203" s="219">
        <f t="shared" si="47"/>
        <v>0</v>
      </c>
      <c r="BF203" s="219">
        <f t="shared" si="48"/>
        <v>0</v>
      </c>
      <c r="BG203" s="219">
        <f t="shared" si="49"/>
        <v>0</v>
      </c>
      <c r="BH203" s="219">
        <f t="shared" si="50"/>
        <v>0</v>
      </c>
      <c r="BI203" s="219">
        <f t="shared" si="51"/>
        <v>0</v>
      </c>
      <c r="BJ203" s="16" t="s">
        <v>89</v>
      </c>
      <c r="BK203" s="219">
        <f t="shared" si="52"/>
        <v>0</v>
      </c>
      <c r="BL203" s="16" t="s">
        <v>156</v>
      </c>
      <c r="BM203" s="218" t="s">
        <v>401</v>
      </c>
    </row>
    <row r="204" spans="1:65" s="2" customFormat="1" ht="24" customHeight="1">
      <c r="A204" s="32"/>
      <c r="B204" s="33"/>
      <c r="C204" s="246" t="s">
        <v>402</v>
      </c>
      <c r="D204" s="246" t="s">
        <v>336</v>
      </c>
      <c r="E204" s="247" t="s">
        <v>403</v>
      </c>
      <c r="F204" s="248" t="s">
        <v>404</v>
      </c>
      <c r="G204" s="249" t="s">
        <v>160</v>
      </c>
      <c r="H204" s="250">
        <v>32.64</v>
      </c>
      <c r="I204" s="251"/>
      <c r="J204" s="252"/>
      <c r="K204" s="253">
        <f t="shared" si="40"/>
        <v>0</v>
      </c>
      <c r="L204" s="248" t="s">
        <v>155</v>
      </c>
      <c r="M204" s="254"/>
      <c r="N204" s="255" t="s">
        <v>1</v>
      </c>
      <c r="O204" s="214" t="s">
        <v>44</v>
      </c>
      <c r="P204" s="215">
        <f t="shared" si="41"/>
        <v>0</v>
      </c>
      <c r="Q204" s="215">
        <f t="shared" si="42"/>
        <v>0</v>
      </c>
      <c r="R204" s="215">
        <f t="shared" si="43"/>
        <v>0</v>
      </c>
      <c r="S204" s="68"/>
      <c r="T204" s="216">
        <f t="shared" si="44"/>
        <v>0</v>
      </c>
      <c r="U204" s="216">
        <v>2.4289999999999998</v>
      </c>
      <c r="V204" s="216">
        <f t="shared" si="45"/>
        <v>79.282559999999989</v>
      </c>
      <c r="W204" s="216">
        <v>0</v>
      </c>
      <c r="X204" s="217">
        <f t="shared" si="46"/>
        <v>0</v>
      </c>
      <c r="Y204" s="32"/>
      <c r="Z204" s="32"/>
      <c r="AA204" s="32"/>
      <c r="AB204" s="32"/>
      <c r="AC204" s="32"/>
      <c r="AD204" s="32"/>
      <c r="AE204" s="32"/>
      <c r="AR204" s="218" t="s">
        <v>185</v>
      </c>
      <c r="AT204" s="218" t="s">
        <v>336</v>
      </c>
      <c r="AU204" s="218" t="s">
        <v>91</v>
      </c>
      <c r="AY204" s="16" t="s">
        <v>148</v>
      </c>
      <c r="BE204" s="219">
        <f t="shared" si="47"/>
        <v>0</v>
      </c>
      <c r="BF204" s="219">
        <f t="shared" si="48"/>
        <v>0</v>
      </c>
      <c r="BG204" s="219">
        <f t="shared" si="49"/>
        <v>0</v>
      </c>
      <c r="BH204" s="219">
        <f t="shared" si="50"/>
        <v>0</v>
      </c>
      <c r="BI204" s="219">
        <f t="shared" si="51"/>
        <v>0</v>
      </c>
      <c r="BJ204" s="16" t="s">
        <v>89</v>
      </c>
      <c r="BK204" s="219">
        <f t="shared" si="52"/>
        <v>0</v>
      </c>
      <c r="BL204" s="16" t="s">
        <v>156</v>
      </c>
      <c r="BM204" s="218" t="s">
        <v>405</v>
      </c>
    </row>
    <row r="205" spans="1:65" s="2" customFormat="1" ht="24" customHeight="1">
      <c r="A205" s="32"/>
      <c r="B205" s="33"/>
      <c r="C205" s="246" t="s">
        <v>406</v>
      </c>
      <c r="D205" s="246" t="s">
        <v>336</v>
      </c>
      <c r="E205" s="247" t="s">
        <v>407</v>
      </c>
      <c r="F205" s="248" t="s">
        <v>408</v>
      </c>
      <c r="G205" s="249" t="s">
        <v>154</v>
      </c>
      <c r="H205" s="250">
        <v>450</v>
      </c>
      <c r="I205" s="251"/>
      <c r="J205" s="252"/>
      <c r="K205" s="253">
        <f t="shared" si="40"/>
        <v>0</v>
      </c>
      <c r="L205" s="248" t="s">
        <v>155</v>
      </c>
      <c r="M205" s="254"/>
      <c r="N205" s="255" t="s">
        <v>1</v>
      </c>
      <c r="O205" s="214" t="s">
        <v>44</v>
      </c>
      <c r="P205" s="215">
        <f t="shared" si="41"/>
        <v>0</v>
      </c>
      <c r="Q205" s="215">
        <f t="shared" si="42"/>
        <v>0</v>
      </c>
      <c r="R205" s="215">
        <f t="shared" si="43"/>
        <v>0</v>
      </c>
      <c r="S205" s="68"/>
      <c r="T205" s="216">
        <f t="shared" si="44"/>
        <v>0</v>
      </c>
      <c r="U205" s="216">
        <v>4.0000000000000002E-4</v>
      </c>
      <c r="V205" s="216">
        <f t="shared" si="45"/>
        <v>0.18000000000000002</v>
      </c>
      <c r="W205" s="216">
        <v>0</v>
      </c>
      <c r="X205" s="217">
        <f t="shared" si="46"/>
        <v>0</v>
      </c>
      <c r="Y205" s="32"/>
      <c r="Z205" s="32"/>
      <c r="AA205" s="32"/>
      <c r="AB205" s="32"/>
      <c r="AC205" s="32"/>
      <c r="AD205" s="32"/>
      <c r="AE205" s="32"/>
      <c r="AR205" s="218" t="s">
        <v>185</v>
      </c>
      <c r="AT205" s="218" t="s">
        <v>336</v>
      </c>
      <c r="AU205" s="218" t="s">
        <v>91</v>
      </c>
      <c r="AY205" s="16" t="s">
        <v>148</v>
      </c>
      <c r="BE205" s="219">
        <f t="shared" si="47"/>
        <v>0</v>
      </c>
      <c r="BF205" s="219">
        <f t="shared" si="48"/>
        <v>0</v>
      </c>
      <c r="BG205" s="219">
        <f t="shared" si="49"/>
        <v>0</v>
      </c>
      <c r="BH205" s="219">
        <f t="shared" si="50"/>
        <v>0</v>
      </c>
      <c r="BI205" s="219">
        <f t="shared" si="51"/>
        <v>0</v>
      </c>
      <c r="BJ205" s="16" t="s">
        <v>89</v>
      </c>
      <c r="BK205" s="219">
        <f t="shared" si="52"/>
        <v>0</v>
      </c>
      <c r="BL205" s="16" t="s">
        <v>156</v>
      </c>
      <c r="BM205" s="218" t="s">
        <v>409</v>
      </c>
    </row>
    <row r="206" spans="1:65" s="2" customFormat="1" ht="24" customHeight="1">
      <c r="A206" s="32"/>
      <c r="B206" s="33"/>
      <c r="C206" s="246" t="s">
        <v>410</v>
      </c>
      <c r="D206" s="246" t="s">
        <v>336</v>
      </c>
      <c r="E206" s="247" t="s">
        <v>411</v>
      </c>
      <c r="F206" s="248" t="s">
        <v>412</v>
      </c>
      <c r="G206" s="249" t="s">
        <v>182</v>
      </c>
      <c r="H206" s="250">
        <v>2</v>
      </c>
      <c r="I206" s="251"/>
      <c r="J206" s="252"/>
      <c r="K206" s="253">
        <f t="shared" si="40"/>
        <v>0</v>
      </c>
      <c r="L206" s="248" t="s">
        <v>155</v>
      </c>
      <c r="M206" s="254"/>
      <c r="N206" s="255" t="s">
        <v>1</v>
      </c>
      <c r="O206" s="214" t="s">
        <v>44</v>
      </c>
      <c r="P206" s="215">
        <f t="shared" si="41"/>
        <v>0</v>
      </c>
      <c r="Q206" s="215">
        <f t="shared" si="42"/>
        <v>0</v>
      </c>
      <c r="R206" s="215">
        <f t="shared" si="43"/>
        <v>0</v>
      </c>
      <c r="S206" s="68"/>
      <c r="T206" s="216">
        <f t="shared" si="44"/>
        <v>0</v>
      </c>
      <c r="U206" s="216">
        <v>1.23475</v>
      </c>
      <c r="V206" s="216">
        <f t="shared" si="45"/>
        <v>2.4695</v>
      </c>
      <c r="W206" s="216">
        <v>0</v>
      </c>
      <c r="X206" s="217">
        <f t="shared" si="46"/>
        <v>0</v>
      </c>
      <c r="Y206" s="32"/>
      <c r="Z206" s="32"/>
      <c r="AA206" s="32"/>
      <c r="AB206" s="32"/>
      <c r="AC206" s="32"/>
      <c r="AD206" s="32"/>
      <c r="AE206" s="32"/>
      <c r="AR206" s="218" t="s">
        <v>185</v>
      </c>
      <c r="AT206" s="218" t="s">
        <v>336</v>
      </c>
      <c r="AU206" s="218" t="s">
        <v>91</v>
      </c>
      <c r="AY206" s="16" t="s">
        <v>148</v>
      </c>
      <c r="BE206" s="219">
        <f t="shared" si="47"/>
        <v>0</v>
      </c>
      <c r="BF206" s="219">
        <f t="shared" si="48"/>
        <v>0</v>
      </c>
      <c r="BG206" s="219">
        <f t="shared" si="49"/>
        <v>0</v>
      </c>
      <c r="BH206" s="219">
        <f t="shared" si="50"/>
        <v>0</v>
      </c>
      <c r="BI206" s="219">
        <f t="shared" si="51"/>
        <v>0</v>
      </c>
      <c r="BJ206" s="16" t="s">
        <v>89</v>
      </c>
      <c r="BK206" s="219">
        <f t="shared" si="52"/>
        <v>0</v>
      </c>
      <c r="BL206" s="16" t="s">
        <v>156</v>
      </c>
      <c r="BM206" s="218" t="s">
        <v>413</v>
      </c>
    </row>
    <row r="207" spans="1:65" s="2" customFormat="1" ht="24" customHeight="1">
      <c r="A207" s="32"/>
      <c r="B207" s="33"/>
      <c r="C207" s="246" t="s">
        <v>414</v>
      </c>
      <c r="D207" s="246" t="s">
        <v>336</v>
      </c>
      <c r="E207" s="247" t="s">
        <v>415</v>
      </c>
      <c r="F207" s="248" t="s">
        <v>416</v>
      </c>
      <c r="G207" s="249" t="s">
        <v>182</v>
      </c>
      <c r="H207" s="250">
        <v>4</v>
      </c>
      <c r="I207" s="251"/>
      <c r="J207" s="252"/>
      <c r="K207" s="253">
        <f t="shared" si="40"/>
        <v>0</v>
      </c>
      <c r="L207" s="248" t="s">
        <v>155</v>
      </c>
      <c r="M207" s="254"/>
      <c r="N207" s="255" t="s">
        <v>1</v>
      </c>
      <c r="O207" s="214" t="s">
        <v>44</v>
      </c>
      <c r="P207" s="215">
        <f t="shared" si="41"/>
        <v>0</v>
      </c>
      <c r="Q207" s="215">
        <f t="shared" si="42"/>
        <v>0</v>
      </c>
      <c r="R207" s="215">
        <f t="shared" si="43"/>
        <v>0</v>
      </c>
      <c r="S207" s="68"/>
      <c r="T207" s="216">
        <f t="shared" si="44"/>
        <v>0</v>
      </c>
      <c r="U207" s="216">
        <v>3.70425</v>
      </c>
      <c r="V207" s="216">
        <f t="shared" si="45"/>
        <v>14.817</v>
      </c>
      <c r="W207" s="216">
        <v>0</v>
      </c>
      <c r="X207" s="217">
        <f t="shared" si="46"/>
        <v>0</v>
      </c>
      <c r="Y207" s="32"/>
      <c r="Z207" s="32"/>
      <c r="AA207" s="32"/>
      <c r="AB207" s="32"/>
      <c r="AC207" s="32"/>
      <c r="AD207" s="32"/>
      <c r="AE207" s="32"/>
      <c r="AR207" s="218" t="s">
        <v>185</v>
      </c>
      <c r="AT207" s="218" t="s">
        <v>336</v>
      </c>
      <c r="AU207" s="218" t="s">
        <v>91</v>
      </c>
      <c r="AY207" s="16" t="s">
        <v>148</v>
      </c>
      <c r="BE207" s="219">
        <f t="shared" si="47"/>
        <v>0</v>
      </c>
      <c r="BF207" s="219">
        <f t="shared" si="48"/>
        <v>0</v>
      </c>
      <c r="BG207" s="219">
        <f t="shared" si="49"/>
        <v>0</v>
      </c>
      <c r="BH207" s="219">
        <f t="shared" si="50"/>
        <v>0</v>
      </c>
      <c r="BI207" s="219">
        <f t="shared" si="51"/>
        <v>0</v>
      </c>
      <c r="BJ207" s="16" t="s">
        <v>89</v>
      </c>
      <c r="BK207" s="219">
        <f t="shared" si="52"/>
        <v>0</v>
      </c>
      <c r="BL207" s="16" t="s">
        <v>156</v>
      </c>
      <c r="BM207" s="218" t="s">
        <v>417</v>
      </c>
    </row>
    <row r="208" spans="1:65" s="2" customFormat="1" ht="24" customHeight="1">
      <c r="A208" s="32"/>
      <c r="B208" s="33"/>
      <c r="C208" s="246" t="s">
        <v>418</v>
      </c>
      <c r="D208" s="246" t="s">
        <v>336</v>
      </c>
      <c r="E208" s="247" t="s">
        <v>419</v>
      </c>
      <c r="F208" s="248" t="s">
        <v>420</v>
      </c>
      <c r="G208" s="249" t="s">
        <v>209</v>
      </c>
      <c r="H208" s="250">
        <v>9</v>
      </c>
      <c r="I208" s="251"/>
      <c r="J208" s="252"/>
      <c r="K208" s="253">
        <f t="shared" si="40"/>
        <v>0</v>
      </c>
      <c r="L208" s="248" t="s">
        <v>155</v>
      </c>
      <c r="M208" s="254"/>
      <c r="N208" s="255" t="s">
        <v>1</v>
      </c>
      <c r="O208" s="214" t="s">
        <v>44</v>
      </c>
      <c r="P208" s="215">
        <f t="shared" si="41"/>
        <v>0</v>
      </c>
      <c r="Q208" s="215">
        <f t="shared" si="42"/>
        <v>0</v>
      </c>
      <c r="R208" s="215">
        <f t="shared" si="43"/>
        <v>0</v>
      </c>
      <c r="S208" s="68"/>
      <c r="T208" s="216">
        <f t="shared" si="44"/>
        <v>0</v>
      </c>
      <c r="U208" s="216">
        <v>0.35599999999999998</v>
      </c>
      <c r="V208" s="216">
        <f t="shared" si="45"/>
        <v>3.2039999999999997</v>
      </c>
      <c r="W208" s="216">
        <v>0</v>
      </c>
      <c r="X208" s="217">
        <f t="shared" si="46"/>
        <v>0</v>
      </c>
      <c r="Y208" s="32"/>
      <c r="Z208" s="32"/>
      <c r="AA208" s="32"/>
      <c r="AB208" s="32"/>
      <c r="AC208" s="32"/>
      <c r="AD208" s="32"/>
      <c r="AE208" s="32"/>
      <c r="AR208" s="218" t="s">
        <v>185</v>
      </c>
      <c r="AT208" s="218" t="s">
        <v>336</v>
      </c>
      <c r="AU208" s="218" t="s">
        <v>91</v>
      </c>
      <c r="AY208" s="16" t="s">
        <v>148</v>
      </c>
      <c r="BE208" s="219">
        <f t="shared" si="47"/>
        <v>0</v>
      </c>
      <c r="BF208" s="219">
        <f t="shared" si="48"/>
        <v>0</v>
      </c>
      <c r="BG208" s="219">
        <f t="shared" si="49"/>
        <v>0</v>
      </c>
      <c r="BH208" s="219">
        <f t="shared" si="50"/>
        <v>0</v>
      </c>
      <c r="BI208" s="219">
        <f t="shared" si="51"/>
        <v>0</v>
      </c>
      <c r="BJ208" s="16" t="s">
        <v>89</v>
      </c>
      <c r="BK208" s="219">
        <f t="shared" si="52"/>
        <v>0</v>
      </c>
      <c r="BL208" s="16" t="s">
        <v>156</v>
      </c>
      <c r="BM208" s="218" t="s">
        <v>421</v>
      </c>
    </row>
    <row r="209" spans="1:65" s="13" customFormat="1" ht="11.25">
      <c r="B209" s="224"/>
      <c r="C209" s="225"/>
      <c r="D209" s="220" t="s">
        <v>296</v>
      </c>
      <c r="E209" s="226" t="s">
        <v>1</v>
      </c>
      <c r="F209" s="227" t="s">
        <v>422</v>
      </c>
      <c r="G209" s="225"/>
      <c r="H209" s="228">
        <v>9</v>
      </c>
      <c r="I209" s="229"/>
      <c r="J209" s="229"/>
      <c r="K209" s="225"/>
      <c r="L209" s="225"/>
      <c r="M209" s="230"/>
      <c r="N209" s="231"/>
      <c r="O209" s="232"/>
      <c r="P209" s="232"/>
      <c r="Q209" s="232"/>
      <c r="R209" s="232"/>
      <c r="S209" s="232"/>
      <c r="T209" s="232"/>
      <c r="U209" s="232"/>
      <c r="V209" s="232"/>
      <c r="W209" s="232"/>
      <c r="X209" s="233"/>
      <c r="AT209" s="234" t="s">
        <v>296</v>
      </c>
      <c r="AU209" s="234" t="s">
        <v>91</v>
      </c>
      <c r="AV209" s="13" t="s">
        <v>91</v>
      </c>
      <c r="AW209" s="13" t="s">
        <v>5</v>
      </c>
      <c r="AX209" s="13" t="s">
        <v>89</v>
      </c>
      <c r="AY209" s="234" t="s">
        <v>148</v>
      </c>
    </row>
    <row r="210" spans="1:65" s="2" customFormat="1" ht="24" customHeight="1">
      <c r="A210" s="32"/>
      <c r="B210" s="33"/>
      <c r="C210" s="246" t="s">
        <v>423</v>
      </c>
      <c r="D210" s="246" t="s">
        <v>336</v>
      </c>
      <c r="E210" s="247" t="s">
        <v>419</v>
      </c>
      <c r="F210" s="248" t="s">
        <v>420</v>
      </c>
      <c r="G210" s="249" t="s">
        <v>209</v>
      </c>
      <c r="H210" s="250">
        <v>9</v>
      </c>
      <c r="I210" s="251"/>
      <c r="J210" s="252"/>
      <c r="K210" s="253">
        <f>ROUND(P210*H210,2)</f>
        <v>0</v>
      </c>
      <c r="L210" s="248" t="s">
        <v>155</v>
      </c>
      <c r="M210" s="254"/>
      <c r="N210" s="255" t="s">
        <v>1</v>
      </c>
      <c r="O210" s="214" t="s">
        <v>44</v>
      </c>
      <c r="P210" s="215">
        <f>I210+J210</f>
        <v>0</v>
      </c>
      <c r="Q210" s="215">
        <f>ROUND(I210*H210,2)</f>
        <v>0</v>
      </c>
      <c r="R210" s="215">
        <f>ROUND(J210*H210,2)</f>
        <v>0</v>
      </c>
      <c r="S210" s="68"/>
      <c r="T210" s="216">
        <f>S210*H210</f>
        <v>0</v>
      </c>
      <c r="U210" s="216">
        <v>0.37</v>
      </c>
      <c r="V210" s="216">
        <f>U210*H210</f>
        <v>3.33</v>
      </c>
      <c r="W210" s="216">
        <v>0</v>
      </c>
      <c r="X210" s="217">
        <f>W210*H210</f>
        <v>0</v>
      </c>
      <c r="Y210" s="32"/>
      <c r="Z210" s="32"/>
      <c r="AA210" s="32"/>
      <c r="AB210" s="32"/>
      <c r="AC210" s="32"/>
      <c r="AD210" s="32"/>
      <c r="AE210" s="32"/>
      <c r="AR210" s="218" t="s">
        <v>185</v>
      </c>
      <c r="AT210" s="218" t="s">
        <v>336</v>
      </c>
      <c r="AU210" s="218" t="s">
        <v>91</v>
      </c>
      <c r="AY210" s="16" t="s">
        <v>148</v>
      </c>
      <c r="BE210" s="219">
        <f>IF(O210="základní",K210,0)</f>
        <v>0</v>
      </c>
      <c r="BF210" s="219">
        <f>IF(O210="snížená",K210,0)</f>
        <v>0</v>
      </c>
      <c r="BG210" s="219">
        <f>IF(O210="zákl. přenesená",K210,0)</f>
        <v>0</v>
      </c>
      <c r="BH210" s="219">
        <f>IF(O210="sníž. přenesená",K210,0)</f>
        <v>0</v>
      </c>
      <c r="BI210" s="219">
        <f>IF(O210="nulová",K210,0)</f>
        <v>0</v>
      </c>
      <c r="BJ210" s="16" t="s">
        <v>89</v>
      </c>
      <c r="BK210" s="219">
        <f>ROUND(P210*H210,2)</f>
        <v>0</v>
      </c>
      <c r="BL210" s="16" t="s">
        <v>156</v>
      </c>
      <c r="BM210" s="218" t="s">
        <v>424</v>
      </c>
    </row>
    <row r="211" spans="1:65" s="13" customFormat="1" ht="11.25">
      <c r="B211" s="224"/>
      <c r="C211" s="225"/>
      <c r="D211" s="220" t="s">
        <v>296</v>
      </c>
      <c r="E211" s="226" t="s">
        <v>1</v>
      </c>
      <c r="F211" s="227" t="s">
        <v>425</v>
      </c>
      <c r="G211" s="225"/>
      <c r="H211" s="228">
        <v>9</v>
      </c>
      <c r="I211" s="229"/>
      <c r="J211" s="229"/>
      <c r="K211" s="225"/>
      <c r="L211" s="225"/>
      <c r="M211" s="230"/>
      <c r="N211" s="231"/>
      <c r="O211" s="232"/>
      <c r="P211" s="232"/>
      <c r="Q211" s="232"/>
      <c r="R211" s="232"/>
      <c r="S211" s="232"/>
      <c r="T211" s="232"/>
      <c r="U211" s="232"/>
      <c r="V211" s="232"/>
      <c r="W211" s="232"/>
      <c r="X211" s="233"/>
      <c r="AT211" s="234" t="s">
        <v>296</v>
      </c>
      <c r="AU211" s="234" t="s">
        <v>91</v>
      </c>
      <c r="AV211" s="13" t="s">
        <v>91</v>
      </c>
      <c r="AW211" s="13" t="s">
        <v>5</v>
      </c>
      <c r="AX211" s="13" t="s">
        <v>89</v>
      </c>
      <c r="AY211" s="234" t="s">
        <v>148</v>
      </c>
    </row>
    <row r="212" spans="1:65" s="2" customFormat="1" ht="24" customHeight="1">
      <c r="A212" s="32"/>
      <c r="B212" s="33"/>
      <c r="C212" s="246" t="s">
        <v>426</v>
      </c>
      <c r="D212" s="246" t="s">
        <v>336</v>
      </c>
      <c r="E212" s="247" t="s">
        <v>427</v>
      </c>
      <c r="F212" s="248" t="s">
        <v>428</v>
      </c>
      <c r="G212" s="249" t="s">
        <v>182</v>
      </c>
      <c r="H212" s="250">
        <v>336</v>
      </c>
      <c r="I212" s="251"/>
      <c r="J212" s="252"/>
      <c r="K212" s="253">
        <f>ROUND(P212*H212,2)</f>
        <v>0</v>
      </c>
      <c r="L212" s="248" t="s">
        <v>155</v>
      </c>
      <c r="M212" s="254"/>
      <c r="N212" s="255" t="s">
        <v>1</v>
      </c>
      <c r="O212" s="214" t="s">
        <v>44</v>
      </c>
      <c r="P212" s="215">
        <f>I212+J212</f>
        <v>0</v>
      </c>
      <c r="Q212" s="215">
        <f>ROUND(I212*H212,2)</f>
        <v>0</v>
      </c>
      <c r="R212" s="215">
        <f>ROUND(J212*H212,2)</f>
        <v>0</v>
      </c>
      <c r="S212" s="68"/>
      <c r="T212" s="216">
        <f>S212*H212</f>
        <v>0</v>
      </c>
      <c r="U212" s="216">
        <v>1.23E-3</v>
      </c>
      <c r="V212" s="216">
        <f>U212*H212</f>
        <v>0.41327999999999998</v>
      </c>
      <c r="W212" s="216">
        <v>0</v>
      </c>
      <c r="X212" s="217">
        <f>W212*H212</f>
        <v>0</v>
      </c>
      <c r="Y212" s="32"/>
      <c r="Z212" s="32"/>
      <c r="AA212" s="32"/>
      <c r="AB212" s="32"/>
      <c r="AC212" s="32"/>
      <c r="AD212" s="32"/>
      <c r="AE212" s="32"/>
      <c r="AR212" s="218" t="s">
        <v>429</v>
      </c>
      <c r="AT212" s="218" t="s">
        <v>336</v>
      </c>
      <c r="AU212" s="218" t="s">
        <v>91</v>
      </c>
      <c r="AY212" s="16" t="s">
        <v>148</v>
      </c>
      <c r="BE212" s="219">
        <f>IF(O212="základní",K212,0)</f>
        <v>0</v>
      </c>
      <c r="BF212" s="219">
        <f>IF(O212="snížená",K212,0)</f>
        <v>0</v>
      </c>
      <c r="BG212" s="219">
        <f>IF(O212="zákl. přenesená",K212,0)</f>
        <v>0</v>
      </c>
      <c r="BH212" s="219">
        <f>IF(O212="sníž. přenesená",K212,0)</f>
        <v>0</v>
      </c>
      <c r="BI212" s="219">
        <f>IF(O212="nulová",K212,0)</f>
        <v>0</v>
      </c>
      <c r="BJ212" s="16" t="s">
        <v>89</v>
      </c>
      <c r="BK212" s="219">
        <f>ROUND(P212*H212,2)</f>
        <v>0</v>
      </c>
      <c r="BL212" s="16" t="s">
        <v>429</v>
      </c>
      <c r="BM212" s="218" t="s">
        <v>430</v>
      </c>
    </row>
    <row r="213" spans="1:65" s="2" customFormat="1" ht="24" customHeight="1">
      <c r="A213" s="32"/>
      <c r="B213" s="33"/>
      <c r="C213" s="246" t="s">
        <v>431</v>
      </c>
      <c r="D213" s="246" t="s">
        <v>336</v>
      </c>
      <c r="E213" s="247" t="s">
        <v>432</v>
      </c>
      <c r="F213" s="248" t="s">
        <v>433</v>
      </c>
      <c r="G213" s="249" t="s">
        <v>209</v>
      </c>
      <c r="H213" s="250">
        <v>9</v>
      </c>
      <c r="I213" s="251"/>
      <c r="J213" s="252"/>
      <c r="K213" s="253">
        <f>ROUND(P213*H213,2)</f>
        <v>0</v>
      </c>
      <c r="L213" s="248" t="s">
        <v>155</v>
      </c>
      <c r="M213" s="254"/>
      <c r="N213" s="255" t="s">
        <v>1</v>
      </c>
      <c r="O213" s="214" t="s">
        <v>44</v>
      </c>
      <c r="P213" s="215">
        <f>I213+J213</f>
        <v>0</v>
      </c>
      <c r="Q213" s="215">
        <f>ROUND(I213*H213,2)</f>
        <v>0</v>
      </c>
      <c r="R213" s="215">
        <f>ROUND(J213*H213,2)</f>
        <v>0</v>
      </c>
      <c r="S213" s="68"/>
      <c r="T213" s="216">
        <f>S213*H213</f>
        <v>0</v>
      </c>
      <c r="U213" s="216">
        <v>1.33</v>
      </c>
      <c r="V213" s="216">
        <f>U213*H213</f>
        <v>11.97</v>
      </c>
      <c r="W213" s="216">
        <v>0</v>
      </c>
      <c r="X213" s="217">
        <f>W213*H213</f>
        <v>0</v>
      </c>
      <c r="Y213" s="32"/>
      <c r="Z213" s="32"/>
      <c r="AA213" s="32"/>
      <c r="AB213" s="32"/>
      <c r="AC213" s="32"/>
      <c r="AD213" s="32"/>
      <c r="AE213" s="32"/>
      <c r="AR213" s="218" t="s">
        <v>185</v>
      </c>
      <c r="AT213" s="218" t="s">
        <v>336</v>
      </c>
      <c r="AU213" s="218" t="s">
        <v>91</v>
      </c>
      <c r="AY213" s="16" t="s">
        <v>148</v>
      </c>
      <c r="BE213" s="219">
        <f>IF(O213="základní",K213,0)</f>
        <v>0</v>
      </c>
      <c r="BF213" s="219">
        <f>IF(O213="snížená",K213,0)</f>
        <v>0</v>
      </c>
      <c r="BG213" s="219">
        <f>IF(O213="zákl. přenesená",K213,0)</f>
        <v>0</v>
      </c>
      <c r="BH213" s="219">
        <f>IF(O213="sníž. přenesená",K213,0)</f>
        <v>0</v>
      </c>
      <c r="BI213" s="219">
        <f>IF(O213="nulová",K213,0)</f>
        <v>0</v>
      </c>
      <c r="BJ213" s="16" t="s">
        <v>89</v>
      </c>
      <c r="BK213" s="219">
        <f>ROUND(P213*H213,2)</f>
        <v>0</v>
      </c>
      <c r="BL213" s="16" t="s">
        <v>156</v>
      </c>
      <c r="BM213" s="218" t="s">
        <v>434</v>
      </c>
    </row>
    <row r="214" spans="1:65" s="13" customFormat="1" ht="11.25">
      <c r="B214" s="224"/>
      <c r="C214" s="225"/>
      <c r="D214" s="220" t="s">
        <v>296</v>
      </c>
      <c r="E214" s="226" t="s">
        <v>1</v>
      </c>
      <c r="F214" s="227" t="s">
        <v>435</v>
      </c>
      <c r="G214" s="225"/>
      <c r="H214" s="228">
        <v>9</v>
      </c>
      <c r="I214" s="229"/>
      <c r="J214" s="229"/>
      <c r="K214" s="225"/>
      <c r="L214" s="225"/>
      <c r="M214" s="230"/>
      <c r="N214" s="231"/>
      <c r="O214" s="232"/>
      <c r="P214" s="232"/>
      <c r="Q214" s="232"/>
      <c r="R214" s="232"/>
      <c r="S214" s="232"/>
      <c r="T214" s="232"/>
      <c r="U214" s="232"/>
      <c r="V214" s="232"/>
      <c r="W214" s="232"/>
      <c r="X214" s="233"/>
      <c r="AT214" s="234" t="s">
        <v>296</v>
      </c>
      <c r="AU214" s="234" t="s">
        <v>91</v>
      </c>
      <c r="AV214" s="13" t="s">
        <v>91</v>
      </c>
      <c r="AW214" s="13" t="s">
        <v>5</v>
      </c>
      <c r="AX214" s="13" t="s">
        <v>89</v>
      </c>
      <c r="AY214" s="234" t="s">
        <v>148</v>
      </c>
    </row>
    <row r="215" spans="1:65" s="12" customFormat="1" ht="25.9" customHeight="1">
      <c r="B215" s="189"/>
      <c r="C215" s="190"/>
      <c r="D215" s="191" t="s">
        <v>80</v>
      </c>
      <c r="E215" s="192" t="s">
        <v>436</v>
      </c>
      <c r="F215" s="192" t="s">
        <v>437</v>
      </c>
      <c r="G215" s="190"/>
      <c r="H215" s="190"/>
      <c r="I215" s="193"/>
      <c r="J215" s="193"/>
      <c r="K215" s="194">
        <f>BK215</f>
        <v>0</v>
      </c>
      <c r="L215" s="190"/>
      <c r="M215" s="195"/>
      <c r="N215" s="196"/>
      <c r="O215" s="197"/>
      <c r="P215" s="197"/>
      <c r="Q215" s="198">
        <f>SUM(Q216:Q274)</f>
        <v>0</v>
      </c>
      <c r="R215" s="198">
        <f>SUM(R216:R274)</f>
        <v>0</v>
      </c>
      <c r="S215" s="197"/>
      <c r="T215" s="199">
        <f>SUM(T216:T274)</f>
        <v>0</v>
      </c>
      <c r="U215" s="197"/>
      <c r="V215" s="199">
        <f>SUM(V216:V274)</f>
        <v>0</v>
      </c>
      <c r="W215" s="197"/>
      <c r="X215" s="200">
        <f>SUM(X216:X274)</f>
        <v>0</v>
      </c>
      <c r="AR215" s="201" t="s">
        <v>156</v>
      </c>
      <c r="AT215" s="202" t="s">
        <v>80</v>
      </c>
      <c r="AU215" s="202" t="s">
        <v>81</v>
      </c>
      <c r="AY215" s="201" t="s">
        <v>148</v>
      </c>
      <c r="BK215" s="203">
        <f>SUM(BK216:BK274)</f>
        <v>0</v>
      </c>
    </row>
    <row r="216" spans="1:65" s="2" customFormat="1" ht="24" customHeight="1">
      <c r="A216" s="32"/>
      <c r="B216" s="33"/>
      <c r="C216" s="206" t="s">
        <v>438</v>
      </c>
      <c r="D216" s="206" t="s">
        <v>151</v>
      </c>
      <c r="E216" s="207" t="s">
        <v>439</v>
      </c>
      <c r="F216" s="208" t="s">
        <v>440</v>
      </c>
      <c r="G216" s="209" t="s">
        <v>182</v>
      </c>
      <c r="H216" s="210">
        <v>3</v>
      </c>
      <c r="I216" s="211"/>
      <c r="J216" s="211"/>
      <c r="K216" s="212">
        <f t="shared" ref="K216:K222" si="53">ROUND(P216*H216,2)</f>
        <v>0</v>
      </c>
      <c r="L216" s="208" t="s">
        <v>155</v>
      </c>
      <c r="M216" s="37"/>
      <c r="N216" s="213" t="s">
        <v>1</v>
      </c>
      <c r="O216" s="214" t="s">
        <v>44</v>
      </c>
      <c r="P216" s="215">
        <f t="shared" ref="P216:P222" si="54">I216+J216</f>
        <v>0</v>
      </c>
      <c r="Q216" s="215">
        <f t="shared" ref="Q216:Q222" si="55">ROUND(I216*H216,2)</f>
        <v>0</v>
      </c>
      <c r="R216" s="215">
        <f t="shared" ref="R216:R222" si="56">ROUND(J216*H216,2)</f>
        <v>0</v>
      </c>
      <c r="S216" s="68"/>
      <c r="T216" s="216">
        <f t="shared" ref="T216:T222" si="57">S216*H216</f>
        <v>0</v>
      </c>
      <c r="U216" s="216">
        <v>0</v>
      </c>
      <c r="V216" s="216">
        <f t="shared" ref="V216:V222" si="58">U216*H216</f>
        <v>0</v>
      </c>
      <c r="W216" s="216">
        <v>0</v>
      </c>
      <c r="X216" s="217">
        <f t="shared" ref="X216:X222" si="59">W216*H216</f>
        <v>0</v>
      </c>
      <c r="Y216" s="32"/>
      <c r="Z216" s="32"/>
      <c r="AA216" s="32"/>
      <c r="AB216" s="32"/>
      <c r="AC216" s="32"/>
      <c r="AD216" s="32"/>
      <c r="AE216" s="32"/>
      <c r="AR216" s="218" t="s">
        <v>429</v>
      </c>
      <c r="AT216" s="218" t="s">
        <v>151</v>
      </c>
      <c r="AU216" s="218" t="s">
        <v>89</v>
      </c>
      <c r="AY216" s="16" t="s">
        <v>148</v>
      </c>
      <c r="BE216" s="219">
        <f t="shared" ref="BE216:BE222" si="60">IF(O216="základní",K216,0)</f>
        <v>0</v>
      </c>
      <c r="BF216" s="219">
        <f t="shared" ref="BF216:BF222" si="61">IF(O216="snížená",K216,0)</f>
        <v>0</v>
      </c>
      <c r="BG216" s="219">
        <f t="shared" ref="BG216:BG222" si="62">IF(O216="zákl. přenesená",K216,0)</f>
        <v>0</v>
      </c>
      <c r="BH216" s="219">
        <f t="shared" ref="BH216:BH222" si="63">IF(O216="sníž. přenesená",K216,0)</f>
        <v>0</v>
      </c>
      <c r="BI216" s="219">
        <f t="shared" ref="BI216:BI222" si="64">IF(O216="nulová",K216,0)</f>
        <v>0</v>
      </c>
      <c r="BJ216" s="16" t="s">
        <v>89</v>
      </c>
      <c r="BK216" s="219">
        <f t="shared" ref="BK216:BK222" si="65">ROUND(P216*H216,2)</f>
        <v>0</v>
      </c>
      <c r="BL216" s="16" t="s">
        <v>429</v>
      </c>
      <c r="BM216" s="218" t="s">
        <v>441</v>
      </c>
    </row>
    <row r="217" spans="1:65" s="2" customFormat="1" ht="24" customHeight="1">
      <c r="A217" s="32"/>
      <c r="B217" s="33"/>
      <c r="C217" s="206" t="s">
        <v>442</v>
      </c>
      <c r="D217" s="206" t="s">
        <v>151</v>
      </c>
      <c r="E217" s="207" t="s">
        <v>443</v>
      </c>
      <c r="F217" s="208" t="s">
        <v>444</v>
      </c>
      <c r="G217" s="209" t="s">
        <v>182</v>
      </c>
      <c r="H217" s="210">
        <v>3</v>
      </c>
      <c r="I217" s="211"/>
      <c r="J217" s="211"/>
      <c r="K217" s="212">
        <f t="shared" si="53"/>
        <v>0</v>
      </c>
      <c r="L217" s="208" t="s">
        <v>155</v>
      </c>
      <c r="M217" s="37"/>
      <c r="N217" s="213" t="s">
        <v>1</v>
      </c>
      <c r="O217" s="214" t="s">
        <v>44</v>
      </c>
      <c r="P217" s="215">
        <f t="shared" si="54"/>
        <v>0</v>
      </c>
      <c r="Q217" s="215">
        <f t="shared" si="55"/>
        <v>0</v>
      </c>
      <c r="R217" s="215">
        <f t="shared" si="56"/>
        <v>0</v>
      </c>
      <c r="S217" s="68"/>
      <c r="T217" s="216">
        <f t="shared" si="57"/>
        <v>0</v>
      </c>
      <c r="U217" s="216">
        <v>0</v>
      </c>
      <c r="V217" s="216">
        <f t="shared" si="58"/>
        <v>0</v>
      </c>
      <c r="W217" s="216">
        <v>0</v>
      </c>
      <c r="X217" s="217">
        <f t="shared" si="59"/>
        <v>0</v>
      </c>
      <c r="Y217" s="32"/>
      <c r="Z217" s="32"/>
      <c r="AA217" s="32"/>
      <c r="AB217" s="32"/>
      <c r="AC217" s="32"/>
      <c r="AD217" s="32"/>
      <c r="AE217" s="32"/>
      <c r="AR217" s="218" t="s">
        <v>429</v>
      </c>
      <c r="AT217" s="218" t="s">
        <v>151</v>
      </c>
      <c r="AU217" s="218" t="s">
        <v>89</v>
      </c>
      <c r="AY217" s="16" t="s">
        <v>148</v>
      </c>
      <c r="BE217" s="219">
        <f t="shared" si="60"/>
        <v>0</v>
      </c>
      <c r="BF217" s="219">
        <f t="shared" si="61"/>
        <v>0</v>
      </c>
      <c r="BG217" s="219">
        <f t="shared" si="62"/>
        <v>0</v>
      </c>
      <c r="BH217" s="219">
        <f t="shared" si="63"/>
        <v>0</v>
      </c>
      <c r="BI217" s="219">
        <f t="shared" si="64"/>
        <v>0</v>
      </c>
      <c r="BJ217" s="16" t="s">
        <v>89</v>
      </c>
      <c r="BK217" s="219">
        <f t="shared" si="65"/>
        <v>0</v>
      </c>
      <c r="BL217" s="16" t="s">
        <v>429</v>
      </c>
      <c r="BM217" s="218" t="s">
        <v>445</v>
      </c>
    </row>
    <row r="218" spans="1:65" s="2" customFormat="1" ht="24" customHeight="1">
      <c r="A218" s="32"/>
      <c r="B218" s="33"/>
      <c r="C218" s="206" t="s">
        <v>446</v>
      </c>
      <c r="D218" s="206" t="s">
        <v>151</v>
      </c>
      <c r="E218" s="207" t="s">
        <v>447</v>
      </c>
      <c r="F218" s="208" t="s">
        <v>448</v>
      </c>
      <c r="G218" s="209" t="s">
        <v>182</v>
      </c>
      <c r="H218" s="210">
        <v>3</v>
      </c>
      <c r="I218" s="211"/>
      <c r="J218" s="211"/>
      <c r="K218" s="212">
        <f t="shared" si="53"/>
        <v>0</v>
      </c>
      <c r="L218" s="208" t="s">
        <v>155</v>
      </c>
      <c r="M218" s="37"/>
      <c r="N218" s="213" t="s">
        <v>1</v>
      </c>
      <c r="O218" s="214" t="s">
        <v>44</v>
      </c>
      <c r="P218" s="215">
        <f t="shared" si="54"/>
        <v>0</v>
      </c>
      <c r="Q218" s="215">
        <f t="shared" si="55"/>
        <v>0</v>
      </c>
      <c r="R218" s="215">
        <f t="shared" si="56"/>
        <v>0</v>
      </c>
      <c r="S218" s="68"/>
      <c r="T218" s="216">
        <f t="shared" si="57"/>
        <v>0</v>
      </c>
      <c r="U218" s="216">
        <v>0</v>
      </c>
      <c r="V218" s="216">
        <f t="shared" si="58"/>
        <v>0</v>
      </c>
      <c r="W218" s="216">
        <v>0</v>
      </c>
      <c r="X218" s="217">
        <f t="shared" si="59"/>
        <v>0</v>
      </c>
      <c r="Y218" s="32"/>
      <c r="Z218" s="32"/>
      <c r="AA218" s="32"/>
      <c r="AB218" s="32"/>
      <c r="AC218" s="32"/>
      <c r="AD218" s="32"/>
      <c r="AE218" s="32"/>
      <c r="AR218" s="218" t="s">
        <v>429</v>
      </c>
      <c r="AT218" s="218" t="s">
        <v>151</v>
      </c>
      <c r="AU218" s="218" t="s">
        <v>89</v>
      </c>
      <c r="AY218" s="16" t="s">
        <v>148</v>
      </c>
      <c r="BE218" s="219">
        <f t="shared" si="60"/>
        <v>0</v>
      </c>
      <c r="BF218" s="219">
        <f t="shared" si="61"/>
        <v>0</v>
      </c>
      <c r="BG218" s="219">
        <f t="shared" si="62"/>
        <v>0</v>
      </c>
      <c r="BH218" s="219">
        <f t="shared" si="63"/>
        <v>0</v>
      </c>
      <c r="BI218" s="219">
        <f t="shared" si="64"/>
        <v>0</v>
      </c>
      <c r="BJ218" s="16" t="s">
        <v>89</v>
      </c>
      <c r="BK218" s="219">
        <f t="shared" si="65"/>
        <v>0</v>
      </c>
      <c r="BL218" s="16" t="s">
        <v>429</v>
      </c>
      <c r="BM218" s="218" t="s">
        <v>449</v>
      </c>
    </row>
    <row r="219" spans="1:65" s="2" customFormat="1" ht="24" customHeight="1">
      <c r="A219" s="32"/>
      <c r="B219" s="33"/>
      <c r="C219" s="206" t="s">
        <v>450</v>
      </c>
      <c r="D219" s="206" t="s">
        <v>151</v>
      </c>
      <c r="E219" s="207" t="s">
        <v>451</v>
      </c>
      <c r="F219" s="208" t="s">
        <v>452</v>
      </c>
      <c r="G219" s="209" t="s">
        <v>182</v>
      </c>
      <c r="H219" s="210">
        <v>3</v>
      </c>
      <c r="I219" s="211"/>
      <c r="J219" s="211"/>
      <c r="K219" s="212">
        <f t="shared" si="53"/>
        <v>0</v>
      </c>
      <c r="L219" s="208" t="s">
        <v>155</v>
      </c>
      <c r="M219" s="37"/>
      <c r="N219" s="213" t="s">
        <v>1</v>
      </c>
      <c r="O219" s="214" t="s">
        <v>44</v>
      </c>
      <c r="P219" s="215">
        <f t="shared" si="54"/>
        <v>0</v>
      </c>
      <c r="Q219" s="215">
        <f t="shared" si="55"/>
        <v>0</v>
      </c>
      <c r="R219" s="215">
        <f t="shared" si="56"/>
        <v>0</v>
      </c>
      <c r="S219" s="68"/>
      <c r="T219" s="216">
        <f t="shared" si="57"/>
        <v>0</v>
      </c>
      <c r="U219" s="216">
        <v>0</v>
      </c>
      <c r="V219" s="216">
        <f t="shared" si="58"/>
        <v>0</v>
      </c>
      <c r="W219" s="216">
        <v>0</v>
      </c>
      <c r="X219" s="217">
        <f t="shared" si="59"/>
        <v>0</v>
      </c>
      <c r="Y219" s="32"/>
      <c r="Z219" s="32"/>
      <c r="AA219" s="32"/>
      <c r="AB219" s="32"/>
      <c r="AC219" s="32"/>
      <c r="AD219" s="32"/>
      <c r="AE219" s="32"/>
      <c r="AR219" s="218" t="s">
        <v>429</v>
      </c>
      <c r="AT219" s="218" t="s">
        <v>151</v>
      </c>
      <c r="AU219" s="218" t="s">
        <v>89</v>
      </c>
      <c r="AY219" s="16" t="s">
        <v>148</v>
      </c>
      <c r="BE219" s="219">
        <f t="shared" si="60"/>
        <v>0</v>
      </c>
      <c r="BF219" s="219">
        <f t="shared" si="61"/>
        <v>0</v>
      </c>
      <c r="BG219" s="219">
        <f t="shared" si="62"/>
        <v>0</v>
      </c>
      <c r="BH219" s="219">
        <f t="shared" si="63"/>
        <v>0</v>
      </c>
      <c r="BI219" s="219">
        <f t="shared" si="64"/>
        <v>0</v>
      </c>
      <c r="BJ219" s="16" t="s">
        <v>89</v>
      </c>
      <c r="BK219" s="219">
        <f t="shared" si="65"/>
        <v>0</v>
      </c>
      <c r="BL219" s="16" t="s">
        <v>429</v>
      </c>
      <c r="BM219" s="218" t="s">
        <v>453</v>
      </c>
    </row>
    <row r="220" spans="1:65" s="2" customFormat="1" ht="24" customHeight="1">
      <c r="A220" s="32"/>
      <c r="B220" s="33"/>
      <c r="C220" s="206" t="s">
        <v>454</v>
      </c>
      <c r="D220" s="206" t="s">
        <v>151</v>
      </c>
      <c r="E220" s="207" t="s">
        <v>455</v>
      </c>
      <c r="F220" s="208" t="s">
        <v>456</v>
      </c>
      <c r="G220" s="209" t="s">
        <v>182</v>
      </c>
      <c r="H220" s="210">
        <v>3</v>
      </c>
      <c r="I220" s="211"/>
      <c r="J220" s="211"/>
      <c r="K220" s="212">
        <f t="shared" si="53"/>
        <v>0</v>
      </c>
      <c r="L220" s="208" t="s">
        <v>155</v>
      </c>
      <c r="M220" s="37"/>
      <c r="N220" s="213" t="s">
        <v>1</v>
      </c>
      <c r="O220" s="214" t="s">
        <v>44</v>
      </c>
      <c r="P220" s="215">
        <f t="shared" si="54"/>
        <v>0</v>
      </c>
      <c r="Q220" s="215">
        <f t="shared" si="55"/>
        <v>0</v>
      </c>
      <c r="R220" s="215">
        <f t="shared" si="56"/>
        <v>0</v>
      </c>
      <c r="S220" s="68"/>
      <c r="T220" s="216">
        <f t="shared" si="57"/>
        <v>0</v>
      </c>
      <c r="U220" s="216">
        <v>0</v>
      </c>
      <c r="V220" s="216">
        <f t="shared" si="58"/>
        <v>0</v>
      </c>
      <c r="W220" s="216">
        <v>0</v>
      </c>
      <c r="X220" s="217">
        <f t="shared" si="59"/>
        <v>0</v>
      </c>
      <c r="Y220" s="32"/>
      <c r="Z220" s="32"/>
      <c r="AA220" s="32"/>
      <c r="AB220" s="32"/>
      <c r="AC220" s="32"/>
      <c r="AD220" s="32"/>
      <c r="AE220" s="32"/>
      <c r="AR220" s="218" t="s">
        <v>429</v>
      </c>
      <c r="AT220" s="218" t="s">
        <v>151</v>
      </c>
      <c r="AU220" s="218" t="s">
        <v>89</v>
      </c>
      <c r="AY220" s="16" t="s">
        <v>148</v>
      </c>
      <c r="BE220" s="219">
        <f t="shared" si="60"/>
        <v>0</v>
      </c>
      <c r="BF220" s="219">
        <f t="shared" si="61"/>
        <v>0</v>
      </c>
      <c r="BG220" s="219">
        <f t="shared" si="62"/>
        <v>0</v>
      </c>
      <c r="BH220" s="219">
        <f t="shared" si="63"/>
        <v>0</v>
      </c>
      <c r="BI220" s="219">
        <f t="shared" si="64"/>
        <v>0</v>
      </c>
      <c r="BJ220" s="16" t="s">
        <v>89</v>
      </c>
      <c r="BK220" s="219">
        <f t="shared" si="65"/>
        <v>0</v>
      </c>
      <c r="BL220" s="16" t="s">
        <v>429</v>
      </c>
      <c r="BM220" s="218" t="s">
        <v>457</v>
      </c>
    </row>
    <row r="221" spans="1:65" s="2" customFormat="1" ht="24" customHeight="1">
      <c r="A221" s="32"/>
      <c r="B221" s="33"/>
      <c r="C221" s="206" t="s">
        <v>458</v>
      </c>
      <c r="D221" s="206" t="s">
        <v>151</v>
      </c>
      <c r="E221" s="207" t="s">
        <v>459</v>
      </c>
      <c r="F221" s="208" t="s">
        <v>460</v>
      </c>
      <c r="G221" s="209" t="s">
        <v>182</v>
      </c>
      <c r="H221" s="210">
        <v>3</v>
      </c>
      <c r="I221" s="211"/>
      <c r="J221" s="211"/>
      <c r="K221" s="212">
        <f t="shared" si="53"/>
        <v>0</v>
      </c>
      <c r="L221" s="208" t="s">
        <v>155</v>
      </c>
      <c r="M221" s="37"/>
      <c r="N221" s="213" t="s">
        <v>1</v>
      </c>
      <c r="O221" s="214" t="s">
        <v>44</v>
      </c>
      <c r="P221" s="215">
        <f t="shared" si="54"/>
        <v>0</v>
      </c>
      <c r="Q221" s="215">
        <f t="shared" si="55"/>
        <v>0</v>
      </c>
      <c r="R221" s="215">
        <f t="shared" si="56"/>
        <v>0</v>
      </c>
      <c r="S221" s="68"/>
      <c r="T221" s="216">
        <f t="shared" si="57"/>
        <v>0</v>
      </c>
      <c r="U221" s="216">
        <v>0</v>
      </c>
      <c r="V221" s="216">
        <f t="shared" si="58"/>
        <v>0</v>
      </c>
      <c r="W221" s="216">
        <v>0</v>
      </c>
      <c r="X221" s="217">
        <f t="shared" si="59"/>
        <v>0</v>
      </c>
      <c r="Y221" s="32"/>
      <c r="Z221" s="32"/>
      <c r="AA221" s="32"/>
      <c r="AB221" s="32"/>
      <c r="AC221" s="32"/>
      <c r="AD221" s="32"/>
      <c r="AE221" s="32"/>
      <c r="AR221" s="218" t="s">
        <v>429</v>
      </c>
      <c r="AT221" s="218" t="s">
        <v>151</v>
      </c>
      <c r="AU221" s="218" t="s">
        <v>89</v>
      </c>
      <c r="AY221" s="16" t="s">
        <v>148</v>
      </c>
      <c r="BE221" s="219">
        <f t="shared" si="60"/>
        <v>0</v>
      </c>
      <c r="BF221" s="219">
        <f t="shared" si="61"/>
        <v>0</v>
      </c>
      <c r="BG221" s="219">
        <f t="shared" si="62"/>
        <v>0</v>
      </c>
      <c r="BH221" s="219">
        <f t="shared" si="63"/>
        <v>0</v>
      </c>
      <c r="BI221" s="219">
        <f t="shared" si="64"/>
        <v>0</v>
      </c>
      <c r="BJ221" s="16" t="s">
        <v>89</v>
      </c>
      <c r="BK221" s="219">
        <f t="shared" si="65"/>
        <v>0</v>
      </c>
      <c r="BL221" s="16" t="s">
        <v>429</v>
      </c>
      <c r="BM221" s="218" t="s">
        <v>461</v>
      </c>
    </row>
    <row r="222" spans="1:65" s="2" customFormat="1" ht="24" customHeight="1">
      <c r="A222" s="32"/>
      <c r="B222" s="33"/>
      <c r="C222" s="206" t="s">
        <v>462</v>
      </c>
      <c r="D222" s="206" t="s">
        <v>151</v>
      </c>
      <c r="E222" s="207" t="s">
        <v>463</v>
      </c>
      <c r="F222" s="208" t="s">
        <v>464</v>
      </c>
      <c r="G222" s="209" t="s">
        <v>326</v>
      </c>
      <c r="H222" s="210">
        <v>195.667</v>
      </c>
      <c r="I222" s="211"/>
      <c r="J222" s="211"/>
      <c r="K222" s="212">
        <f t="shared" si="53"/>
        <v>0</v>
      </c>
      <c r="L222" s="208" t="s">
        <v>155</v>
      </c>
      <c r="M222" s="37"/>
      <c r="N222" s="213" t="s">
        <v>1</v>
      </c>
      <c r="O222" s="214" t="s">
        <v>44</v>
      </c>
      <c r="P222" s="215">
        <f t="shared" si="54"/>
        <v>0</v>
      </c>
      <c r="Q222" s="215">
        <f t="shared" si="55"/>
        <v>0</v>
      </c>
      <c r="R222" s="215">
        <f t="shared" si="56"/>
        <v>0</v>
      </c>
      <c r="S222" s="68"/>
      <c r="T222" s="216">
        <f t="shared" si="57"/>
        <v>0</v>
      </c>
      <c r="U222" s="216">
        <v>0</v>
      </c>
      <c r="V222" s="216">
        <f t="shared" si="58"/>
        <v>0</v>
      </c>
      <c r="W222" s="216">
        <v>0</v>
      </c>
      <c r="X222" s="217">
        <f t="shared" si="59"/>
        <v>0</v>
      </c>
      <c r="Y222" s="32"/>
      <c r="Z222" s="32"/>
      <c r="AA222" s="32"/>
      <c r="AB222" s="32"/>
      <c r="AC222" s="32"/>
      <c r="AD222" s="32"/>
      <c r="AE222" s="32"/>
      <c r="AR222" s="218" t="s">
        <v>429</v>
      </c>
      <c r="AT222" s="218" t="s">
        <v>151</v>
      </c>
      <c r="AU222" s="218" t="s">
        <v>89</v>
      </c>
      <c r="AY222" s="16" t="s">
        <v>148</v>
      </c>
      <c r="BE222" s="219">
        <f t="shared" si="60"/>
        <v>0</v>
      </c>
      <c r="BF222" s="219">
        <f t="shared" si="61"/>
        <v>0</v>
      </c>
      <c r="BG222" s="219">
        <f t="shared" si="62"/>
        <v>0</v>
      </c>
      <c r="BH222" s="219">
        <f t="shared" si="63"/>
        <v>0</v>
      </c>
      <c r="BI222" s="219">
        <f t="shared" si="64"/>
        <v>0</v>
      </c>
      <c r="BJ222" s="16" t="s">
        <v>89</v>
      </c>
      <c r="BK222" s="219">
        <f t="shared" si="65"/>
        <v>0</v>
      </c>
      <c r="BL222" s="16" t="s">
        <v>429</v>
      </c>
      <c r="BM222" s="218" t="s">
        <v>465</v>
      </c>
    </row>
    <row r="223" spans="1:65" s="2" customFormat="1" ht="19.5">
      <c r="A223" s="32"/>
      <c r="B223" s="33"/>
      <c r="C223" s="34"/>
      <c r="D223" s="220" t="s">
        <v>177</v>
      </c>
      <c r="E223" s="34"/>
      <c r="F223" s="221" t="s">
        <v>466</v>
      </c>
      <c r="G223" s="34"/>
      <c r="H223" s="34"/>
      <c r="I223" s="113"/>
      <c r="J223" s="113"/>
      <c r="K223" s="34"/>
      <c r="L223" s="34"/>
      <c r="M223" s="37"/>
      <c r="N223" s="222"/>
      <c r="O223" s="223"/>
      <c r="P223" s="68"/>
      <c r="Q223" s="68"/>
      <c r="R223" s="68"/>
      <c r="S223" s="68"/>
      <c r="T223" s="68"/>
      <c r="U223" s="68"/>
      <c r="V223" s="68"/>
      <c r="W223" s="68"/>
      <c r="X223" s="69"/>
      <c r="Y223" s="32"/>
      <c r="Z223" s="32"/>
      <c r="AA223" s="32"/>
      <c r="AB223" s="32"/>
      <c r="AC223" s="32"/>
      <c r="AD223" s="32"/>
      <c r="AE223" s="32"/>
      <c r="AT223" s="16" t="s">
        <v>177</v>
      </c>
      <c r="AU223" s="16" t="s">
        <v>89</v>
      </c>
    </row>
    <row r="224" spans="1:65" s="13" customFormat="1" ht="11.25">
      <c r="B224" s="224"/>
      <c r="C224" s="225"/>
      <c r="D224" s="220" t="s">
        <v>296</v>
      </c>
      <c r="E224" s="226" t="s">
        <v>1</v>
      </c>
      <c r="F224" s="227" t="s">
        <v>467</v>
      </c>
      <c r="G224" s="225"/>
      <c r="H224" s="228">
        <v>39.643999999999998</v>
      </c>
      <c r="I224" s="229"/>
      <c r="J224" s="229"/>
      <c r="K224" s="225"/>
      <c r="L224" s="225"/>
      <c r="M224" s="230"/>
      <c r="N224" s="231"/>
      <c r="O224" s="232"/>
      <c r="P224" s="232"/>
      <c r="Q224" s="232"/>
      <c r="R224" s="232"/>
      <c r="S224" s="232"/>
      <c r="T224" s="232"/>
      <c r="U224" s="232"/>
      <c r="V224" s="232"/>
      <c r="W224" s="232"/>
      <c r="X224" s="233"/>
      <c r="AT224" s="234" t="s">
        <v>296</v>
      </c>
      <c r="AU224" s="234" t="s">
        <v>89</v>
      </c>
      <c r="AV224" s="13" t="s">
        <v>91</v>
      </c>
      <c r="AW224" s="13" t="s">
        <v>5</v>
      </c>
      <c r="AX224" s="13" t="s">
        <v>81</v>
      </c>
      <c r="AY224" s="234" t="s">
        <v>148</v>
      </c>
    </row>
    <row r="225" spans="1:65" s="13" customFormat="1" ht="11.25">
      <c r="B225" s="224"/>
      <c r="C225" s="225"/>
      <c r="D225" s="220" t="s">
        <v>296</v>
      </c>
      <c r="E225" s="226" t="s">
        <v>1</v>
      </c>
      <c r="F225" s="227" t="s">
        <v>468</v>
      </c>
      <c r="G225" s="225"/>
      <c r="H225" s="228">
        <v>63.72</v>
      </c>
      <c r="I225" s="229"/>
      <c r="J225" s="229"/>
      <c r="K225" s="225"/>
      <c r="L225" s="225"/>
      <c r="M225" s="230"/>
      <c r="N225" s="231"/>
      <c r="O225" s="232"/>
      <c r="P225" s="232"/>
      <c r="Q225" s="232"/>
      <c r="R225" s="232"/>
      <c r="S225" s="232"/>
      <c r="T225" s="232"/>
      <c r="U225" s="232"/>
      <c r="V225" s="232"/>
      <c r="W225" s="232"/>
      <c r="X225" s="233"/>
      <c r="AT225" s="234" t="s">
        <v>296</v>
      </c>
      <c r="AU225" s="234" t="s">
        <v>89</v>
      </c>
      <c r="AV225" s="13" t="s">
        <v>91</v>
      </c>
      <c r="AW225" s="13" t="s">
        <v>5</v>
      </c>
      <c r="AX225" s="13" t="s">
        <v>81</v>
      </c>
      <c r="AY225" s="234" t="s">
        <v>148</v>
      </c>
    </row>
    <row r="226" spans="1:65" s="13" customFormat="1" ht="11.25">
      <c r="B226" s="224"/>
      <c r="C226" s="225"/>
      <c r="D226" s="220" t="s">
        <v>296</v>
      </c>
      <c r="E226" s="226" t="s">
        <v>1</v>
      </c>
      <c r="F226" s="227" t="s">
        <v>469</v>
      </c>
      <c r="G226" s="225"/>
      <c r="H226" s="228">
        <v>79.283000000000001</v>
      </c>
      <c r="I226" s="229"/>
      <c r="J226" s="229"/>
      <c r="K226" s="225"/>
      <c r="L226" s="225"/>
      <c r="M226" s="230"/>
      <c r="N226" s="231"/>
      <c r="O226" s="232"/>
      <c r="P226" s="232"/>
      <c r="Q226" s="232"/>
      <c r="R226" s="232"/>
      <c r="S226" s="232"/>
      <c r="T226" s="232"/>
      <c r="U226" s="232"/>
      <c r="V226" s="232"/>
      <c r="W226" s="232"/>
      <c r="X226" s="233"/>
      <c r="AT226" s="234" t="s">
        <v>296</v>
      </c>
      <c r="AU226" s="234" t="s">
        <v>89</v>
      </c>
      <c r="AV226" s="13" t="s">
        <v>91</v>
      </c>
      <c r="AW226" s="13" t="s">
        <v>5</v>
      </c>
      <c r="AX226" s="13" t="s">
        <v>81</v>
      </c>
      <c r="AY226" s="234" t="s">
        <v>148</v>
      </c>
    </row>
    <row r="227" spans="1:65" s="13" customFormat="1" ht="11.25">
      <c r="B227" s="224"/>
      <c r="C227" s="225"/>
      <c r="D227" s="220" t="s">
        <v>296</v>
      </c>
      <c r="E227" s="226" t="s">
        <v>1</v>
      </c>
      <c r="F227" s="227" t="s">
        <v>470</v>
      </c>
      <c r="G227" s="225"/>
      <c r="H227" s="228">
        <v>13.02</v>
      </c>
      <c r="I227" s="229"/>
      <c r="J227" s="229"/>
      <c r="K227" s="225"/>
      <c r="L227" s="225"/>
      <c r="M227" s="230"/>
      <c r="N227" s="231"/>
      <c r="O227" s="232"/>
      <c r="P227" s="232"/>
      <c r="Q227" s="232"/>
      <c r="R227" s="232"/>
      <c r="S227" s="232"/>
      <c r="T227" s="232"/>
      <c r="U227" s="232"/>
      <c r="V227" s="232"/>
      <c r="W227" s="232"/>
      <c r="X227" s="233"/>
      <c r="AT227" s="234" t="s">
        <v>296</v>
      </c>
      <c r="AU227" s="234" t="s">
        <v>89</v>
      </c>
      <c r="AV227" s="13" t="s">
        <v>91</v>
      </c>
      <c r="AW227" s="13" t="s">
        <v>5</v>
      </c>
      <c r="AX227" s="13" t="s">
        <v>81</v>
      </c>
      <c r="AY227" s="234" t="s">
        <v>148</v>
      </c>
    </row>
    <row r="228" spans="1:65" s="14" customFormat="1" ht="11.25">
      <c r="B228" s="235"/>
      <c r="C228" s="236"/>
      <c r="D228" s="220" t="s">
        <v>296</v>
      </c>
      <c r="E228" s="237" t="s">
        <v>1</v>
      </c>
      <c r="F228" s="238" t="s">
        <v>334</v>
      </c>
      <c r="G228" s="236"/>
      <c r="H228" s="239">
        <v>195.667</v>
      </c>
      <c r="I228" s="240"/>
      <c r="J228" s="240"/>
      <c r="K228" s="236"/>
      <c r="L228" s="236"/>
      <c r="M228" s="241"/>
      <c r="N228" s="242"/>
      <c r="O228" s="243"/>
      <c r="P228" s="243"/>
      <c r="Q228" s="243"/>
      <c r="R228" s="243"/>
      <c r="S228" s="243"/>
      <c r="T228" s="243"/>
      <c r="U228" s="243"/>
      <c r="V228" s="243"/>
      <c r="W228" s="243"/>
      <c r="X228" s="244"/>
      <c r="AT228" s="245" t="s">
        <v>296</v>
      </c>
      <c r="AU228" s="245" t="s">
        <v>89</v>
      </c>
      <c r="AV228" s="14" t="s">
        <v>156</v>
      </c>
      <c r="AW228" s="14" t="s">
        <v>5</v>
      </c>
      <c r="AX228" s="14" t="s">
        <v>89</v>
      </c>
      <c r="AY228" s="245" t="s">
        <v>148</v>
      </c>
    </row>
    <row r="229" spans="1:65" s="2" customFormat="1" ht="24" customHeight="1">
      <c r="A229" s="32"/>
      <c r="B229" s="33"/>
      <c r="C229" s="206" t="s">
        <v>471</v>
      </c>
      <c r="D229" s="206" t="s">
        <v>151</v>
      </c>
      <c r="E229" s="207" t="s">
        <v>472</v>
      </c>
      <c r="F229" s="208" t="s">
        <v>473</v>
      </c>
      <c r="G229" s="209" t="s">
        <v>326</v>
      </c>
      <c r="H229" s="210">
        <v>761.92399999999998</v>
      </c>
      <c r="I229" s="211"/>
      <c r="J229" s="211"/>
      <c r="K229" s="212">
        <f>ROUND(P229*H229,2)</f>
        <v>0</v>
      </c>
      <c r="L229" s="208" t="s">
        <v>155</v>
      </c>
      <c r="M229" s="37"/>
      <c r="N229" s="213" t="s">
        <v>1</v>
      </c>
      <c r="O229" s="214" t="s">
        <v>44</v>
      </c>
      <c r="P229" s="215">
        <f>I229+J229</f>
        <v>0</v>
      </c>
      <c r="Q229" s="215">
        <f>ROUND(I229*H229,2)</f>
        <v>0</v>
      </c>
      <c r="R229" s="215">
        <f>ROUND(J229*H229,2)</f>
        <v>0</v>
      </c>
      <c r="S229" s="68"/>
      <c r="T229" s="216">
        <f>S229*H229</f>
        <v>0</v>
      </c>
      <c r="U229" s="216">
        <v>0</v>
      </c>
      <c r="V229" s="216">
        <f>U229*H229</f>
        <v>0</v>
      </c>
      <c r="W229" s="216">
        <v>0</v>
      </c>
      <c r="X229" s="217">
        <f>W229*H229</f>
        <v>0</v>
      </c>
      <c r="Y229" s="32"/>
      <c r="Z229" s="32"/>
      <c r="AA229" s="32"/>
      <c r="AB229" s="32"/>
      <c r="AC229" s="32"/>
      <c r="AD229" s="32"/>
      <c r="AE229" s="32"/>
      <c r="AR229" s="218" t="s">
        <v>429</v>
      </c>
      <c r="AT229" s="218" t="s">
        <v>151</v>
      </c>
      <c r="AU229" s="218" t="s">
        <v>89</v>
      </c>
      <c r="AY229" s="16" t="s">
        <v>148</v>
      </c>
      <c r="BE229" s="219">
        <f>IF(O229="základní",K229,0)</f>
        <v>0</v>
      </c>
      <c r="BF229" s="219">
        <f>IF(O229="snížená",K229,0)</f>
        <v>0</v>
      </c>
      <c r="BG229" s="219">
        <f>IF(O229="zákl. přenesená",K229,0)</f>
        <v>0</v>
      </c>
      <c r="BH229" s="219">
        <f>IF(O229="sníž. přenesená",K229,0)</f>
        <v>0</v>
      </c>
      <c r="BI229" s="219">
        <f>IF(O229="nulová",K229,0)</f>
        <v>0</v>
      </c>
      <c r="BJ229" s="16" t="s">
        <v>89</v>
      </c>
      <c r="BK229" s="219">
        <f>ROUND(P229*H229,2)</f>
        <v>0</v>
      </c>
      <c r="BL229" s="16" t="s">
        <v>429</v>
      </c>
      <c r="BM229" s="218" t="s">
        <v>474</v>
      </c>
    </row>
    <row r="230" spans="1:65" s="2" customFormat="1" ht="19.5">
      <c r="A230" s="32"/>
      <c r="B230" s="33"/>
      <c r="C230" s="34"/>
      <c r="D230" s="220" t="s">
        <v>177</v>
      </c>
      <c r="E230" s="34"/>
      <c r="F230" s="221" t="s">
        <v>466</v>
      </c>
      <c r="G230" s="34"/>
      <c r="H230" s="34"/>
      <c r="I230" s="113"/>
      <c r="J230" s="113"/>
      <c r="K230" s="34"/>
      <c r="L230" s="34"/>
      <c r="M230" s="37"/>
      <c r="N230" s="222"/>
      <c r="O230" s="223"/>
      <c r="P230" s="68"/>
      <c r="Q230" s="68"/>
      <c r="R230" s="68"/>
      <c r="S230" s="68"/>
      <c r="T230" s="68"/>
      <c r="U230" s="68"/>
      <c r="V230" s="68"/>
      <c r="W230" s="68"/>
      <c r="X230" s="69"/>
      <c r="Y230" s="32"/>
      <c r="Z230" s="32"/>
      <c r="AA230" s="32"/>
      <c r="AB230" s="32"/>
      <c r="AC230" s="32"/>
      <c r="AD230" s="32"/>
      <c r="AE230" s="32"/>
      <c r="AT230" s="16" t="s">
        <v>177</v>
      </c>
      <c r="AU230" s="16" t="s">
        <v>89</v>
      </c>
    </row>
    <row r="231" spans="1:65" s="13" customFormat="1" ht="11.25">
      <c r="B231" s="224"/>
      <c r="C231" s="225"/>
      <c r="D231" s="220" t="s">
        <v>296</v>
      </c>
      <c r="E231" s="226" t="s">
        <v>1</v>
      </c>
      <c r="F231" s="227" t="s">
        <v>475</v>
      </c>
      <c r="G231" s="225"/>
      <c r="H231" s="228">
        <v>244.8</v>
      </c>
      <c r="I231" s="229"/>
      <c r="J231" s="229"/>
      <c r="K231" s="225"/>
      <c r="L231" s="225"/>
      <c r="M231" s="230"/>
      <c r="N231" s="231"/>
      <c r="O231" s="232"/>
      <c r="P231" s="232"/>
      <c r="Q231" s="232"/>
      <c r="R231" s="232"/>
      <c r="S231" s="232"/>
      <c r="T231" s="232"/>
      <c r="U231" s="232"/>
      <c r="V231" s="232"/>
      <c r="W231" s="232"/>
      <c r="X231" s="233"/>
      <c r="AT231" s="234" t="s">
        <v>296</v>
      </c>
      <c r="AU231" s="234" t="s">
        <v>89</v>
      </c>
      <c r="AV231" s="13" t="s">
        <v>91</v>
      </c>
      <c r="AW231" s="13" t="s">
        <v>5</v>
      </c>
      <c r="AX231" s="13" t="s">
        <v>81</v>
      </c>
      <c r="AY231" s="234" t="s">
        <v>148</v>
      </c>
    </row>
    <row r="232" spans="1:65" s="13" customFormat="1" ht="11.25">
      <c r="B232" s="224"/>
      <c r="C232" s="225"/>
      <c r="D232" s="220" t="s">
        <v>296</v>
      </c>
      <c r="E232" s="226" t="s">
        <v>1</v>
      </c>
      <c r="F232" s="227" t="s">
        <v>476</v>
      </c>
      <c r="G232" s="225"/>
      <c r="H232" s="228">
        <v>343.4</v>
      </c>
      <c r="I232" s="229"/>
      <c r="J232" s="229"/>
      <c r="K232" s="225"/>
      <c r="L232" s="225"/>
      <c r="M232" s="230"/>
      <c r="N232" s="231"/>
      <c r="O232" s="232"/>
      <c r="P232" s="232"/>
      <c r="Q232" s="232"/>
      <c r="R232" s="232"/>
      <c r="S232" s="232"/>
      <c r="T232" s="232"/>
      <c r="U232" s="232"/>
      <c r="V232" s="232"/>
      <c r="W232" s="232"/>
      <c r="X232" s="233"/>
      <c r="AT232" s="234" t="s">
        <v>296</v>
      </c>
      <c r="AU232" s="234" t="s">
        <v>89</v>
      </c>
      <c r="AV232" s="13" t="s">
        <v>91</v>
      </c>
      <c r="AW232" s="13" t="s">
        <v>5</v>
      </c>
      <c r="AX232" s="13" t="s">
        <v>81</v>
      </c>
      <c r="AY232" s="234" t="s">
        <v>148</v>
      </c>
    </row>
    <row r="233" spans="1:65" s="13" customFormat="1" ht="11.25">
      <c r="B233" s="224"/>
      <c r="C233" s="225"/>
      <c r="D233" s="220" t="s">
        <v>296</v>
      </c>
      <c r="E233" s="226" t="s">
        <v>1</v>
      </c>
      <c r="F233" s="227" t="s">
        <v>477</v>
      </c>
      <c r="G233" s="225"/>
      <c r="H233" s="228">
        <v>52.223999999999997</v>
      </c>
      <c r="I233" s="229"/>
      <c r="J233" s="229"/>
      <c r="K233" s="225"/>
      <c r="L233" s="225"/>
      <c r="M233" s="230"/>
      <c r="N233" s="231"/>
      <c r="O233" s="232"/>
      <c r="P233" s="232"/>
      <c r="Q233" s="232"/>
      <c r="R233" s="232"/>
      <c r="S233" s="232"/>
      <c r="T233" s="232"/>
      <c r="U233" s="232"/>
      <c r="V233" s="232"/>
      <c r="W233" s="232"/>
      <c r="X233" s="233"/>
      <c r="AT233" s="234" t="s">
        <v>296</v>
      </c>
      <c r="AU233" s="234" t="s">
        <v>89</v>
      </c>
      <c r="AV233" s="13" t="s">
        <v>91</v>
      </c>
      <c r="AW233" s="13" t="s">
        <v>5</v>
      </c>
      <c r="AX233" s="13" t="s">
        <v>81</v>
      </c>
      <c r="AY233" s="234" t="s">
        <v>148</v>
      </c>
    </row>
    <row r="234" spans="1:65" s="13" customFormat="1" ht="11.25">
      <c r="B234" s="224"/>
      <c r="C234" s="225"/>
      <c r="D234" s="220" t="s">
        <v>296</v>
      </c>
      <c r="E234" s="226" t="s">
        <v>1</v>
      </c>
      <c r="F234" s="227" t="s">
        <v>478</v>
      </c>
      <c r="G234" s="225"/>
      <c r="H234" s="228">
        <v>121.5</v>
      </c>
      <c r="I234" s="229"/>
      <c r="J234" s="229"/>
      <c r="K234" s="225"/>
      <c r="L234" s="225"/>
      <c r="M234" s="230"/>
      <c r="N234" s="231"/>
      <c r="O234" s="232"/>
      <c r="P234" s="232"/>
      <c r="Q234" s="232"/>
      <c r="R234" s="232"/>
      <c r="S234" s="232"/>
      <c r="T234" s="232"/>
      <c r="U234" s="232"/>
      <c r="V234" s="232"/>
      <c r="W234" s="232"/>
      <c r="X234" s="233"/>
      <c r="AT234" s="234" t="s">
        <v>296</v>
      </c>
      <c r="AU234" s="234" t="s">
        <v>89</v>
      </c>
      <c r="AV234" s="13" t="s">
        <v>91</v>
      </c>
      <c r="AW234" s="13" t="s">
        <v>5</v>
      </c>
      <c r="AX234" s="13" t="s">
        <v>81</v>
      </c>
      <c r="AY234" s="234" t="s">
        <v>148</v>
      </c>
    </row>
    <row r="235" spans="1:65" s="14" customFormat="1" ht="11.25">
      <c r="B235" s="235"/>
      <c r="C235" s="236"/>
      <c r="D235" s="220" t="s">
        <v>296</v>
      </c>
      <c r="E235" s="237" t="s">
        <v>1</v>
      </c>
      <c r="F235" s="238" t="s">
        <v>334</v>
      </c>
      <c r="G235" s="236"/>
      <c r="H235" s="239">
        <v>761.92400000000009</v>
      </c>
      <c r="I235" s="240"/>
      <c r="J235" s="240"/>
      <c r="K235" s="236"/>
      <c r="L235" s="236"/>
      <c r="M235" s="241"/>
      <c r="N235" s="242"/>
      <c r="O235" s="243"/>
      <c r="P235" s="243"/>
      <c r="Q235" s="243"/>
      <c r="R235" s="243"/>
      <c r="S235" s="243"/>
      <c r="T235" s="243"/>
      <c r="U235" s="243"/>
      <c r="V235" s="243"/>
      <c r="W235" s="243"/>
      <c r="X235" s="244"/>
      <c r="AT235" s="245" t="s">
        <v>296</v>
      </c>
      <c r="AU235" s="245" t="s">
        <v>89</v>
      </c>
      <c r="AV235" s="14" t="s">
        <v>156</v>
      </c>
      <c r="AW235" s="14" t="s">
        <v>5</v>
      </c>
      <c r="AX235" s="14" t="s">
        <v>89</v>
      </c>
      <c r="AY235" s="245" t="s">
        <v>148</v>
      </c>
    </row>
    <row r="236" spans="1:65" s="2" customFormat="1" ht="24" customHeight="1">
      <c r="A236" s="32"/>
      <c r="B236" s="33"/>
      <c r="C236" s="206" t="s">
        <v>479</v>
      </c>
      <c r="D236" s="206" t="s">
        <v>151</v>
      </c>
      <c r="E236" s="207" t="s">
        <v>480</v>
      </c>
      <c r="F236" s="208" t="s">
        <v>481</v>
      </c>
      <c r="G236" s="209" t="s">
        <v>326</v>
      </c>
      <c r="H236" s="210">
        <v>795.1</v>
      </c>
      <c r="I236" s="211"/>
      <c r="J236" s="211"/>
      <c r="K236" s="212">
        <f>ROUND(P236*H236,2)</f>
        <v>0</v>
      </c>
      <c r="L236" s="208" t="s">
        <v>155</v>
      </c>
      <c r="M236" s="37"/>
      <c r="N236" s="213" t="s">
        <v>1</v>
      </c>
      <c r="O236" s="214" t="s">
        <v>44</v>
      </c>
      <c r="P236" s="215">
        <f>I236+J236</f>
        <v>0</v>
      </c>
      <c r="Q236" s="215">
        <f>ROUND(I236*H236,2)</f>
        <v>0</v>
      </c>
      <c r="R236" s="215">
        <f>ROUND(J236*H236,2)</f>
        <v>0</v>
      </c>
      <c r="S236" s="68"/>
      <c r="T236" s="216">
        <f>S236*H236</f>
        <v>0</v>
      </c>
      <c r="U236" s="216">
        <v>0</v>
      </c>
      <c r="V236" s="216">
        <f>U236*H236</f>
        <v>0</v>
      </c>
      <c r="W236" s="216">
        <v>0</v>
      </c>
      <c r="X236" s="217">
        <f>W236*H236</f>
        <v>0</v>
      </c>
      <c r="Y236" s="32"/>
      <c r="Z236" s="32"/>
      <c r="AA236" s="32"/>
      <c r="AB236" s="32"/>
      <c r="AC236" s="32"/>
      <c r="AD236" s="32"/>
      <c r="AE236" s="32"/>
      <c r="AR236" s="218" t="s">
        <v>429</v>
      </c>
      <c r="AT236" s="218" t="s">
        <v>151</v>
      </c>
      <c r="AU236" s="218" t="s">
        <v>89</v>
      </c>
      <c r="AY236" s="16" t="s">
        <v>148</v>
      </c>
      <c r="BE236" s="219">
        <f>IF(O236="základní",K236,0)</f>
        <v>0</v>
      </c>
      <c r="BF236" s="219">
        <f>IF(O236="snížená",K236,0)</f>
        <v>0</v>
      </c>
      <c r="BG236" s="219">
        <f>IF(O236="zákl. přenesená",K236,0)</f>
        <v>0</v>
      </c>
      <c r="BH236" s="219">
        <f>IF(O236="sníž. přenesená",K236,0)</f>
        <v>0</v>
      </c>
      <c r="BI236" s="219">
        <f>IF(O236="nulová",K236,0)</f>
        <v>0</v>
      </c>
      <c r="BJ236" s="16" t="s">
        <v>89</v>
      </c>
      <c r="BK236" s="219">
        <f>ROUND(P236*H236,2)</f>
        <v>0</v>
      </c>
      <c r="BL236" s="16" t="s">
        <v>429</v>
      </c>
      <c r="BM236" s="218" t="s">
        <v>482</v>
      </c>
    </row>
    <row r="237" spans="1:65" s="2" customFormat="1" ht="19.5">
      <c r="A237" s="32"/>
      <c r="B237" s="33"/>
      <c r="C237" s="34"/>
      <c r="D237" s="220" t="s">
        <v>177</v>
      </c>
      <c r="E237" s="34"/>
      <c r="F237" s="221" t="s">
        <v>466</v>
      </c>
      <c r="G237" s="34"/>
      <c r="H237" s="34"/>
      <c r="I237" s="113"/>
      <c r="J237" s="113"/>
      <c r="K237" s="34"/>
      <c r="L237" s="34"/>
      <c r="M237" s="37"/>
      <c r="N237" s="222"/>
      <c r="O237" s="223"/>
      <c r="P237" s="68"/>
      <c r="Q237" s="68"/>
      <c r="R237" s="68"/>
      <c r="S237" s="68"/>
      <c r="T237" s="68"/>
      <c r="U237" s="68"/>
      <c r="V237" s="68"/>
      <c r="W237" s="68"/>
      <c r="X237" s="69"/>
      <c r="Y237" s="32"/>
      <c r="Z237" s="32"/>
      <c r="AA237" s="32"/>
      <c r="AB237" s="32"/>
      <c r="AC237" s="32"/>
      <c r="AD237" s="32"/>
      <c r="AE237" s="32"/>
      <c r="AT237" s="16" t="s">
        <v>177</v>
      </c>
      <c r="AU237" s="16" t="s">
        <v>89</v>
      </c>
    </row>
    <row r="238" spans="1:65" s="13" customFormat="1" ht="11.25">
      <c r="B238" s="224"/>
      <c r="C238" s="225"/>
      <c r="D238" s="220" t="s">
        <v>296</v>
      </c>
      <c r="E238" s="226" t="s">
        <v>1</v>
      </c>
      <c r="F238" s="227" t="s">
        <v>483</v>
      </c>
      <c r="G238" s="225"/>
      <c r="H238" s="228">
        <v>428.8</v>
      </c>
      <c r="I238" s="229"/>
      <c r="J238" s="229"/>
      <c r="K238" s="225"/>
      <c r="L238" s="225"/>
      <c r="M238" s="230"/>
      <c r="N238" s="231"/>
      <c r="O238" s="232"/>
      <c r="P238" s="232"/>
      <c r="Q238" s="232"/>
      <c r="R238" s="232"/>
      <c r="S238" s="232"/>
      <c r="T238" s="232"/>
      <c r="U238" s="232"/>
      <c r="V238" s="232"/>
      <c r="W238" s="232"/>
      <c r="X238" s="233"/>
      <c r="AT238" s="234" t="s">
        <v>296</v>
      </c>
      <c r="AU238" s="234" t="s">
        <v>89</v>
      </c>
      <c r="AV238" s="13" t="s">
        <v>91</v>
      </c>
      <c r="AW238" s="13" t="s">
        <v>5</v>
      </c>
      <c r="AX238" s="13" t="s">
        <v>81</v>
      </c>
      <c r="AY238" s="234" t="s">
        <v>148</v>
      </c>
    </row>
    <row r="239" spans="1:65" s="13" customFormat="1" ht="11.25">
      <c r="B239" s="224"/>
      <c r="C239" s="225"/>
      <c r="D239" s="220" t="s">
        <v>296</v>
      </c>
      <c r="E239" s="226" t="s">
        <v>1</v>
      </c>
      <c r="F239" s="227" t="s">
        <v>484</v>
      </c>
      <c r="G239" s="225"/>
      <c r="H239" s="228">
        <v>121.5</v>
      </c>
      <c r="I239" s="229"/>
      <c r="J239" s="229"/>
      <c r="K239" s="225"/>
      <c r="L239" s="225"/>
      <c r="M239" s="230"/>
      <c r="N239" s="231"/>
      <c r="O239" s="232"/>
      <c r="P239" s="232"/>
      <c r="Q239" s="232"/>
      <c r="R239" s="232"/>
      <c r="S239" s="232"/>
      <c r="T239" s="232"/>
      <c r="U239" s="232"/>
      <c r="V239" s="232"/>
      <c r="W239" s="232"/>
      <c r="X239" s="233"/>
      <c r="AT239" s="234" t="s">
        <v>296</v>
      </c>
      <c r="AU239" s="234" t="s">
        <v>89</v>
      </c>
      <c r="AV239" s="13" t="s">
        <v>91</v>
      </c>
      <c r="AW239" s="13" t="s">
        <v>5</v>
      </c>
      <c r="AX239" s="13" t="s">
        <v>81</v>
      </c>
      <c r="AY239" s="234" t="s">
        <v>148</v>
      </c>
    </row>
    <row r="240" spans="1:65" s="13" customFormat="1" ht="11.25">
      <c r="B240" s="224"/>
      <c r="C240" s="225"/>
      <c r="D240" s="220" t="s">
        <v>296</v>
      </c>
      <c r="E240" s="226" t="s">
        <v>1</v>
      </c>
      <c r="F240" s="227" t="s">
        <v>485</v>
      </c>
      <c r="G240" s="225"/>
      <c r="H240" s="228">
        <v>244.8</v>
      </c>
      <c r="I240" s="229"/>
      <c r="J240" s="229"/>
      <c r="K240" s="225"/>
      <c r="L240" s="225"/>
      <c r="M240" s="230"/>
      <c r="N240" s="231"/>
      <c r="O240" s="232"/>
      <c r="P240" s="232"/>
      <c r="Q240" s="232"/>
      <c r="R240" s="232"/>
      <c r="S240" s="232"/>
      <c r="T240" s="232"/>
      <c r="U240" s="232"/>
      <c r="V240" s="232"/>
      <c r="W240" s="232"/>
      <c r="X240" s="233"/>
      <c r="AT240" s="234" t="s">
        <v>296</v>
      </c>
      <c r="AU240" s="234" t="s">
        <v>89</v>
      </c>
      <c r="AV240" s="13" t="s">
        <v>91</v>
      </c>
      <c r="AW240" s="13" t="s">
        <v>5</v>
      </c>
      <c r="AX240" s="13" t="s">
        <v>81</v>
      </c>
      <c r="AY240" s="234" t="s">
        <v>148</v>
      </c>
    </row>
    <row r="241" spans="1:65" s="14" customFormat="1" ht="11.25">
      <c r="B241" s="235"/>
      <c r="C241" s="236"/>
      <c r="D241" s="220" t="s">
        <v>296</v>
      </c>
      <c r="E241" s="237" t="s">
        <v>1</v>
      </c>
      <c r="F241" s="238" t="s">
        <v>334</v>
      </c>
      <c r="G241" s="236"/>
      <c r="H241" s="239">
        <v>795.09999999999991</v>
      </c>
      <c r="I241" s="240"/>
      <c r="J241" s="240"/>
      <c r="K241" s="236"/>
      <c r="L241" s="236"/>
      <c r="M241" s="241"/>
      <c r="N241" s="242"/>
      <c r="O241" s="243"/>
      <c r="P241" s="243"/>
      <c r="Q241" s="243"/>
      <c r="R241" s="243"/>
      <c r="S241" s="243"/>
      <c r="T241" s="243"/>
      <c r="U241" s="243"/>
      <c r="V241" s="243"/>
      <c r="W241" s="243"/>
      <c r="X241" s="244"/>
      <c r="AT241" s="245" t="s">
        <v>296</v>
      </c>
      <c r="AU241" s="245" t="s">
        <v>89</v>
      </c>
      <c r="AV241" s="14" t="s">
        <v>156</v>
      </c>
      <c r="AW241" s="14" t="s">
        <v>5</v>
      </c>
      <c r="AX241" s="14" t="s">
        <v>89</v>
      </c>
      <c r="AY241" s="245" t="s">
        <v>148</v>
      </c>
    </row>
    <row r="242" spans="1:65" s="2" customFormat="1" ht="24" customHeight="1">
      <c r="A242" s="32"/>
      <c r="B242" s="33"/>
      <c r="C242" s="206" t="s">
        <v>486</v>
      </c>
      <c r="D242" s="206" t="s">
        <v>151</v>
      </c>
      <c r="E242" s="207" t="s">
        <v>487</v>
      </c>
      <c r="F242" s="208" t="s">
        <v>488</v>
      </c>
      <c r="G242" s="209" t="s">
        <v>326</v>
      </c>
      <c r="H242" s="210">
        <v>63.820999999999998</v>
      </c>
      <c r="I242" s="211"/>
      <c r="J242" s="211"/>
      <c r="K242" s="212">
        <f>ROUND(P242*H242,2)</f>
        <v>0</v>
      </c>
      <c r="L242" s="208" t="s">
        <v>155</v>
      </c>
      <c r="M242" s="37"/>
      <c r="N242" s="213" t="s">
        <v>1</v>
      </c>
      <c r="O242" s="214" t="s">
        <v>44</v>
      </c>
      <c r="P242" s="215">
        <f>I242+J242</f>
        <v>0</v>
      </c>
      <c r="Q242" s="215">
        <f>ROUND(I242*H242,2)</f>
        <v>0</v>
      </c>
      <c r="R242" s="215">
        <f>ROUND(J242*H242,2)</f>
        <v>0</v>
      </c>
      <c r="S242" s="68"/>
      <c r="T242" s="216">
        <f>S242*H242</f>
        <v>0</v>
      </c>
      <c r="U242" s="216">
        <v>0</v>
      </c>
      <c r="V242" s="216">
        <f>U242*H242</f>
        <v>0</v>
      </c>
      <c r="W242" s="216">
        <v>0</v>
      </c>
      <c r="X242" s="217">
        <f>W242*H242</f>
        <v>0</v>
      </c>
      <c r="Y242" s="32"/>
      <c r="Z242" s="32"/>
      <c r="AA242" s="32"/>
      <c r="AB242" s="32"/>
      <c r="AC242" s="32"/>
      <c r="AD242" s="32"/>
      <c r="AE242" s="32"/>
      <c r="AR242" s="218" t="s">
        <v>429</v>
      </c>
      <c r="AT242" s="218" t="s">
        <v>151</v>
      </c>
      <c r="AU242" s="218" t="s">
        <v>89</v>
      </c>
      <c r="AY242" s="16" t="s">
        <v>148</v>
      </c>
      <c r="BE242" s="219">
        <f>IF(O242="základní",K242,0)</f>
        <v>0</v>
      </c>
      <c r="BF242" s="219">
        <f>IF(O242="snížená",K242,0)</f>
        <v>0</v>
      </c>
      <c r="BG242" s="219">
        <f>IF(O242="zákl. přenesená",K242,0)</f>
        <v>0</v>
      </c>
      <c r="BH242" s="219">
        <f>IF(O242="sníž. přenesená",K242,0)</f>
        <v>0</v>
      </c>
      <c r="BI242" s="219">
        <f>IF(O242="nulová",K242,0)</f>
        <v>0</v>
      </c>
      <c r="BJ242" s="16" t="s">
        <v>89</v>
      </c>
      <c r="BK242" s="219">
        <f>ROUND(P242*H242,2)</f>
        <v>0</v>
      </c>
      <c r="BL242" s="16" t="s">
        <v>429</v>
      </c>
      <c r="BM242" s="218" t="s">
        <v>489</v>
      </c>
    </row>
    <row r="243" spans="1:65" s="2" customFormat="1" ht="19.5">
      <c r="A243" s="32"/>
      <c r="B243" s="33"/>
      <c r="C243" s="34"/>
      <c r="D243" s="220" t="s">
        <v>177</v>
      </c>
      <c r="E243" s="34"/>
      <c r="F243" s="221" t="s">
        <v>466</v>
      </c>
      <c r="G243" s="34"/>
      <c r="H243" s="34"/>
      <c r="I243" s="113"/>
      <c r="J243" s="113"/>
      <c r="K243" s="34"/>
      <c r="L243" s="34"/>
      <c r="M243" s="37"/>
      <c r="N243" s="222"/>
      <c r="O243" s="223"/>
      <c r="P243" s="68"/>
      <c r="Q243" s="68"/>
      <c r="R243" s="68"/>
      <c r="S243" s="68"/>
      <c r="T243" s="68"/>
      <c r="U243" s="68"/>
      <c r="V243" s="68"/>
      <c r="W243" s="68"/>
      <c r="X243" s="69"/>
      <c r="Y243" s="32"/>
      <c r="Z243" s="32"/>
      <c r="AA243" s="32"/>
      <c r="AB243" s="32"/>
      <c r="AC243" s="32"/>
      <c r="AD243" s="32"/>
      <c r="AE243" s="32"/>
      <c r="AT243" s="16" t="s">
        <v>177</v>
      </c>
      <c r="AU243" s="16" t="s">
        <v>89</v>
      </c>
    </row>
    <row r="244" spans="1:65" s="13" customFormat="1" ht="11.25">
      <c r="B244" s="224"/>
      <c r="C244" s="225"/>
      <c r="D244" s="220" t="s">
        <v>296</v>
      </c>
      <c r="E244" s="226" t="s">
        <v>1</v>
      </c>
      <c r="F244" s="227" t="s">
        <v>490</v>
      </c>
      <c r="G244" s="225"/>
      <c r="H244" s="228">
        <v>31.065000000000001</v>
      </c>
      <c r="I244" s="229"/>
      <c r="J244" s="229"/>
      <c r="K244" s="225"/>
      <c r="L244" s="225"/>
      <c r="M244" s="230"/>
      <c r="N244" s="231"/>
      <c r="O244" s="232"/>
      <c r="P244" s="232"/>
      <c r="Q244" s="232"/>
      <c r="R244" s="232"/>
      <c r="S244" s="232"/>
      <c r="T244" s="232"/>
      <c r="U244" s="232"/>
      <c r="V244" s="232"/>
      <c r="W244" s="232"/>
      <c r="X244" s="233"/>
      <c r="AT244" s="234" t="s">
        <v>296</v>
      </c>
      <c r="AU244" s="234" t="s">
        <v>89</v>
      </c>
      <c r="AV244" s="13" t="s">
        <v>91</v>
      </c>
      <c r="AW244" s="13" t="s">
        <v>5</v>
      </c>
      <c r="AX244" s="13" t="s">
        <v>81</v>
      </c>
      <c r="AY244" s="234" t="s">
        <v>148</v>
      </c>
    </row>
    <row r="245" spans="1:65" s="13" customFormat="1" ht="11.25">
      <c r="B245" s="224"/>
      <c r="C245" s="225"/>
      <c r="D245" s="220" t="s">
        <v>296</v>
      </c>
      <c r="E245" s="226" t="s">
        <v>1</v>
      </c>
      <c r="F245" s="227" t="s">
        <v>491</v>
      </c>
      <c r="G245" s="225"/>
      <c r="H245" s="228">
        <v>0.33700000000000002</v>
      </c>
      <c r="I245" s="229"/>
      <c r="J245" s="229"/>
      <c r="K245" s="225"/>
      <c r="L245" s="225"/>
      <c r="M245" s="230"/>
      <c r="N245" s="231"/>
      <c r="O245" s="232"/>
      <c r="P245" s="232"/>
      <c r="Q245" s="232"/>
      <c r="R245" s="232"/>
      <c r="S245" s="232"/>
      <c r="T245" s="232"/>
      <c r="U245" s="232"/>
      <c r="V245" s="232"/>
      <c r="W245" s="232"/>
      <c r="X245" s="233"/>
      <c r="AT245" s="234" t="s">
        <v>296</v>
      </c>
      <c r="AU245" s="234" t="s">
        <v>89</v>
      </c>
      <c r="AV245" s="13" t="s">
        <v>91</v>
      </c>
      <c r="AW245" s="13" t="s">
        <v>5</v>
      </c>
      <c r="AX245" s="13" t="s">
        <v>81</v>
      </c>
      <c r="AY245" s="234" t="s">
        <v>148</v>
      </c>
    </row>
    <row r="246" spans="1:65" s="13" customFormat="1" ht="11.25">
      <c r="B246" s="224"/>
      <c r="C246" s="225"/>
      <c r="D246" s="220" t="s">
        <v>296</v>
      </c>
      <c r="E246" s="226" t="s">
        <v>1</v>
      </c>
      <c r="F246" s="227" t="s">
        <v>492</v>
      </c>
      <c r="G246" s="225"/>
      <c r="H246" s="228">
        <v>8.6519999999999992</v>
      </c>
      <c r="I246" s="229"/>
      <c r="J246" s="229"/>
      <c r="K246" s="225"/>
      <c r="L246" s="225"/>
      <c r="M246" s="230"/>
      <c r="N246" s="231"/>
      <c r="O246" s="232"/>
      <c r="P246" s="232"/>
      <c r="Q246" s="232"/>
      <c r="R246" s="232"/>
      <c r="S246" s="232"/>
      <c r="T246" s="232"/>
      <c r="U246" s="232"/>
      <c r="V246" s="232"/>
      <c r="W246" s="232"/>
      <c r="X246" s="233"/>
      <c r="AT246" s="234" t="s">
        <v>296</v>
      </c>
      <c r="AU246" s="234" t="s">
        <v>89</v>
      </c>
      <c r="AV246" s="13" t="s">
        <v>91</v>
      </c>
      <c r="AW246" s="13" t="s">
        <v>5</v>
      </c>
      <c r="AX246" s="13" t="s">
        <v>81</v>
      </c>
      <c r="AY246" s="234" t="s">
        <v>148</v>
      </c>
    </row>
    <row r="247" spans="1:65" s="13" customFormat="1" ht="11.25">
      <c r="B247" s="224"/>
      <c r="C247" s="225"/>
      <c r="D247" s="220" t="s">
        <v>296</v>
      </c>
      <c r="E247" s="226" t="s">
        <v>1</v>
      </c>
      <c r="F247" s="227" t="s">
        <v>493</v>
      </c>
      <c r="G247" s="225"/>
      <c r="H247" s="228">
        <v>1.4999999999999999E-2</v>
      </c>
      <c r="I247" s="229"/>
      <c r="J247" s="229"/>
      <c r="K247" s="225"/>
      <c r="L247" s="225"/>
      <c r="M247" s="230"/>
      <c r="N247" s="231"/>
      <c r="O247" s="232"/>
      <c r="P247" s="232"/>
      <c r="Q247" s="232"/>
      <c r="R247" s="232"/>
      <c r="S247" s="232"/>
      <c r="T247" s="232"/>
      <c r="U247" s="232"/>
      <c r="V247" s="232"/>
      <c r="W247" s="232"/>
      <c r="X247" s="233"/>
      <c r="AT247" s="234" t="s">
        <v>296</v>
      </c>
      <c r="AU247" s="234" t="s">
        <v>89</v>
      </c>
      <c r="AV247" s="13" t="s">
        <v>91</v>
      </c>
      <c r="AW247" s="13" t="s">
        <v>5</v>
      </c>
      <c r="AX247" s="13" t="s">
        <v>81</v>
      </c>
      <c r="AY247" s="234" t="s">
        <v>148</v>
      </c>
    </row>
    <row r="248" spans="1:65" s="13" customFormat="1" ht="11.25">
      <c r="B248" s="224"/>
      <c r="C248" s="225"/>
      <c r="D248" s="220" t="s">
        <v>296</v>
      </c>
      <c r="E248" s="226" t="s">
        <v>1</v>
      </c>
      <c r="F248" s="227" t="s">
        <v>494</v>
      </c>
      <c r="G248" s="225"/>
      <c r="H248" s="228">
        <v>0.3</v>
      </c>
      <c r="I248" s="229"/>
      <c r="J248" s="229"/>
      <c r="K248" s="225"/>
      <c r="L248" s="225"/>
      <c r="M248" s="230"/>
      <c r="N248" s="231"/>
      <c r="O248" s="232"/>
      <c r="P248" s="232"/>
      <c r="Q248" s="232"/>
      <c r="R248" s="232"/>
      <c r="S248" s="232"/>
      <c r="T248" s="232"/>
      <c r="U248" s="232"/>
      <c r="V248" s="232"/>
      <c r="W248" s="232"/>
      <c r="X248" s="233"/>
      <c r="AT248" s="234" t="s">
        <v>296</v>
      </c>
      <c r="AU248" s="234" t="s">
        <v>89</v>
      </c>
      <c r="AV248" s="13" t="s">
        <v>91</v>
      </c>
      <c r="AW248" s="13" t="s">
        <v>5</v>
      </c>
      <c r="AX248" s="13" t="s">
        <v>81</v>
      </c>
      <c r="AY248" s="234" t="s">
        <v>148</v>
      </c>
    </row>
    <row r="249" spans="1:65" s="13" customFormat="1" ht="11.25">
      <c r="B249" s="224"/>
      <c r="C249" s="225"/>
      <c r="D249" s="220" t="s">
        <v>296</v>
      </c>
      <c r="E249" s="226" t="s">
        <v>1</v>
      </c>
      <c r="F249" s="227" t="s">
        <v>495</v>
      </c>
      <c r="G249" s="225"/>
      <c r="H249" s="228">
        <v>0.34899999999999998</v>
      </c>
      <c r="I249" s="229"/>
      <c r="J249" s="229"/>
      <c r="K249" s="225"/>
      <c r="L249" s="225"/>
      <c r="M249" s="230"/>
      <c r="N249" s="231"/>
      <c r="O249" s="232"/>
      <c r="P249" s="232"/>
      <c r="Q249" s="232"/>
      <c r="R249" s="232"/>
      <c r="S249" s="232"/>
      <c r="T249" s="232"/>
      <c r="U249" s="232"/>
      <c r="V249" s="232"/>
      <c r="W249" s="232"/>
      <c r="X249" s="233"/>
      <c r="AT249" s="234" t="s">
        <v>296</v>
      </c>
      <c r="AU249" s="234" t="s">
        <v>89</v>
      </c>
      <c r="AV249" s="13" t="s">
        <v>91</v>
      </c>
      <c r="AW249" s="13" t="s">
        <v>5</v>
      </c>
      <c r="AX249" s="13" t="s">
        <v>81</v>
      </c>
      <c r="AY249" s="234" t="s">
        <v>148</v>
      </c>
    </row>
    <row r="250" spans="1:65" s="13" customFormat="1" ht="11.25">
      <c r="B250" s="224"/>
      <c r="C250" s="225"/>
      <c r="D250" s="220" t="s">
        <v>296</v>
      </c>
      <c r="E250" s="226" t="s">
        <v>1</v>
      </c>
      <c r="F250" s="227" t="s">
        <v>496</v>
      </c>
      <c r="G250" s="225"/>
      <c r="H250" s="228">
        <v>0.6</v>
      </c>
      <c r="I250" s="229"/>
      <c r="J250" s="229"/>
      <c r="K250" s="225"/>
      <c r="L250" s="225"/>
      <c r="M250" s="230"/>
      <c r="N250" s="231"/>
      <c r="O250" s="232"/>
      <c r="P250" s="232"/>
      <c r="Q250" s="232"/>
      <c r="R250" s="232"/>
      <c r="S250" s="232"/>
      <c r="T250" s="232"/>
      <c r="U250" s="232"/>
      <c r="V250" s="232"/>
      <c r="W250" s="232"/>
      <c r="X250" s="233"/>
      <c r="AT250" s="234" t="s">
        <v>296</v>
      </c>
      <c r="AU250" s="234" t="s">
        <v>89</v>
      </c>
      <c r="AV250" s="13" t="s">
        <v>91</v>
      </c>
      <c r="AW250" s="13" t="s">
        <v>5</v>
      </c>
      <c r="AX250" s="13" t="s">
        <v>81</v>
      </c>
      <c r="AY250" s="234" t="s">
        <v>148</v>
      </c>
    </row>
    <row r="251" spans="1:65" s="13" customFormat="1" ht="11.25">
      <c r="B251" s="224"/>
      <c r="C251" s="225"/>
      <c r="D251" s="220" t="s">
        <v>296</v>
      </c>
      <c r="E251" s="226" t="s">
        <v>1</v>
      </c>
      <c r="F251" s="227" t="s">
        <v>497</v>
      </c>
      <c r="G251" s="225"/>
      <c r="H251" s="228">
        <v>1.431</v>
      </c>
      <c r="I251" s="229"/>
      <c r="J251" s="229"/>
      <c r="K251" s="225"/>
      <c r="L251" s="225"/>
      <c r="M251" s="230"/>
      <c r="N251" s="231"/>
      <c r="O251" s="232"/>
      <c r="P251" s="232"/>
      <c r="Q251" s="232"/>
      <c r="R251" s="232"/>
      <c r="S251" s="232"/>
      <c r="T251" s="232"/>
      <c r="U251" s="232"/>
      <c r="V251" s="232"/>
      <c r="W251" s="232"/>
      <c r="X251" s="233"/>
      <c r="AT251" s="234" t="s">
        <v>296</v>
      </c>
      <c r="AU251" s="234" t="s">
        <v>89</v>
      </c>
      <c r="AV251" s="13" t="s">
        <v>91</v>
      </c>
      <c r="AW251" s="13" t="s">
        <v>5</v>
      </c>
      <c r="AX251" s="13" t="s">
        <v>81</v>
      </c>
      <c r="AY251" s="234" t="s">
        <v>148</v>
      </c>
    </row>
    <row r="252" spans="1:65" s="13" customFormat="1" ht="11.25">
      <c r="B252" s="224"/>
      <c r="C252" s="225"/>
      <c r="D252" s="220" t="s">
        <v>296</v>
      </c>
      <c r="E252" s="226" t="s">
        <v>1</v>
      </c>
      <c r="F252" s="227" t="s">
        <v>498</v>
      </c>
      <c r="G252" s="225"/>
      <c r="H252" s="228">
        <v>0.18</v>
      </c>
      <c r="I252" s="229"/>
      <c r="J252" s="229"/>
      <c r="K252" s="225"/>
      <c r="L252" s="225"/>
      <c r="M252" s="230"/>
      <c r="N252" s="231"/>
      <c r="O252" s="232"/>
      <c r="P252" s="232"/>
      <c r="Q252" s="232"/>
      <c r="R252" s="232"/>
      <c r="S252" s="232"/>
      <c r="T252" s="232"/>
      <c r="U252" s="232"/>
      <c r="V252" s="232"/>
      <c r="W252" s="232"/>
      <c r="X252" s="233"/>
      <c r="AT252" s="234" t="s">
        <v>296</v>
      </c>
      <c r="AU252" s="234" t="s">
        <v>89</v>
      </c>
      <c r="AV252" s="13" t="s">
        <v>91</v>
      </c>
      <c r="AW252" s="13" t="s">
        <v>5</v>
      </c>
      <c r="AX252" s="13" t="s">
        <v>81</v>
      </c>
      <c r="AY252" s="234" t="s">
        <v>148</v>
      </c>
    </row>
    <row r="253" spans="1:65" s="13" customFormat="1" ht="11.25">
      <c r="B253" s="224"/>
      <c r="C253" s="225"/>
      <c r="D253" s="220" t="s">
        <v>296</v>
      </c>
      <c r="E253" s="226" t="s">
        <v>1</v>
      </c>
      <c r="F253" s="227" t="s">
        <v>499</v>
      </c>
      <c r="G253" s="225"/>
      <c r="H253" s="228">
        <v>2.4700000000000002</v>
      </c>
      <c r="I253" s="229"/>
      <c r="J253" s="229"/>
      <c r="K253" s="225"/>
      <c r="L253" s="225"/>
      <c r="M253" s="230"/>
      <c r="N253" s="231"/>
      <c r="O253" s="232"/>
      <c r="P253" s="232"/>
      <c r="Q253" s="232"/>
      <c r="R253" s="232"/>
      <c r="S253" s="232"/>
      <c r="T253" s="232"/>
      <c r="U253" s="232"/>
      <c r="V253" s="232"/>
      <c r="W253" s="232"/>
      <c r="X253" s="233"/>
      <c r="AT253" s="234" t="s">
        <v>296</v>
      </c>
      <c r="AU253" s="234" t="s">
        <v>89</v>
      </c>
      <c r="AV253" s="13" t="s">
        <v>91</v>
      </c>
      <c r="AW253" s="13" t="s">
        <v>5</v>
      </c>
      <c r="AX253" s="13" t="s">
        <v>81</v>
      </c>
      <c r="AY253" s="234" t="s">
        <v>148</v>
      </c>
    </row>
    <row r="254" spans="1:65" s="13" customFormat="1" ht="11.25">
      <c r="B254" s="224"/>
      <c r="C254" s="225"/>
      <c r="D254" s="220" t="s">
        <v>296</v>
      </c>
      <c r="E254" s="226" t="s">
        <v>1</v>
      </c>
      <c r="F254" s="227" t="s">
        <v>500</v>
      </c>
      <c r="G254" s="225"/>
      <c r="H254" s="228">
        <v>18.009</v>
      </c>
      <c r="I254" s="229"/>
      <c r="J254" s="229"/>
      <c r="K254" s="225"/>
      <c r="L254" s="225"/>
      <c r="M254" s="230"/>
      <c r="N254" s="231"/>
      <c r="O254" s="232"/>
      <c r="P254" s="232"/>
      <c r="Q254" s="232"/>
      <c r="R254" s="232"/>
      <c r="S254" s="232"/>
      <c r="T254" s="232"/>
      <c r="U254" s="232"/>
      <c r="V254" s="232"/>
      <c r="W254" s="232"/>
      <c r="X254" s="233"/>
      <c r="AT254" s="234" t="s">
        <v>296</v>
      </c>
      <c r="AU254" s="234" t="s">
        <v>89</v>
      </c>
      <c r="AV254" s="13" t="s">
        <v>91</v>
      </c>
      <c r="AW254" s="13" t="s">
        <v>5</v>
      </c>
      <c r="AX254" s="13" t="s">
        <v>81</v>
      </c>
      <c r="AY254" s="234" t="s">
        <v>148</v>
      </c>
    </row>
    <row r="255" spans="1:65" s="13" customFormat="1" ht="11.25">
      <c r="B255" s="224"/>
      <c r="C255" s="225"/>
      <c r="D255" s="220" t="s">
        <v>296</v>
      </c>
      <c r="E255" s="226" t="s">
        <v>1</v>
      </c>
      <c r="F255" s="227" t="s">
        <v>501</v>
      </c>
      <c r="G255" s="225"/>
      <c r="H255" s="228">
        <v>0.41299999999999998</v>
      </c>
      <c r="I255" s="229"/>
      <c r="J255" s="229"/>
      <c r="K255" s="225"/>
      <c r="L255" s="225"/>
      <c r="M255" s="230"/>
      <c r="N255" s="231"/>
      <c r="O255" s="232"/>
      <c r="P255" s="232"/>
      <c r="Q255" s="232"/>
      <c r="R255" s="232"/>
      <c r="S255" s="232"/>
      <c r="T255" s="232"/>
      <c r="U255" s="232"/>
      <c r="V255" s="232"/>
      <c r="W255" s="232"/>
      <c r="X255" s="233"/>
      <c r="AT255" s="234" t="s">
        <v>296</v>
      </c>
      <c r="AU255" s="234" t="s">
        <v>89</v>
      </c>
      <c r="AV255" s="13" t="s">
        <v>91</v>
      </c>
      <c r="AW255" s="13" t="s">
        <v>5</v>
      </c>
      <c r="AX255" s="13" t="s">
        <v>81</v>
      </c>
      <c r="AY255" s="234" t="s">
        <v>148</v>
      </c>
    </row>
    <row r="256" spans="1:65" s="14" customFormat="1" ht="11.25">
      <c r="B256" s="235"/>
      <c r="C256" s="236"/>
      <c r="D256" s="220" t="s">
        <v>296</v>
      </c>
      <c r="E256" s="237" t="s">
        <v>1</v>
      </c>
      <c r="F256" s="238" t="s">
        <v>334</v>
      </c>
      <c r="G256" s="236"/>
      <c r="H256" s="239">
        <v>63.820999999999991</v>
      </c>
      <c r="I256" s="240"/>
      <c r="J256" s="240"/>
      <c r="K256" s="236"/>
      <c r="L256" s="236"/>
      <c r="M256" s="241"/>
      <c r="N256" s="242"/>
      <c r="O256" s="243"/>
      <c r="P256" s="243"/>
      <c r="Q256" s="243"/>
      <c r="R256" s="243"/>
      <c r="S256" s="243"/>
      <c r="T256" s="243"/>
      <c r="U256" s="243"/>
      <c r="V256" s="243"/>
      <c r="W256" s="243"/>
      <c r="X256" s="244"/>
      <c r="AT256" s="245" t="s">
        <v>296</v>
      </c>
      <c r="AU256" s="245" t="s">
        <v>89</v>
      </c>
      <c r="AV256" s="14" t="s">
        <v>156</v>
      </c>
      <c r="AW256" s="14" t="s">
        <v>5</v>
      </c>
      <c r="AX256" s="14" t="s">
        <v>89</v>
      </c>
      <c r="AY256" s="245" t="s">
        <v>148</v>
      </c>
    </row>
    <row r="257" spans="1:65" s="2" customFormat="1" ht="24" customHeight="1">
      <c r="A257" s="32"/>
      <c r="B257" s="33"/>
      <c r="C257" s="206" t="s">
        <v>502</v>
      </c>
      <c r="D257" s="206" t="s">
        <v>151</v>
      </c>
      <c r="E257" s="207" t="s">
        <v>503</v>
      </c>
      <c r="F257" s="208" t="s">
        <v>504</v>
      </c>
      <c r="G257" s="209" t="s">
        <v>326</v>
      </c>
      <c r="H257" s="210">
        <v>18.5</v>
      </c>
      <c r="I257" s="211"/>
      <c r="J257" s="211"/>
      <c r="K257" s="212">
        <f>ROUND(P257*H257,2)</f>
        <v>0</v>
      </c>
      <c r="L257" s="208" t="s">
        <v>155</v>
      </c>
      <c r="M257" s="37"/>
      <c r="N257" s="213" t="s">
        <v>1</v>
      </c>
      <c r="O257" s="214" t="s">
        <v>44</v>
      </c>
      <c r="P257" s="215">
        <f>I257+J257</f>
        <v>0</v>
      </c>
      <c r="Q257" s="215">
        <f>ROUND(I257*H257,2)</f>
        <v>0</v>
      </c>
      <c r="R257" s="215">
        <f>ROUND(J257*H257,2)</f>
        <v>0</v>
      </c>
      <c r="S257" s="68"/>
      <c r="T257" s="216">
        <f>S257*H257</f>
        <v>0</v>
      </c>
      <c r="U257" s="216">
        <v>0</v>
      </c>
      <c r="V257" s="216">
        <f>U257*H257</f>
        <v>0</v>
      </c>
      <c r="W257" s="216">
        <v>0</v>
      </c>
      <c r="X257" s="217">
        <f>W257*H257</f>
        <v>0</v>
      </c>
      <c r="Y257" s="32"/>
      <c r="Z257" s="32"/>
      <c r="AA257" s="32"/>
      <c r="AB257" s="32"/>
      <c r="AC257" s="32"/>
      <c r="AD257" s="32"/>
      <c r="AE257" s="32"/>
      <c r="AR257" s="218" t="s">
        <v>429</v>
      </c>
      <c r="AT257" s="218" t="s">
        <v>151</v>
      </c>
      <c r="AU257" s="218" t="s">
        <v>89</v>
      </c>
      <c r="AY257" s="16" t="s">
        <v>148</v>
      </c>
      <c r="BE257" s="219">
        <f>IF(O257="základní",K257,0)</f>
        <v>0</v>
      </c>
      <c r="BF257" s="219">
        <f>IF(O257="snížená",K257,0)</f>
        <v>0</v>
      </c>
      <c r="BG257" s="219">
        <f>IF(O257="zákl. přenesená",K257,0)</f>
        <v>0</v>
      </c>
      <c r="BH257" s="219">
        <f>IF(O257="sníž. přenesená",K257,0)</f>
        <v>0</v>
      </c>
      <c r="BI257" s="219">
        <f>IF(O257="nulová",K257,0)</f>
        <v>0</v>
      </c>
      <c r="BJ257" s="16" t="s">
        <v>89</v>
      </c>
      <c r="BK257" s="219">
        <f>ROUND(P257*H257,2)</f>
        <v>0</v>
      </c>
      <c r="BL257" s="16" t="s">
        <v>429</v>
      </c>
      <c r="BM257" s="218" t="s">
        <v>505</v>
      </c>
    </row>
    <row r="258" spans="1:65" s="2" customFormat="1" ht="19.5">
      <c r="A258" s="32"/>
      <c r="B258" s="33"/>
      <c r="C258" s="34"/>
      <c r="D258" s="220" t="s">
        <v>177</v>
      </c>
      <c r="E258" s="34"/>
      <c r="F258" s="221" t="s">
        <v>466</v>
      </c>
      <c r="G258" s="34"/>
      <c r="H258" s="34"/>
      <c r="I258" s="113"/>
      <c r="J258" s="113"/>
      <c r="K258" s="34"/>
      <c r="L258" s="34"/>
      <c r="M258" s="37"/>
      <c r="N258" s="222"/>
      <c r="O258" s="223"/>
      <c r="P258" s="68"/>
      <c r="Q258" s="68"/>
      <c r="R258" s="68"/>
      <c r="S258" s="68"/>
      <c r="T258" s="68"/>
      <c r="U258" s="68"/>
      <c r="V258" s="68"/>
      <c r="W258" s="68"/>
      <c r="X258" s="69"/>
      <c r="Y258" s="32"/>
      <c r="Z258" s="32"/>
      <c r="AA258" s="32"/>
      <c r="AB258" s="32"/>
      <c r="AC258" s="32"/>
      <c r="AD258" s="32"/>
      <c r="AE258" s="32"/>
      <c r="AT258" s="16" t="s">
        <v>177</v>
      </c>
      <c r="AU258" s="16" t="s">
        <v>89</v>
      </c>
    </row>
    <row r="259" spans="1:65" s="13" customFormat="1" ht="11.25">
      <c r="B259" s="224"/>
      <c r="C259" s="225"/>
      <c r="D259" s="220" t="s">
        <v>296</v>
      </c>
      <c r="E259" s="226" t="s">
        <v>1</v>
      </c>
      <c r="F259" s="227" t="s">
        <v>506</v>
      </c>
      <c r="G259" s="225"/>
      <c r="H259" s="228">
        <v>3.2</v>
      </c>
      <c r="I259" s="229"/>
      <c r="J259" s="229"/>
      <c r="K259" s="225"/>
      <c r="L259" s="225"/>
      <c r="M259" s="230"/>
      <c r="N259" s="231"/>
      <c r="O259" s="232"/>
      <c r="P259" s="232"/>
      <c r="Q259" s="232"/>
      <c r="R259" s="232"/>
      <c r="S259" s="232"/>
      <c r="T259" s="232"/>
      <c r="U259" s="232"/>
      <c r="V259" s="232"/>
      <c r="W259" s="232"/>
      <c r="X259" s="233"/>
      <c r="AT259" s="234" t="s">
        <v>296</v>
      </c>
      <c r="AU259" s="234" t="s">
        <v>89</v>
      </c>
      <c r="AV259" s="13" t="s">
        <v>91</v>
      </c>
      <c r="AW259" s="13" t="s">
        <v>5</v>
      </c>
      <c r="AX259" s="13" t="s">
        <v>81</v>
      </c>
      <c r="AY259" s="234" t="s">
        <v>148</v>
      </c>
    </row>
    <row r="260" spans="1:65" s="13" customFormat="1" ht="11.25">
      <c r="B260" s="224"/>
      <c r="C260" s="225"/>
      <c r="D260" s="220" t="s">
        <v>296</v>
      </c>
      <c r="E260" s="226" t="s">
        <v>1</v>
      </c>
      <c r="F260" s="227" t="s">
        <v>507</v>
      </c>
      <c r="G260" s="225"/>
      <c r="H260" s="228">
        <v>3.35</v>
      </c>
      <c r="I260" s="229"/>
      <c r="J260" s="229"/>
      <c r="K260" s="225"/>
      <c r="L260" s="225"/>
      <c r="M260" s="230"/>
      <c r="N260" s="231"/>
      <c r="O260" s="232"/>
      <c r="P260" s="232"/>
      <c r="Q260" s="232"/>
      <c r="R260" s="232"/>
      <c r="S260" s="232"/>
      <c r="T260" s="232"/>
      <c r="U260" s="232"/>
      <c r="V260" s="232"/>
      <c r="W260" s="232"/>
      <c r="X260" s="233"/>
      <c r="AT260" s="234" t="s">
        <v>296</v>
      </c>
      <c r="AU260" s="234" t="s">
        <v>89</v>
      </c>
      <c r="AV260" s="13" t="s">
        <v>91</v>
      </c>
      <c r="AW260" s="13" t="s">
        <v>5</v>
      </c>
      <c r="AX260" s="13" t="s">
        <v>81</v>
      </c>
      <c r="AY260" s="234" t="s">
        <v>148</v>
      </c>
    </row>
    <row r="261" spans="1:65" s="13" customFormat="1" ht="11.25">
      <c r="B261" s="224"/>
      <c r="C261" s="225"/>
      <c r="D261" s="220" t="s">
        <v>296</v>
      </c>
      <c r="E261" s="226" t="s">
        <v>1</v>
      </c>
      <c r="F261" s="227" t="s">
        <v>508</v>
      </c>
      <c r="G261" s="225"/>
      <c r="H261" s="228">
        <v>11.95</v>
      </c>
      <c r="I261" s="229"/>
      <c r="J261" s="229"/>
      <c r="K261" s="225"/>
      <c r="L261" s="225"/>
      <c r="M261" s="230"/>
      <c r="N261" s="231"/>
      <c r="O261" s="232"/>
      <c r="P261" s="232"/>
      <c r="Q261" s="232"/>
      <c r="R261" s="232"/>
      <c r="S261" s="232"/>
      <c r="T261" s="232"/>
      <c r="U261" s="232"/>
      <c r="V261" s="232"/>
      <c r="W261" s="232"/>
      <c r="X261" s="233"/>
      <c r="AT261" s="234" t="s">
        <v>296</v>
      </c>
      <c r="AU261" s="234" t="s">
        <v>89</v>
      </c>
      <c r="AV261" s="13" t="s">
        <v>91</v>
      </c>
      <c r="AW261" s="13" t="s">
        <v>5</v>
      </c>
      <c r="AX261" s="13" t="s">
        <v>81</v>
      </c>
      <c r="AY261" s="234" t="s">
        <v>148</v>
      </c>
    </row>
    <row r="262" spans="1:65" s="14" customFormat="1" ht="11.25">
      <c r="B262" s="235"/>
      <c r="C262" s="236"/>
      <c r="D262" s="220" t="s">
        <v>296</v>
      </c>
      <c r="E262" s="237" t="s">
        <v>1</v>
      </c>
      <c r="F262" s="238" t="s">
        <v>334</v>
      </c>
      <c r="G262" s="236"/>
      <c r="H262" s="239">
        <v>18.5</v>
      </c>
      <c r="I262" s="240"/>
      <c r="J262" s="240"/>
      <c r="K262" s="236"/>
      <c r="L262" s="236"/>
      <c r="M262" s="241"/>
      <c r="N262" s="242"/>
      <c r="O262" s="243"/>
      <c r="P262" s="243"/>
      <c r="Q262" s="243"/>
      <c r="R262" s="243"/>
      <c r="S262" s="243"/>
      <c r="T262" s="243"/>
      <c r="U262" s="243"/>
      <c r="V262" s="243"/>
      <c r="W262" s="243"/>
      <c r="X262" s="244"/>
      <c r="AT262" s="245" t="s">
        <v>296</v>
      </c>
      <c r="AU262" s="245" t="s">
        <v>89</v>
      </c>
      <c r="AV262" s="14" t="s">
        <v>156</v>
      </c>
      <c r="AW262" s="14" t="s">
        <v>5</v>
      </c>
      <c r="AX262" s="14" t="s">
        <v>89</v>
      </c>
      <c r="AY262" s="245" t="s">
        <v>148</v>
      </c>
    </row>
    <row r="263" spans="1:65" s="2" customFormat="1" ht="24" customHeight="1">
      <c r="A263" s="32"/>
      <c r="B263" s="33"/>
      <c r="C263" s="206" t="s">
        <v>509</v>
      </c>
      <c r="D263" s="206" t="s">
        <v>151</v>
      </c>
      <c r="E263" s="207" t="s">
        <v>510</v>
      </c>
      <c r="F263" s="208" t="s">
        <v>511</v>
      </c>
      <c r="G263" s="209" t="s">
        <v>326</v>
      </c>
      <c r="H263" s="210">
        <v>23.9</v>
      </c>
      <c r="I263" s="211"/>
      <c r="J263" s="211"/>
      <c r="K263" s="212">
        <f>ROUND(P263*H263,2)</f>
        <v>0</v>
      </c>
      <c r="L263" s="208" t="s">
        <v>155</v>
      </c>
      <c r="M263" s="37"/>
      <c r="N263" s="213" t="s">
        <v>1</v>
      </c>
      <c r="O263" s="214" t="s">
        <v>44</v>
      </c>
      <c r="P263" s="215">
        <f>I263+J263</f>
        <v>0</v>
      </c>
      <c r="Q263" s="215">
        <f>ROUND(I263*H263,2)</f>
        <v>0</v>
      </c>
      <c r="R263" s="215">
        <f>ROUND(J263*H263,2)</f>
        <v>0</v>
      </c>
      <c r="S263" s="68"/>
      <c r="T263" s="216">
        <f>S263*H263</f>
        <v>0</v>
      </c>
      <c r="U263" s="216">
        <v>0</v>
      </c>
      <c r="V263" s="216">
        <f>U263*H263</f>
        <v>0</v>
      </c>
      <c r="W263" s="216">
        <v>0</v>
      </c>
      <c r="X263" s="217">
        <f>W263*H263</f>
        <v>0</v>
      </c>
      <c r="Y263" s="32"/>
      <c r="Z263" s="32"/>
      <c r="AA263" s="32"/>
      <c r="AB263" s="32"/>
      <c r="AC263" s="32"/>
      <c r="AD263" s="32"/>
      <c r="AE263" s="32"/>
      <c r="AR263" s="218" t="s">
        <v>429</v>
      </c>
      <c r="AT263" s="218" t="s">
        <v>151</v>
      </c>
      <c r="AU263" s="218" t="s">
        <v>89</v>
      </c>
      <c r="AY263" s="16" t="s">
        <v>148</v>
      </c>
      <c r="BE263" s="219">
        <f>IF(O263="základní",K263,0)</f>
        <v>0</v>
      </c>
      <c r="BF263" s="219">
        <f>IF(O263="snížená",K263,0)</f>
        <v>0</v>
      </c>
      <c r="BG263" s="219">
        <f>IF(O263="zákl. přenesená",K263,0)</f>
        <v>0</v>
      </c>
      <c r="BH263" s="219">
        <f>IF(O263="sníž. přenesená",K263,0)</f>
        <v>0</v>
      </c>
      <c r="BI263" s="219">
        <f>IF(O263="nulová",K263,0)</f>
        <v>0</v>
      </c>
      <c r="BJ263" s="16" t="s">
        <v>89</v>
      </c>
      <c r="BK263" s="219">
        <f>ROUND(P263*H263,2)</f>
        <v>0</v>
      </c>
      <c r="BL263" s="16" t="s">
        <v>429</v>
      </c>
      <c r="BM263" s="218" t="s">
        <v>512</v>
      </c>
    </row>
    <row r="264" spans="1:65" s="13" customFormat="1" ht="11.25">
      <c r="B264" s="224"/>
      <c r="C264" s="225"/>
      <c r="D264" s="220" t="s">
        <v>296</v>
      </c>
      <c r="E264" s="226" t="s">
        <v>1</v>
      </c>
      <c r="F264" s="227" t="s">
        <v>513</v>
      </c>
      <c r="G264" s="225"/>
      <c r="H264" s="228">
        <v>18.5</v>
      </c>
      <c r="I264" s="229"/>
      <c r="J264" s="229"/>
      <c r="K264" s="225"/>
      <c r="L264" s="225"/>
      <c r="M264" s="230"/>
      <c r="N264" s="231"/>
      <c r="O264" s="232"/>
      <c r="P264" s="232"/>
      <c r="Q264" s="232"/>
      <c r="R264" s="232"/>
      <c r="S264" s="232"/>
      <c r="T264" s="232"/>
      <c r="U264" s="232"/>
      <c r="V264" s="232"/>
      <c r="W264" s="232"/>
      <c r="X264" s="233"/>
      <c r="AT264" s="234" t="s">
        <v>296</v>
      </c>
      <c r="AU264" s="234" t="s">
        <v>89</v>
      </c>
      <c r="AV264" s="13" t="s">
        <v>91</v>
      </c>
      <c r="AW264" s="13" t="s">
        <v>5</v>
      </c>
      <c r="AX264" s="13" t="s">
        <v>81</v>
      </c>
      <c r="AY264" s="234" t="s">
        <v>148</v>
      </c>
    </row>
    <row r="265" spans="1:65" s="13" customFormat="1" ht="11.25">
      <c r="B265" s="224"/>
      <c r="C265" s="225"/>
      <c r="D265" s="220" t="s">
        <v>296</v>
      </c>
      <c r="E265" s="226" t="s">
        <v>1</v>
      </c>
      <c r="F265" s="227" t="s">
        <v>514</v>
      </c>
      <c r="G265" s="225"/>
      <c r="H265" s="228">
        <v>5.4</v>
      </c>
      <c r="I265" s="229"/>
      <c r="J265" s="229"/>
      <c r="K265" s="225"/>
      <c r="L265" s="225"/>
      <c r="M265" s="230"/>
      <c r="N265" s="231"/>
      <c r="O265" s="232"/>
      <c r="P265" s="232"/>
      <c r="Q265" s="232"/>
      <c r="R265" s="232"/>
      <c r="S265" s="232"/>
      <c r="T265" s="232"/>
      <c r="U265" s="232"/>
      <c r="V265" s="232"/>
      <c r="W265" s="232"/>
      <c r="X265" s="233"/>
      <c r="AT265" s="234" t="s">
        <v>296</v>
      </c>
      <c r="AU265" s="234" t="s">
        <v>89</v>
      </c>
      <c r="AV265" s="13" t="s">
        <v>91</v>
      </c>
      <c r="AW265" s="13" t="s">
        <v>5</v>
      </c>
      <c r="AX265" s="13" t="s">
        <v>81</v>
      </c>
      <c r="AY265" s="234" t="s">
        <v>148</v>
      </c>
    </row>
    <row r="266" spans="1:65" s="14" customFormat="1" ht="11.25">
      <c r="B266" s="235"/>
      <c r="C266" s="236"/>
      <c r="D266" s="220" t="s">
        <v>296</v>
      </c>
      <c r="E266" s="237" t="s">
        <v>1</v>
      </c>
      <c r="F266" s="238" t="s">
        <v>334</v>
      </c>
      <c r="G266" s="236"/>
      <c r="H266" s="239">
        <v>23.9</v>
      </c>
      <c r="I266" s="240"/>
      <c r="J266" s="240"/>
      <c r="K266" s="236"/>
      <c r="L266" s="236"/>
      <c r="M266" s="241"/>
      <c r="N266" s="242"/>
      <c r="O266" s="243"/>
      <c r="P266" s="243"/>
      <c r="Q266" s="243"/>
      <c r="R266" s="243"/>
      <c r="S266" s="243"/>
      <c r="T266" s="243"/>
      <c r="U266" s="243"/>
      <c r="V266" s="243"/>
      <c r="W266" s="243"/>
      <c r="X266" s="244"/>
      <c r="AT266" s="245" t="s">
        <v>296</v>
      </c>
      <c r="AU266" s="245" t="s">
        <v>89</v>
      </c>
      <c r="AV266" s="14" t="s">
        <v>156</v>
      </c>
      <c r="AW266" s="14" t="s">
        <v>5</v>
      </c>
      <c r="AX266" s="14" t="s">
        <v>89</v>
      </c>
      <c r="AY266" s="245" t="s">
        <v>148</v>
      </c>
    </row>
    <row r="267" spans="1:65" s="2" customFormat="1" ht="24" customHeight="1">
      <c r="A267" s="32"/>
      <c r="B267" s="33"/>
      <c r="C267" s="206" t="s">
        <v>515</v>
      </c>
      <c r="D267" s="206" t="s">
        <v>151</v>
      </c>
      <c r="E267" s="207" t="s">
        <v>516</v>
      </c>
      <c r="F267" s="208" t="s">
        <v>517</v>
      </c>
      <c r="G267" s="209" t="s">
        <v>182</v>
      </c>
      <c r="H267" s="210">
        <v>6</v>
      </c>
      <c r="I267" s="211"/>
      <c r="J267" s="211"/>
      <c r="K267" s="212">
        <f>ROUND(P267*H267,2)</f>
        <v>0</v>
      </c>
      <c r="L267" s="208" t="s">
        <v>155</v>
      </c>
      <c r="M267" s="37"/>
      <c r="N267" s="213" t="s">
        <v>1</v>
      </c>
      <c r="O267" s="214" t="s">
        <v>44</v>
      </c>
      <c r="P267" s="215">
        <f>I267+J267</f>
        <v>0</v>
      </c>
      <c r="Q267" s="215">
        <f>ROUND(I267*H267,2)</f>
        <v>0</v>
      </c>
      <c r="R267" s="215">
        <f>ROUND(J267*H267,2)</f>
        <v>0</v>
      </c>
      <c r="S267" s="68"/>
      <c r="T267" s="216">
        <f>S267*H267</f>
        <v>0</v>
      </c>
      <c r="U267" s="216">
        <v>0</v>
      </c>
      <c r="V267" s="216">
        <f>U267*H267</f>
        <v>0</v>
      </c>
      <c r="W267" s="216">
        <v>0</v>
      </c>
      <c r="X267" s="217">
        <f>W267*H267</f>
        <v>0</v>
      </c>
      <c r="Y267" s="32"/>
      <c r="Z267" s="32"/>
      <c r="AA267" s="32"/>
      <c r="AB267" s="32"/>
      <c r="AC267" s="32"/>
      <c r="AD267" s="32"/>
      <c r="AE267" s="32"/>
      <c r="AR267" s="218" t="s">
        <v>429</v>
      </c>
      <c r="AT267" s="218" t="s">
        <v>151</v>
      </c>
      <c r="AU267" s="218" t="s">
        <v>89</v>
      </c>
      <c r="AY267" s="16" t="s">
        <v>148</v>
      </c>
      <c r="BE267" s="219">
        <f>IF(O267="základní",K267,0)</f>
        <v>0</v>
      </c>
      <c r="BF267" s="219">
        <f>IF(O267="snížená",K267,0)</f>
        <v>0</v>
      </c>
      <c r="BG267" s="219">
        <f>IF(O267="zákl. přenesená",K267,0)</f>
        <v>0</v>
      </c>
      <c r="BH267" s="219">
        <f>IF(O267="sníž. přenesená",K267,0)</f>
        <v>0</v>
      </c>
      <c r="BI267" s="219">
        <f>IF(O267="nulová",K267,0)</f>
        <v>0</v>
      </c>
      <c r="BJ267" s="16" t="s">
        <v>89</v>
      </c>
      <c r="BK267" s="219">
        <f>ROUND(P267*H267,2)</f>
        <v>0</v>
      </c>
      <c r="BL267" s="16" t="s">
        <v>429</v>
      </c>
      <c r="BM267" s="218" t="s">
        <v>518</v>
      </c>
    </row>
    <row r="268" spans="1:65" s="13" customFormat="1" ht="11.25">
      <c r="B268" s="224"/>
      <c r="C268" s="225"/>
      <c r="D268" s="220" t="s">
        <v>296</v>
      </c>
      <c r="E268" s="226" t="s">
        <v>1</v>
      </c>
      <c r="F268" s="227" t="s">
        <v>519</v>
      </c>
      <c r="G268" s="225"/>
      <c r="H268" s="228">
        <v>1</v>
      </c>
      <c r="I268" s="229"/>
      <c r="J268" s="229"/>
      <c r="K268" s="225"/>
      <c r="L268" s="225"/>
      <c r="M268" s="230"/>
      <c r="N268" s="231"/>
      <c r="O268" s="232"/>
      <c r="P268" s="232"/>
      <c r="Q268" s="232"/>
      <c r="R268" s="232"/>
      <c r="S268" s="232"/>
      <c r="T268" s="232"/>
      <c r="U268" s="232"/>
      <c r="V268" s="232"/>
      <c r="W268" s="232"/>
      <c r="X268" s="233"/>
      <c r="AT268" s="234" t="s">
        <v>296</v>
      </c>
      <c r="AU268" s="234" t="s">
        <v>89</v>
      </c>
      <c r="AV268" s="13" t="s">
        <v>91</v>
      </c>
      <c r="AW268" s="13" t="s">
        <v>5</v>
      </c>
      <c r="AX268" s="13" t="s">
        <v>81</v>
      </c>
      <c r="AY268" s="234" t="s">
        <v>148</v>
      </c>
    </row>
    <row r="269" spans="1:65" s="13" customFormat="1" ht="11.25">
      <c r="B269" s="224"/>
      <c r="C269" s="225"/>
      <c r="D269" s="220" t="s">
        <v>296</v>
      </c>
      <c r="E269" s="226" t="s">
        <v>1</v>
      </c>
      <c r="F269" s="227" t="s">
        <v>520</v>
      </c>
      <c r="G269" s="225"/>
      <c r="H269" s="228">
        <v>1</v>
      </c>
      <c r="I269" s="229"/>
      <c r="J269" s="229"/>
      <c r="K269" s="225"/>
      <c r="L269" s="225"/>
      <c r="M269" s="230"/>
      <c r="N269" s="231"/>
      <c r="O269" s="232"/>
      <c r="P269" s="232"/>
      <c r="Q269" s="232"/>
      <c r="R269" s="232"/>
      <c r="S269" s="232"/>
      <c r="T269" s="232"/>
      <c r="U269" s="232"/>
      <c r="V269" s="232"/>
      <c r="W269" s="232"/>
      <c r="X269" s="233"/>
      <c r="AT269" s="234" t="s">
        <v>296</v>
      </c>
      <c r="AU269" s="234" t="s">
        <v>89</v>
      </c>
      <c r="AV269" s="13" t="s">
        <v>91</v>
      </c>
      <c r="AW269" s="13" t="s">
        <v>5</v>
      </c>
      <c r="AX269" s="13" t="s">
        <v>81</v>
      </c>
      <c r="AY269" s="234" t="s">
        <v>148</v>
      </c>
    </row>
    <row r="270" spans="1:65" s="13" customFormat="1" ht="11.25">
      <c r="B270" s="224"/>
      <c r="C270" s="225"/>
      <c r="D270" s="220" t="s">
        <v>296</v>
      </c>
      <c r="E270" s="226" t="s">
        <v>1</v>
      </c>
      <c r="F270" s="227" t="s">
        <v>521</v>
      </c>
      <c r="G270" s="225"/>
      <c r="H270" s="228">
        <v>2</v>
      </c>
      <c r="I270" s="229"/>
      <c r="J270" s="229"/>
      <c r="K270" s="225"/>
      <c r="L270" s="225"/>
      <c r="M270" s="230"/>
      <c r="N270" s="231"/>
      <c r="O270" s="232"/>
      <c r="P270" s="232"/>
      <c r="Q270" s="232"/>
      <c r="R270" s="232"/>
      <c r="S270" s="232"/>
      <c r="T270" s="232"/>
      <c r="U270" s="232"/>
      <c r="V270" s="232"/>
      <c r="W270" s="232"/>
      <c r="X270" s="233"/>
      <c r="AT270" s="234" t="s">
        <v>296</v>
      </c>
      <c r="AU270" s="234" t="s">
        <v>89</v>
      </c>
      <c r="AV270" s="13" t="s">
        <v>91</v>
      </c>
      <c r="AW270" s="13" t="s">
        <v>5</v>
      </c>
      <c r="AX270" s="13" t="s">
        <v>81</v>
      </c>
      <c r="AY270" s="234" t="s">
        <v>148</v>
      </c>
    </row>
    <row r="271" spans="1:65" s="13" customFormat="1" ht="11.25">
      <c r="B271" s="224"/>
      <c r="C271" s="225"/>
      <c r="D271" s="220" t="s">
        <v>296</v>
      </c>
      <c r="E271" s="226" t="s">
        <v>1</v>
      </c>
      <c r="F271" s="227" t="s">
        <v>522</v>
      </c>
      <c r="G271" s="225"/>
      <c r="H271" s="228">
        <v>2</v>
      </c>
      <c r="I271" s="229"/>
      <c r="J271" s="229"/>
      <c r="K271" s="225"/>
      <c r="L271" s="225"/>
      <c r="M271" s="230"/>
      <c r="N271" s="231"/>
      <c r="O271" s="232"/>
      <c r="P271" s="232"/>
      <c r="Q271" s="232"/>
      <c r="R271" s="232"/>
      <c r="S271" s="232"/>
      <c r="T271" s="232"/>
      <c r="U271" s="232"/>
      <c r="V271" s="232"/>
      <c r="W271" s="232"/>
      <c r="X271" s="233"/>
      <c r="AT271" s="234" t="s">
        <v>296</v>
      </c>
      <c r="AU271" s="234" t="s">
        <v>89</v>
      </c>
      <c r="AV271" s="13" t="s">
        <v>91</v>
      </c>
      <c r="AW271" s="13" t="s">
        <v>5</v>
      </c>
      <c r="AX271" s="13" t="s">
        <v>81</v>
      </c>
      <c r="AY271" s="234" t="s">
        <v>148</v>
      </c>
    </row>
    <row r="272" spans="1:65" s="14" customFormat="1" ht="11.25">
      <c r="B272" s="235"/>
      <c r="C272" s="236"/>
      <c r="D272" s="220" t="s">
        <v>296</v>
      </c>
      <c r="E272" s="237" t="s">
        <v>1</v>
      </c>
      <c r="F272" s="238" t="s">
        <v>334</v>
      </c>
      <c r="G272" s="236"/>
      <c r="H272" s="239">
        <v>6</v>
      </c>
      <c r="I272" s="240"/>
      <c r="J272" s="240"/>
      <c r="K272" s="236"/>
      <c r="L272" s="236"/>
      <c r="M272" s="241"/>
      <c r="N272" s="242"/>
      <c r="O272" s="243"/>
      <c r="P272" s="243"/>
      <c r="Q272" s="243"/>
      <c r="R272" s="243"/>
      <c r="S272" s="243"/>
      <c r="T272" s="243"/>
      <c r="U272" s="243"/>
      <c r="V272" s="243"/>
      <c r="W272" s="243"/>
      <c r="X272" s="244"/>
      <c r="AT272" s="245" t="s">
        <v>296</v>
      </c>
      <c r="AU272" s="245" t="s">
        <v>89</v>
      </c>
      <c r="AV272" s="14" t="s">
        <v>156</v>
      </c>
      <c r="AW272" s="14" t="s">
        <v>5</v>
      </c>
      <c r="AX272" s="14" t="s">
        <v>89</v>
      </c>
      <c r="AY272" s="245" t="s">
        <v>148</v>
      </c>
    </row>
    <row r="273" spans="1:65" s="2" customFormat="1" ht="24" customHeight="1">
      <c r="A273" s="32"/>
      <c r="B273" s="33"/>
      <c r="C273" s="206" t="s">
        <v>523</v>
      </c>
      <c r="D273" s="206" t="s">
        <v>151</v>
      </c>
      <c r="E273" s="207" t="s">
        <v>524</v>
      </c>
      <c r="F273" s="208" t="s">
        <v>525</v>
      </c>
      <c r="G273" s="209" t="s">
        <v>326</v>
      </c>
      <c r="H273" s="210">
        <v>37.841999999999999</v>
      </c>
      <c r="I273" s="211"/>
      <c r="J273" s="211"/>
      <c r="K273" s="212">
        <f>ROUND(P273*H273,2)</f>
        <v>0</v>
      </c>
      <c r="L273" s="208" t="s">
        <v>155</v>
      </c>
      <c r="M273" s="37"/>
      <c r="N273" s="213" t="s">
        <v>1</v>
      </c>
      <c r="O273" s="214" t="s">
        <v>44</v>
      </c>
      <c r="P273" s="215">
        <f>I273+J273</f>
        <v>0</v>
      </c>
      <c r="Q273" s="215">
        <f>ROUND(I273*H273,2)</f>
        <v>0</v>
      </c>
      <c r="R273" s="215">
        <f>ROUND(J273*H273,2)</f>
        <v>0</v>
      </c>
      <c r="S273" s="68"/>
      <c r="T273" s="216">
        <f>S273*H273</f>
        <v>0</v>
      </c>
      <c r="U273" s="216">
        <v>0</v>
      </c>
      <c r="V273" s="216">
        <f>U273*H273</f>
        <v>0</v>
      </c>
      <c r="W273" s="216">
        <v>0</v>
      </c>
      <c r="X273" s="217">
        <f>W273*H273</f>
        <v>0</v>
      </c>
      <c r="Y273" s="32"/>
      <c r="Z273" s="32"/>
      <c r="AA273" s="32"/>
      <c r="AB273" s="32"/>
      <c r="AC273" s="32"/>
      <c r="AD273" s="32"/>
      <c r="AE273" s="32"/>
      <c r="AR273" s="218" t="s">
        <v>429</v>
      </c>
      <c r="AT273" s="218" t="s">
        <v>151</v>
      </c>
      <c r="AU273" s="218" t="s">
        <v>89</v>
      </c>
      <c r="AY273" s="16" t="s">
        <v>148</v>
      </c>
      <c r="BE273" s="219">
        <f>IF(O273="základní",K273,0)</f>
        <v>0</v>
      </c>
      <c r="BF273" s="219">
        <f>IF(O273="snížená",K273,0)</f>
        <v>0</v>
      </c>
      <c r="BG273" s="219">
        <f>IF(O273="zákl. přenesená",K273,0)</f>
        <v>0</v>
      </c>
      <c r="BH273" s="219">
        <f>IF(O273="sníž. přenesená",K273,0)</f>
        <v>0</v>
      </c>
      <c r="BI273" s="219">
        <f>IF(O273="nulová",K273,0)</f>
        <v>0</v>
      </c>
      <c r="BJ273" s="16" t="s">
        <v>89</v>
      </c>
      <c r="BK273" s="219">
        <f>ROUND(P273*H273,2)</f>
        <v>0</v>
      </c>
      <c r="BL273" s="16" t="s">
        <v>429</v>
      </c>
      <c r="BM273" s="218" t="s">
        <v>526</v>
      </c>
    </row>
    <row r="274" spans="1:65" s="13" customFormat="1" ht="11.25">
      <c r="B274" s="224"/>
      <c r="C274" s="225"/>
      <c r="D274" s="220" t="s">
        <v>296</v>
      </c>
      <c r="E274" s="226" t="s">
        <v>1</v>
      </c>
      <c r="F274" s="227" t="s">
        <v>527</v>
      </c>
      <c r="G274" s="225"/>
      <c r="H274" s="228">
        <v>37.841999999999999</v>
      </c>
      <c r="I274" s="229"/>
      <c r="J274" s="229"/>
      <c r="K274" s="225"/>
      <c r="L274" s="225"/>
      <c r="M274" s="230"/>
      <c r="N274" s="256"/>
      <c r="O274" s="257"/>
      <c r="P274" s="257"/>
      <c r="Q274" s="257"/>
      <c r="R274" s="257"/>
      <c r="S274" s="257"/>
      <c r="T274" s="257"/>
      <c r="U274" s="257"/>
      <c r="V274" s="257"/>
      <c r="W274" s="257"/>
      <c r="X274" s="258"/>
      <c r="AT274" s="234" t="s">
        <v>296</v>
      </c>
      <c r="AU274" s="234" t="s">
        <v>89</v>
      </c>
      <c r="AV274" s="13" t="s">
        <v>91</v>
      </c>
      <c r="AW274" s="13" t="s">
        <v>5</v>
      </c>
      <c r="AX274" s="13" t="s">
        <v>89</v>
      </c>
      <c r="AY274" s="234" t="s">
        <v>148</v>
      </c>
    </row>
    <row r="275" spans="1:65" s="2" customFormat="1" ht="6.95" customHeight="1">
      <c r="A275" s="32"/>
      <c r="B275" s="52"/>
      <c r="C275" s="53"/>
      <c r="D275" s="53"/>
      <c r="E275" s="53"/>
      <c r="F275" s="53"/>
      <c r="G275" s="53"/>
      <c r="H275" s="53"/>
      <c r="I275" s="151"/>
      <c r="J275" s="151"/>
      <c r="K275" s="53"/>
      <c r="L275" s="53"/>
      <c r="M275" s="37"/>
      <c r="N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</row>
  </sheetData>
  <sheetProtection algorithmName="SHA-512" hashValue="ut+jVPpS5JTZOno9EGB5Egfyi9d1ZTi0kZ24CWOBcuPfAxKAfYsCn2Rj+D3bTQLDyyLByqzv/S5ad/MC3LE2wQ==" saltValue="vdmlWGlqrXeclax1NR5lx4YIrYaUoKsyIeCf89U1oEtMDLjhCg+cY11k8MPju94sw7oUidpSIfrLan7wBYT+6Q==" spinCount="100000" sheet="1" objects="1" scenarios="1" formatColumns="0" formatRows="0" autoFilter="0"/>
  <autoFilter ref="C118:L274"/>
  <mergeCells count="9">
    <mergeCell ref="E87:H87"/>
    <mergeCell ref="E109:H109"/>
    <mergeCell ref="E111:H111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6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10" width="20.1640625" style="106" customWidth="1"/>
    <col min="11" max="11" width="20.1640625" style="1" customWidth="1"/>
    <col min="12" max="12" width="15.5" style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6"/>
      <c r="J2" s="106"/>
      <c r="M2" s="275"/>
      <c r="N2" s="275"/>
      <c r="O2" s="275"/>
      <c r="P2" s="275"/>
      <c r="Q2" s="275"/>
      <c r="R2" s="275"/>
      <c r="S2" s="275"/>
      <c r="T2" s="275"/>
      <c r="U2" s="275"/>
      <c r="V2" s="275"/>
      <c r="W2" s="275"/>
      <c r="X2" s="275"/>
      <c r="Y2" s="275"/>
      <c r="Z2" s="275"/>
      <c r="AT2" s="16" t="s">
        <v>94</v>
      </c>
    </row>
    <row r="3" spans="1:46" s="1" customFormat="1" ht="6.95" customHeight="1">
      <c r="B3" s="107"/>
      <c r="C3" s="108"/>
      <c r="D3" s="108"/>
      <c r="E3" s="108"/>
      <c r="F3" s="108"/>
      <c r="G3" s="108"/>
      <c r="H3" s="108"/>
      <c r="I3" s="109"/>
      <c r="J3" s="109"/>
      <c r="K3" s="108"/>
      <c r="L3" s="108"/>
      <c r="M3" s="19"/>
      <c r="AT3" s="16" t="s">
        <v>91</v>
      </c>
    </row>
    <row r="4" spans="1:46" s="1" customFormat="1" ht="24.95" customHeight="1">
      <c r="B4" s="19"/>
      <c r="D4" s="110" t="s">
        <v>113</v>
      </c>
      <c r="I4" s="106"/>
      <c r="J4" s="106"/>
      <c r="M4" s="19"/>
      <c r="N4" s="111" t="s">
        <v>11</v>
      </c>
      <c r="AT4" s="16" t="s">
        <v>4</v>
      </c>
    </row>
    <row r="5" spans="1:46" s="1" customFormat="1" ht="6.95" customHeight="1">
      <c r="B5" s="19"/>
      <c r="I5" s="106"/>
      <c r="J5" s="106"/>
      <c r="M5" s="19"/>
    </row>
    <row r="6" spans="1:46" s="1" customFormat="1" ht="12" customHeight="1">
      <c r="B6" s="19"/>
      <c r="D6" s="112" t="s">
        <v>17</v>
      </c>
      <c r="I6" s="106"/>
      <c r="J6" s="106"/>
      <c r="M6" s="19"/>
    </row>
    <row r="7" spans="1:46" s="1" customFormat="1" ht="16.5" customHeight="1">
      <c r="B7" s="19"/>
      <c r="E7" s="305" t="str">
        <f>'Rekapitulace stavby'!K6</f>
        <v>Oprava přejezdů na tratích 322,323</v>
      </c>
      <c r="F7" s="306"/>
      <c r="G7" s="306"/>
      <c r="H7" s="306"/>
      <c r="I7" s="106"/>
      <c r="J7" s="106"/>
      <c r="M7" s="19"/>
    </row>
    <row r="8" spans="1:46" s="2" customFormat="1" ht="12" customHeight="1">
      <c r="A8" s="32"/>
      <c r="B8" s="37"/>
      <c r="C8" s="32"/>
      <c r="D8" s="112" t="s">
        <v>114</v>
      </c>
      <c r="E8" s="32"/>
      <c r="F8" s="32"/>
      <c r="G8" s="32"/>
      <c r="H8" s="32"/>
      <c r="I8" s="113"/>
      <c r="J8" s="113"/>
      <c r="K8" s="32"/>
      <c r="L8" s="32"/>
      <c r="M8" s="4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7"/>
      <c r="C9" s="32"/>
      <c r="D9" s="32"/>
      <c r="E9" s="307" t="s">
        <v>528</v>
      </c>
      <c r="F9" s="308"/>
      <c r="G9" s="308"/>
      <c r="H9" s="308"/>
      <c r="I9" s="113"/>
      <c r="J9" s="113"/>
      <c r="K9" s="32"/>
      <c r="L9" s="32"/>
      <c r="M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7"/>
      <c r="C10" s="32"/>
      <c r="D10" s="32"/>
      <c r="E10" s="32"/>
      <c r="F10" s="32"/>
      <c r="G10" s="32"/>
      <c r="H10" s="32"/>
      <c r="I10" s="113"/>
      <c r="J10" s="113"/>
      <c r="K10" s="32"/>
      <c r="L10" s="32"/>
      <c r="M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7"/>
      <c r="C11" s="32"/>
      <c r="D11" s="112" t="s">
        <v>19</v>
      </c>
      <c r="E11" s="32"/>
      <c r="F11" s="114" t="s">
        <v>20</v>
      </c>
      <c r="G11" s="32"/>
      <c r="H11" s="32"/>
      <c r="I11" s="115" t="s">
        <v>21</v>
      </c>
      <c r="J11" s="116" t="s">
        <v>22</v>
      </c>
      <c r="K11" s="32"/>
      <c r="L11" s="32"/>
      <c r="M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7"/>
      <c r="C12" s="32"/>
      <c r="D12" s="112" t="s">
        <v>23</v>
      </c>
      <c r="E12" s="32"/>
      <c r="F12" s="114" t="s">
        <v>24</v>
      </c>
      <c r="G12" s="32"/>
      <c r="H12" s="32"/>
      <c r="I12" s="115" t="s">
        <v>25</v>
      </c>
      <c r="J12" s="117" t="str">
        <f>'Rekapitulace stavby'!AN8</f>
        <v>3. 3. 2020</v>
      </c>
      <c r="K12" s="32"/>
      <c r="L12" s="32"/>
      <c r="M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7"/>
      <c r="C13" s="32"/>
      <c r="D13" s="32"/>
      <c r="E13" s="32"/>
      <c r="F13" s="32"/>
      <c r="G13" s="32"/>
      <c r="H13" s="32"/>
      <c r="I13" s="113"/>
      <c r="J13" s="113"/>
      <c r="K13" s="32"/>
      <c r="L13" s="32"/>
      <c r="M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7"/>
      <c r="C14" s="32"/>
      <c r="D14" s="112" t="s">
        <v>27</v>
      </c>
      <c r="E14" s="32"/>
      <c r="F14" s="32"/>
      <c r="G14" s="32"/>
      <c r="H14" s="32"/>
      <c r="I14" s="115" t="s">
        <v>28</v>
      </c>
      <c r="J14" s="116" t="s">
        <v>29</v>
      </c>
      <c r="K14" s="32"/>
      <c r="L14" s="32"/>
      <c r="M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7"/>
      <c r="C15" s="32"/>
      <c r="D15" s="32"/>
      <c r="E15" s="114" t="s">
        <v>116</v>
      </c>
      <c r="F15" s="32"/>
      <c r="G15" s="32"/>
      <c r="H15" s="32"/>
      <c r="I15" s="115" t="s">
        <v>31</v>
      </c>
      <c r="J15" s="116" t="s">
        <v>32</v>
      </c>
      <c r="K15" s="32"/>
      <c r="L15" s="32"/>
      <c r="M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7"/>
      <c r="C16" s="32"/>
      <c r="D16" s="32"/>
      <c r="E16" s="32"/>
      <c r="F16" s="32"/>
      <c r="G16" s="32"/>
      <c r="H16" s="32"/>
      <c r="I16" s="113"/>
      <c r="J16" s="113"/>
      <c r="K16" s="32"/>
      <c r="L16" s="32"/>
      <c r="M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7"/>
      <c r="C17" s="32"/>
      <c r="D17" s="112" t="s">
        <v>33</v>
      </c>
      <c r="E17" s="32"/>
      <c r="F17" s="32"/>
      <c r="G17" s="32"/>
      <c r="H17" s="32"/>
      <c r="I17" s="115" t="s">
        <v>28</v>
      </c>
      <c r="J17" s="29" t="str">
        <f>'Rekapitulace stavby'!AN13</f>
        <v>Vyplň údaj</v>
      </c>
      <c r="K17" s="32"/>
      <c r="L17" s="32"/>
      <c r="M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7"/>
      <c r="C18" s="32"/>
      <c r="D18" s="32"/>
      <c r="E18" s="309" t="str">
        <f>'Rekapitulace stavby'!E14</f>
        <v>Vyplň údaj</v>
      </c>
      <c r="F18" s="310"/>
      <c r="G18" s="310"/>
      <c r="H18" s="310"/>
      <c r="I18" s="115" t="s">
        <v>31</v>
      </c>
      <c r="J18" s="29" t="str">
        <f>'Rekapitulace stavby'!AN14</f>
        <v>Vyplň údaj</v>
      </c>
      <c r="K18" s="32"/>
      <c r="L18" s="32"/>
      <c r="M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7"/>
      <c r="C19" s="32"/>
      <c r="D19" s="32"/>
      <c r="E19" s="32"/>
      <c r="F19" s="32"/>
      <c r="G19" s="32"/>
      <c r="H19" s="32"/>
      <c r="I19" s="113"/>
      <c r="J19" s="113"/>
      <c r="K19" s="32"/>
      <c r="L19" s="32"/>
      <c r="M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7"/>
      <c r="C20" s="32"/>
      <c r="D20" s="112" t="s">
        <v>35</v>
      </c>
      <c r="E20" s="32"/>
      <c r="F20" s="32"/>
      <c r="G20" s="32"/>
      <c r="H20" s="32"/>
      <c r="I20" s="115" t="s">
        <v>28</v>
      </c>
      <c r="J20" s="116" t="str">
        <f>IF('Rekapitulace stavby'!AN16="","",'Rekapitulace stavby'!AN16)</f>
        <v/>
      </c>
      <c r="K20" s="32"/>
      <c r="L20" s="32"/>
      <c r="M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7"/>
      <c r="C21" s="32"/>
      <c r="D21" s="32"/>
      <c r="E21" s="114" t="str">
        <f>IF('Rekapitulace stavby'!E17="","",'Rekapitulace stavby'!E17)</f>
        <v xml:space="preserve"> </v>
      </c>
      <c r="F21" s="32"/>
      <c r="G21" s="32"/>
      <c r="H21" s="32"/>
      <c r="I21" s="115" t="s">
        <v>31</v>
      </c>
      <c r="J21" s="116" t="str">
        <f>IF('Rekapitulace stavby'!AN17="","",'Rekapitulace stavby'!AN17)</f>
        <v/>
      </c>
      <c r="K21" s="32"/>
      <c r="L21" s="32"/>
      <c r="M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7"/>
      <c r="C22" s="32"/>
      <c r="D22" s="32"/>
      <c r="E22" s="32"/>
      <c r="F22" s="32"/>
      <c r="G22" s="32"/>
      <c r="H22" s="32"/>
      <c r="I22" s="113"/>
      <c r="J22" s="113"/>
      <c r="K22" s="32"/>
      <c r="L22" s="32"/>
      <c r="M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7"/>
      <c r="C23" s="32"/>
      <c r="D23" s="112" t="s">
        <v>37</v>
      </c>
      <c r="E23" s="32"/>
      <c r="F23" s="32"/>
      <c r="G23" s="32"/>
      <c r="H23" s="32"/>
      <c r="I23" s="115" t="s">
        <v>28</v>
      </c>
      <c r="J23" s="116" t="str">
        <f>IF('Rekapitulace stavby'!AN19="","",'Rekapitulace stavby'!AN19)</f>
        <v/>
      </c>
      <c r="K23" s="32"/>
      <c r="L23" s="32"/>
      <c r="M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7"/>
      <c r="C24" s="32"/>
      <c r="D24" s="32"/>
      <c r="E24" s="114" t="str">
        <f>IF('Rekapitulace stavby'!E20="","",'Rekapitulace stavby'!E20)</f>
        <v xml:space="preserve"> </v>
      </c>
      <c r="F24" s="32"/>
      <c r="G24" s="32"/>
      <c r="H24" s="32"/>
      <c r="I24" s="115" t="s">
        <v>31</v>
      </c>
      <c r="J24" s="116" t="str">
        <f>IF('Rekapitulace stavby'!AN20="","",'Rekapitulace stavby'!AN20)</f>
        <v/>
      </c>
      <c r="K24" s="32"/>
      <c r="L24" s="32"/>
      <c r="M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7"/>
      <c r="C25" s="32"/>
      <c r="D25" s="32"/>
      <c r="E25" s="32"/>
      <c r="F25" s="32"/>
      <c r="G25" s="32"/>
      <c r="H25" s="32"/>
      <c r="I25" s="113"/>
      <c r="J25" s="113"/>
      <c r="K25" s="32"/>
      <c r="L25" s="32"/>
      <c r="M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7"/>
      <c r="C26" s="32"/>
      <c r="D26" s="112" t="s">
        <v>38</v>
      </c>
      <c r="E26" s="32"/>
      <c r="F26" s="32"/>
      <c r="G26" s="32"/>
      <c r="H26" s="32"/>
      <c r="I26" s="113"/>
      <c r="J26" s="113"/>
      <c r="K26" s="32"/>
      <c r="L26" s="32"/>
      <c r="M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118"/>
      <c r="B27" s="119"/>
      <c r="C27" s="118"/>
      <c r="D27" s="118"/>
      <c r="E27" s="311" t="s">
        <v>1</v>
      </c>
      <c r="F27" s="311"/>
      <c r="G27" s="311"/>
      <c r="H27" s="311"/>
      <c r="I27" s="120"/>
      <c r="J27" s="120"/>
      <c r="K27" s="118"/>
      <c r="L27" s="118"/>
      <c r="M27" s="121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31" s="2" customFormat="1" ht="6.95" customHeight="1">
      <c r="A28" s="32"/>
      <c r="B28" s="37"/>
      <c r="C28" s="32"/>
      <c r="D28" s="32"/>
      <c r="E28" s="32"/>
      <c r="F28" s="32"/>
      <c r="G28" s="32"/>
      <c r="H28" s="32"/>
      <c r="I28" s="113"/>
      <c r="J28" s="113"/>
      <c r="K28" s="32"/>
      <c r="L28" s="32"/>
      <c r="M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7"/>
      <c r="C29" s="32"/>
      <c r="D29" s="122"/>
      <c r="E29" s="122"/>
      <c r="F29" s="122"/>
      <c r="G29" s="122"/>
      <c r="H29" s="122"/>
      <c r="I29" s="123"/>
      <c r="J29" s="123"/>
      <c r="K29" s="122"/>
      <c r="L29" s="122"/>
      <c r="M29" s="4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2.75">
      <c r="A30" s="32"/>
      <c r="B30" s="37"/>
      <c r="C30" s="32"/>
      <c r="D30" s="32"/>
      <c r="E30" s="112" t="s">
        <v>117</v>
      </c>
      <c r="F30" s="32"/>
      <c r="G30" s="32"/>
      <c r="H30" s="32"/>
      <c r="I30" s="113"/>
      <c r="J30" s="113"/>
      <c r="K30" s="124">
        <f>I96</f>
        <v>0</v>
      </c>
      <c r="L30" s="32"/>
      <c r="M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12.75">
      <c r="A31" s="32"/>
      <c r="B31" s="37"/>
      <c r="C31" s="32"/>
      <c r="D31" s="32"/>
      <c r="E31" s="112" t="s">
        <v>118</v>
      </c>
      <c r="F31" s="32"/>
      <c r="G31" s="32"/>
      <c r="H31" s="32"/>
      <c r="I31" s="113"/>
      <c r="J31" s="113"/>
      <c r="K31" s="124">
        <f>J96</f>
        <v>0</v>
      </c>
      <c r="L31" s="32"/>
      <c r="M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7"/>
      <c r="C32" s="32"/>
      <c r="D32" s="125" t="s">
        <v>39</v>
      </c>
      <c r="E32" s="32"/>
      <c r="F32" s="32"/>
      <c r="G32" s="32"/>
      <c r="H32" s="32"/>
      <c r="I32" s="113"/>
      <c r="J32" s="113"/>
      <c r="K32" s="126">
        <f>ROUND(K118, 2)</f>
        <v>0</v>
      </c>
      <c r="L32" s="32"/>
      <c r="M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7"/>
      <c r="C33" s="32"/>
      <c r="D33" s="122"/>
      <c r="E33" s="122"/>
      <c r="F33" s="122"/>
      <c r="G33" s="122"/>
      <c r="H33" s="122"/>
      <c r="I33" s="123"/>
      <c r="J33" s="123"/>
      <c r="K33" s="122"/>
      <c r="L33" s="122"/>
      <c r="M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7"/>
      <c r="C34" s="32"/>
      <c r="D34" s="32"/>
      <c r="E34" s="32"/>
      <c r="F34" s="127" t="s">
        <v>41</v>
      </c>
      <c r="G34" s="32"/>
      <c r="H34" s="32"/>
      <c r="I34" s="128" t="s">
        <v>40</v>
      </c>
      <c r="J34" s="113"/>
      <c r="K34" s="127" t="s">
        <v>42</v>
      </c>
      <c r="L34" s="32"/>
      <c r="M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7"/>
      <c r="C35" s="32"/>
      <c r="D35" s="129" t="s">
        <v>43</v>
      </c>
      <c r="E35" s="112" t="s">
        <v>44</v>
      </c>
      <c r="F35" s="124">
        <f>ROUND((SUM(BE118:BE205)),  2)</f>
        <v>0</v>
      </c>
      <c r="G35" s="32"/>
      <c r="H35" s="32"/>
      <c r="I35" s="130">
        <v>0.21</v>
      </c>
      <c r="J35" s="113"/>
      <c r="K35" s="124">
        <f>ROUND(((SUM(BE118:BE205))*I35),  2)</f>
        <v>0</v>
      </c>
      <c r="L35" s="32"/>
      <c r="M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7"/>
      <c r="C36" s="32"/>
      <c r="D36" s="32"/>
      <c r="E36" s="112" t="s">
        <v>45</v>
      </c>
      <c r="F36" s="124">
        <f>ROUND((SUM(BF118:BF205)),  2)</f>
        <v>0</v>
      </c>
      <c r="G36" s="32"/>
      <c r="H36" s="32"/>
      <c r="I36" s="130">
        <v>0.15</v>
      </c>
      <c r="J36" s="113"/>
      <c r="K36" s="124">
        <f>ROUND(((SUM(BF118:BF205))*I36),  2)</f>
        <v>0</v>
      </c>
      <c r="L36" s="32"/>
      <c r="M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7"/>
      <c r="C37" s="32"/>
      <c r="D37" s="32"/>
      <c r="E37" s="112" t="s">
        <v>46</v>
      </c>
      <c r="F37" s="124">
        <f>ROUND((SUM(BG118:BG205)),  2)</f>
        <v>0</v>
      </c>
      <c r="G37" s="32"/>
      <c r="H37" s="32"/>
      <c r="I37" s="130">
        <v>0.21</v>
      </c>
      <c r="J37" s="113"/>
      <c r="K37" s="124">
        <f>0</f>
        <v>0</v>
      </c>
      <c r="L37" s="32"/>
      <c r="M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7"/>
      <c r="C38" s="32"/>
      <c r="D38" s="32"/>
      <c r="E38" s="112" t="s">
        <v>47</v>
      </c>
      <c r="F38" s="124">
        <f>ROUND((SUM(BH118:BH205)),  2)</f>
        <v>0</v>
      </c>
      <c r="G38" s="32"/>
      <c r="H38" s="32"/>
      <c r="I38" s="130">
        <v>0.15</v>
      </c>
      <c r="J38" s="113"/>
      <c r="K38" s="124">
        <f>0</f>
        <v>0</v>
      </c>
      <c r="L38" s="32"/>
      <c r="M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7"/>
      <c r="C39" s="32"/>
      <c r="D39" s="32"/>
      <c r="E39" s="112" t="s">
        <v>48</v>
      </c>
      <c r="F39" s="124">
        <f>ROUND((SUM(BI118:BI205)),  2)</f>
        <v>0</v>
      </c>
      <c r="G39" s="32"/>
      <c r="H39" s="32"/>
      <c r="I39" s="130">
        <v>0</v>
      </c>
      <c r="J39" s="113"/>
      <c r="K39" s="124">
        <f>0</f>
        <v>0</v>
      </c>
      <c r="L39" s="32"/>
      <c r="M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7"/>
      <c r="C40" s="32"/>
      <c r="D40" s="32"/>
      <c r="E40" s="32"/>
      <c r="F40" s="32"/>
      <c r="G40" s="32"/>
      <c r="H40" s="32"/>
      <c r="I40" s="113"/>
      <c r="J40" s="113"/>
      <c r="K40" s="32"/>
      <c r="L40" s="32"/>
      <c r="M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7"/>
      <c r="C41" s="131"/>
      <c r="D41" s="132" t="s">
        <v>49</v>
      </c>
      <c r="E41" s="133"/>
      <c r="F41" s="133"/>
      <c r="G41" s="134" t="s">
        <v>50</v>
      </c>
      <c r="H41" s="135" t="s">
        <v>51</v>
      </c>
      <c r="I41" s="136"/>
      <c r="J41" s="136"/>
      <c r="K41" s="137">
        <f>SUM(K32:K39)</f>
        <v>0</v>
      </c>
      <c r="L41" s="138"/>
      <c r="M41" s="49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7"/>
      <c r="C42" s="32"/>
      <c r="D42" s="32"/>
      <c r="E42" s="32"/>
      <c r="F42" s="32"/>
      <c r="G42" s="32"/>
      <c r="H42" s="32"/>
      <c r="I42" s="113"/>
      <c r="J42" s="113"/>
      <c r="K42" s="32"/>
      <c r="L42" s="32"/>
      <c r="M42" s="49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19"/>
      <c r="I43" s="106"/>
      <c r="J43" s="106"/>
      <c r="M43" s="19"/>
    </row>
    <row r="44" spans="1:31" s="1" customFormat="1" ht="14.45" customHeight="1">
      <c r="B44" s="19"/>
      <c r="I44" s="106"/>
      <c r="J44" s="106"/>
      <c r="M44" s="19"/>
    </row>
    <row r="45" spans="1:31" s="1" customFormat="1" ht="14.45" customHeight="1">
      <c r="B45" s="19"/>
      <c r="I45" s="106"/>
      <c r="J45" s="106"/>
      <c r="M45" s="19"/>
    </row>
    <row r="46" spans="1:31" s="1" customFormat="1" ht="14.45" customHeight="1">
      <c r="B46" s="19"/>
      <c r="I46" s="106"/>
      <c r="J46" s="106"/>
      <c r="M46" s="19"/>
    </row>
    <row r="47" spans="1:31" s="1" customFormat="1" ht="14.45" customHeight="1">
      <c r="B47" s="19"/>
      <c r="I47" s="106"/>
      <c r="J47" s="106"/>
      <c r="M47" s="19"/>
    </row>
    <row r="48" spans="1:31" s="1" customFormat="1" ht="14.45" customHeight="1">
      <c r="B48" s="19"/>
      <c r="I48" s="106"/>
      <c r="J48" s="106"/>
      <c r="M48" s="19"/>
    </row>
    <row r="49" spans="1:31" s="1" customFormat="1" ht="14.45" customHeight="1">
      <c r="B49" s="19"/>
      <c r="I49" s="106"/>
      <c r="J49" s="106"/>
      <c r="M49" s="19"/>
    </row>
    <row r="50" spans="1:31" s="2" customFormat="1" ht="14.45" customHeight="1">
      <c r="B50" s="49"/>
      <c r="D50" s="139" t="s">
        <v>52</v>
      </c>
      <c r="E50" s="140"/>
      <c r="F50" s="140"/>
      <c r="G50" s="139" t="s">
        <v>53</v>
      </c>
      <c r="H50" s="140"/>
      <c r="I50" s="141"/>
      <c r="J50" s="141"/>
      <c r="K50" s="140"/>
      <c r="L50" s="140"/>
      <c r="M50" s="49"/>
    </row>
    <row r="51" spans="1:31" ht="11.25">
      <c r="B51" s="19"/>
      <c r="M51" s="19"/>
    </row>
    <row r="52" spans="1:31" ht="11.25">
      <c r="B52" s="19"/>
      <c r="M52" s="19"/>
    </row>
    <row r="53" spans="1:31" ht="11.25">
      <c r="B53" s="19"/>
      <c r="M53" s="19"/>
    </row>
    <row r="54" spans="1:31" ht="11.25">
      <c r="B54" s="19"/>
      <c r="M54" s="19"/>
    </row>
    <row r="55" spans="1:31" ht="11.25">
      <c r="B55" s="19"/>
      <c r="M55" s="19"/>
    </row>
    <row r="56" spans="1:31" ht="11.25">
      <c r="B56" s="19"/>
      <c r="M56" s="19"/>
    </row>
    <row r="57" spans="1:31" ht="11.25">
      <c r="B57" s="19"/>
      <c r="M57" s="19"/>
    </row>
    <row r="58" spans="1:31" ht="11.25">
      <c r="B58" s="19"/>
      <c r="M58" s="19"/>
    </row>
    <row r="59" spans="1:31" ht="11.25">
      <c r="B59" s="19"/>
      <c r="M59" s="19"/>
    </row>
    <row r="60" spans="1:31" ht="11.25">
      <c r="B60" s="19"/>
      <c r="M60" s="19"/>
    </row>
    <row r="61" spans="1:31" s="2" customFormat="1" ht="12.75">
      <c r="A61" s="32"/>
      <c r="B61" s="37"/>
      <c r="C61" s="32"/>
      <c r="D61" s="142" t="s">
        <v>54</v>
      </c>
      <c r="E61" s="143"/>
      <c r="F61" s="144" t="s">
        <v>55</v>
      </c>
      <c r="G61" s="142" t="s">
        <v>54</v>
      </c>
      <c r="H61" s="143"/>
      <c r="I61" s="145"/>
      <c r="J61" s="146" t="s">
        <v>55</v>
      </c>
      <c r="K61" s="143"/>
      <c r="L61" s="143"/>
      <c r="M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19"/>
      <c r="M62" s="19"/>
    </row>
    <row r="63" spans="1:31" ht="11.25">
      <c r="B63" s="19"/>
      <c r="M63" s="19"/>
    </row>
    <row r="64" spans="1:31" ht="11.25">
      <c r="B64" s="19"/>
      <c r="M64" s="19"/>
    </row>
    <row r="65" spans="1:31" s="2" customFormat="1" ht="12.75">
      <c r="A65" s="32"/>
      <c r="B65" s="37"/>
      <c r="C65" s="32"/>
      <c r="D65" s="139" t="s">
        <v>56</v>
      </c>
      <c r="E65" s="147"/>
      <c r="F65" s="147"/>
      <c r="G65" s="139" t="s">
        <v>57</v>
      </c>
      <c r="H65" s="147"/>
      <c r="I65" s="148"/>
      <c r="J65" s="148"/>
      <c r="K65" s="147"/>
      <c r="L65" s="147"/>
      <c r="M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19"/>
      <c r="M66" s="19"/>
    </row>
    <row r="67" spans="1:31" ht="11.25">
      <c r="B67" s="19"/>
      <c r="M67" s="19"/>
    </row>
    <row r="68" spans="1:31" ht="11.25">
      <c r="B68" s="19"/>
      <c r="M68" s="19"/>
    </row>
    <row r="69" spans="1:31" ht="11.25">
      <c r="B69" s="19"/>
      <c r="M69" s="19"/>
    </row>
    <row r="70" spans="1:31" ht="11.25">
      <c r="B70" s="19"/>
      <c r="M70" s="19"/>
    </row>
    <row r="71" spans="1:31" ht="11.25">
      <c r="B71" s="19"/>
      <c r="M71" s="19"/>
    </row>
    <row r="72" spans="1:31" ht="11.25">
      <c r="B72" s="19"/>
      <c r="M72" s="19"/>
    </row>
    <row r="73" spans="1:31" ht="11.25">
      <c r="B73" s="19"/>
      <c r="M73" s="19"/>
    </row>
    <row r="74" spans="1:31" ht="11.25">
      <c r="B74" s="19"/>
      <c r="M74" s="19"/>
    </row>
    <row r="75" spans="1:31" ht="11.25">
      <c r="B75" s="19"/>
      <c r="M75" s="19"/>
    </row>
    <row r="76" spans="1:31" s="2" customFormat="1" ht="12.75">
      <c r="A76" s="32"/>
      <c r="B76" s="37"/>
      <c r="C76" s="32"/>
      <c r="D76" s="142" t="s">
        <v>54</v>
      </c>
      <c r="E76" s="143"/>
      <c r="F76" s="144" t="s">
        <v>55</v>
      </c>
      <c r="G76" s="142" t="s">
        <v>54</v>
      </c>
      <c r="H76" s="143"/>
      <c r="I76" s="145"/>
      <c r="J76" s="146" t="s">
        <v>55</v>
      </c>
      <c r="K76" s="143"/>
      <c r="L76" s="143"/>
      <c r="M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149"/>
      <c r="C77" s="150"/>
      <c r="D77" s="150"/>
      <c r="E77" s="150"/>
      <c r="F77" s="150"/>
      <c r="G77" s="150"/>
      <c r="H77" s="150"/>
      <c r="I77" s="151"/>
      <c r="J77" s="151"/>
      <c r="K77" s="150"/>
      <c r="L77" s="150"/>
      <c r="M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152"/>
      <c r="C81" s="153"/>
      <c r="D81" s="153"/>
      <c r="E81" s="153"/>
      <c r="F81" s="153"/>
      <c r="G81" s="153"/>
      <c r="H81" s="153"/>
      <c r="I81" s="154"/>
      <c r="J81" s="154"/>
      <c r="K81" s="153"/>
      <c r="L81" s="153"/>
      <c r="M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2" t="s">
        <v>119</v>
      </c>
      <c r="D82" s="34"/>
      <c r="E82" s="34"/>
      <c r="F82" s="34"/>
      <c r="G82" s="34"/>
      <c r="H82" s="34"/>
      <c r="I82" s="113"/>
      <c r="J82" s="113"/>
      <c r="K82" s="34"/>
      <c r="L82" s="34"/>
      <c r="M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113"/>
      <c r="J83" s="113"/>
      <c r="K83" s="34"/>
      <c r="L83" s="34"/>
      <c r="M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8" t="s">
        <v>17</v>
      </c>
      <c r="D84" s="34"/>
      <c r="E84" s="34"/>
      <c r="F84" s="34"/>
      <c r="G84" s="34"/>
      <c r="H84" s="34"/>
      <c r="I84" s="113"/>
      <c r="J84" s="113"/>
      <c r="K84" s="34"/>
      <c r="L84" s="34"/>
      <c r="M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4"/>
      <c r="D85" s="34"/>
      <c r="E85" s="312" t="str">
        <f>E7</f>
        <v>Oprava přejezdů na tratích 322,323</v>
      </c>
      <c r="F85" s="313"/>
      <c r="G85" s="313"/>
      <c r="H85" s="313"/>
      <c r="I85" s="113"/>
      <c r="J85" s="113"/>
      <c r="K85" s="34"/>
      <c r="L85" s="34"/>
      <c r="M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8" t="s">
        <v>114</v>
      </c>
      <c r="D86" s="34"/>
      <c r="E86" s="34"/>
      <c r="F86" s="34"/>
      <c r="G86" s="34"/>
      <c r="H86" s="34"/>
      <c r="I86" s="113"/>
      <c r="J86" s="113"/>
      <c r="K86" s="34"/>
      <c r="L86" s="34"/>
      <c r="M86" s="49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4"/>
      <c r="D87" s="34"/>
      <c r="E87" s="284" t="str">
        <f>E9</f>
        <v>SO 02 - Oprava přejezdu P8308 v km 117,109 v žst.Dobrá u Frýdku Místku</v>
      </c>
      <c r="F87" s="314"/>
      <c r="G87" s="314"/>
      <c r="H87" s="314"/>
      <c r="I87" s="113"/>
      <c r="J87" s="113"/>
      <c r="K87" s="34"/>
      <c r="L87" s="34"/>
      <c r="M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113"/>
      <c r="J88" s="113"/>
      <c r="K88" s="34"/>
      <c r="L88" s="34"/>
      <c r="M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8" t="s">
        <v>23</v>
      </c>
      <c r="D89" s="34"/>
      <c r="E89" s="34"/>
      <c r="F89" s="26" t="str">
        <f>F12</f>
        <v>Obvod Český Těšín</v>
      </c>
      <c r="G89" s="34"/>
      <c r="H89" s="34"/>
      <c r="I89" s="115" t="s">
        <v>25</v>
      </c>
      <c r="J89" s="117" t="str">
        <f>IF(J12="","",J12)</f>
        <v>3. 3. 2020</v>
      </c>
      <c r="K89" s="34"/>
      <c r="L89" s="34"/>
      <c r="M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4"/>
      <c r="D90" s="34"/>
      <c r="E90" s="34"/>
      <c r="F90" s="34"/>
      <c r="G90" s="34"/>
      <c r="H90" s="34"/>
      <c r="I90" s="113"/>
      <c r="J90" s="113"/>
      <c r="K90" s="34"/>
      <c r="L90" s="34"/>
      <c r="M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8" t="s">
        <v>27</v>
      </c>
      <c r="D91" s="34"/>
      <c r="E91" s="34"/>
      <c r="F91" s="26" t="str">
        <f>E15</f>
        <v>Správa železnic s.o.,OŘ Ostrava,ST Ostrava</v>
      </c>
      <c r="G91" s="34"/>
      <c r="H91" s="34"/>
      <c r="I91" s="115" t="s">
        <v>35</v>
      </c>
      <c r="J91" s="155" t="str">
        <f>E21</f>
        <v xml:space="preserve"> </v>
      </c>
      <c r="K91" s="34"/>
      <c r="L91" s="34"/>
      <c r="M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8" t="s">
        <v>33</v>
      </c>
      <c r="D92" s="34"/>
      <c r="E92" s="34"/>
      <c r="F92" s="26" t="str">
        <f>IF(E18="","",E18)</f>
        <v>Vyplň údaj</v>
      </c>
      <c r="G92" s="34"/>
      <c r="H92" s="34"/>
      <c r="I92" s="115" t="s">
        <v>37</v>
      </c>
      <c r="J92" s="155" t="str">
        <f>E24</f>
        <v xml:space="preserve"> </v>
      </c>
      <c r="K92" s="34"/>
      <c r="L92" s="34"/>
      <c r="M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4"/>
      <c r="D93" s="34"/>
      <c r="E93" s="34"/>
      <c r="F93" s="34"/>
      <c r="G93" s="34"/>
      <c r="H93" s="34"/>
      <c r="I93" s="113"/>
      <c r="J93" s="113"/>
      <c r="K93" s="34"/>
      <c r="L93" s="34"/>
      <c r="M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56" t="s">
        <v>120</v>
      </c>
      <c r="D94" s="157"/>
      <c r="E94" s="157"/>
      <c r="F94" s="157"/>
      <c r="G94" s="157"/>
      <c r="H94" s="157"/>
      <c r="I94" s="158" t="s">
        <v>121</v>
      </c>
      <c r="J94" s="158" t="s">
        <v>122</v>
      </c>
      <c r="K94" s="159" t="s">
        <v>123</v>
      </c>
      <c r="L94" s="157"/>
      <c r="M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4"/>
      <c r="D95" s="34"/>
      <c r="E95" s="34"/>
      <c r="F95" s="34"/>
      <c r="G95" s="34"/>
      <c r="H95" s="34"/>
      <c r="I95" s="113"/>
      <c r="J95" s="113"/>
      <c r="K95" s="34"/>
      <c r="L95" s="34"/>
      <c r="M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60" t="s">
        <v>124</v>
      </c>
      <c r="D96" s="34"/>
      <c r="E96" s="34"/>
      <c r="F96" s="34"/>
      <c r="G96" s="34"/>
      <c r="H96" s="34"/>
      <c r="I96" s="161">
        <f>Q118</f>
        <v>0</v>
      </c>
      <c r="J96" s="161">
        <f>R118</f>
        <v>0</v>
      </c>
      <c r="K96" s="81">
        <f>K118</f>
        <v>0</v>
      </c>
      <c r="L96" s="34"/>
      <c r="M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6" t="s">
        <v>125</v>
      </c>
    </row>
    <row r="97" spans="1:31" s="9" customFormat="1" ht="24.95" customHeight="1">
      <c r="B97" s="162"/>
      <c r="C97" s="163"/>
      <c r="D97" s="164" t="s">
        <v>529</v>
      </c>
      <c r="E97" s="165"/>
      <c r="F97" s="165"/>
      <c r="G97" s="165"/>
      <c r="H97" s="165"/>
      <c r="I97" s="166">
        <f>Q119</f>
        <v>0</v>
      </c>
      <c r="J97" s="166">
        <f>R119</f>
        <v>0</v>
      </c>
      <c r="K97" s="167">
        <f>K119</f>
        <v>0</v>
      </c>
      <c r="L97" s="163"/>
      <c r="M97" s="168"/>
    </row>
    <row r="98" spans="1:31" s="9" customFormat="1" ht="24.95" customHeight="1">
      <c r="B98" s="162"/>
      <c r="C98" s="163"/>
      <c r="D98" s="164" t="s">
        <v>128</v>
      </c>
      <c r="E98" s="165"/>
      <c r="F98" s="165"/>
      <c r="G98" s="165"/>
      <c r="H98" s="165"/>
      <c r="I98" s="166">
        <f>Q171</f>
        <v>0</v>
      </c>
      <c r="J98" s="166">
        <f>R171</f>
        <v>0</v>
      </c>
      <c r="K98" s="167">
        <f>K171</f>
        <v>0</v>
      </c>
      <c r="L98" s="163"/>
      <c r="M98" s="168"/>
    </row>
    <row r="99" spans="1:31" s="2" customFormat="1" ht="21.75" customHeight="1">
      <c r="A99" s="32"/>
      <c r="B99" s="33"/>
      <c r="C99" s="34"/>
      <c r="D99" s="34"/>
      <c r="E99" s="34"/>
      <c r="F99" s="34"/>
      <c r="G99" s="34"/>
      <c r="H99" s="34"/>
      <c r="I99" s="113"/>
      <c r="J99" s="113"/>
      <c r="K99" s="34"/>
      <c r="L99" s="34"/>
      <c r="M99" s="49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</row>
    <row r="100" spans="1:31" s="2" customFormat="1" ht="6.95" customHeight="1">
      <c r="A100" s="32"/>
      <c r="B100" s="52"/>
      <c r="C100" s="53"/>
      <c r="D100" s="53"/>
      <c r="E100" s="53"/>
      <c r="F100" s="53"/>
      <c r="G100" s="53"/>
      <c r="H100" s="53"/>
      <c r="I100" s="151"/>
      <c r="J100" s="151"/>
      <c r="K100" s="53"/>
      <c r="L100" s="53"/>
      <c r="M100" s="49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</row>
    <row r="104" spans="1:31" s="2" customFormat="1" ht="6.95" customHeight="1">
      <c r="A104" s="32"/>
      <c r="B104" s="54"/>
      <c r="C104" s="55"/>
      <c r="D104" s="55"/>
      <c r="E104" s="55"/>
      <c r="F104" s="55"/>
      <c r="G104" s="55"/>
      <c r="H104" s="55"/>
      <c r="I104" s="154"/>
      <c r="J104" s="154"/>
      <c r="K104" s="55"/>
      <c r="L104" s="55"/>
      <c r="M104" s="49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pans="1:31" s="2" customFormat="1" ht="24.95" customHeight="1">
      <c r="A105" s="32"/>
      <c r="B105" s="33"/>
      <c r="C105" s="22" t="s">
        <v>129</v>
      </c>
      <c r="D105" s="34"/>
      <c r="E105" s="34"/>
      <c r="F105" s="34"/>
      <c r="G105" s="34"/>
      <c r="H105" s="34"/>
      <c r="I105" s="113"/>
      <c r="J105" s="113"/>
      <c r="K105" s="34"/>
      <c r="L105" s="34"/>
      <c r="M105" s="49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pans="1:31" s="2" customFormat="1" ht="6.95" customHeight="1">
      <c r="A106" s="32"/>
      <c r="B106" s="33"/>
      <c r="C106" s="34"/>
      <c r="D106" s="34"/>
      <c r="E106" s="34"/>
      <c r="F106" s="34"/>
      <c r="G106" s="34"/>
      <c r="H106" s="34"/>
      <c r="I106" s="113"/>
      <c r="J106" s="113"/>
      <c r="K106" s="34"/>
      <c r="L106" s="34"/>
      <c r="M106" s="49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31" s="2" customFormat="1" ht="12" customHeight="1">
      <c r="A107" s="32"/>
      <c r="B107" s="33"/>
      <c r="C107" s="28" t="s">
        <v>17</v>
      </c>
      <c r="D107" s="34"/>
      <c r="E107" s="34"/>
      <c r="F107" s="34"/>
      <c r="G107" s="34"/>
      <c r="H107" s="34"/>
      <c r="I107" s="113"/>
      <c r="J107" s="113"/>
      <c r="K107" s="34"/>
      <c r="L107" s="34"/>
      <c r="M107" s="49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16.5" customHeight="1">
      <c r="A108" s="32"/>
      <c r="B108" s="33"/>
      <c r="C108" s="34"/>
      <c r="D108" s="34"/>
      <c r="E108" s="312" t="str">
        <f>E7</f>
        <v>Oprava přejezdů na tratích 322,323</v>
      </c>
      <c r="F108" s="313"/>
      <c r="G108" s="313"/>
      <c r="H108" s="313"/>
      <c r="I108" s="113"/>
      <c r="J108" s="113"/>
      <c r="K108" s="34"/>
      <c r="L108" s="34"/>
      <c r="M108" s="49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12" customHeight="1">
      <c r="A109" s="32"/>
      <c r="B109" s="33"/>
      <c r="C109" s="28" t="s">
        <v>114</v>
      </c>
      <c r="D109" s="34"/>
      <c r="E109" s="34"/>
      <c r="F109" s="34"/>
      <c r="G109" s="34"/>
      <c r="H109" s="34"/>
      <c r="I109" s="113"/>
      <c r="J109" s="113"/>
      <c r="K109" s="34"/>
      <c r="L109" s="34"/>
      <c r="M109" s="49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16.5" customHeight="1">
      <c r="A110" s="32"/>
      <c r="B110" s="33"/>
      <c r="C110" s="34"/>
      <c r="D110" s="34"/>
      <c r="E110" s="284" t="str">
        <f>E9</f>
        <v>SO 02 - Oprava přejezdu P8308 v km 117,109 v žst.Dobrá u Frýdku Místku</v>
      </c>
      <c r="F110" s="314"/>
      <c r="G110" s="314"/>
      <c r="H110" s="314"/>
      <c r="I110" s="113"/>
      <c r="J110" s="113"/>
      <c r="K110" s="34"/>
      <c r="L110" s="34"/>
      <c r="M110" s="49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6.95" customHeight="1">
      <c r="A111" s="32"/>
      <c r="B111" s="33"/>
      <c r="C111" s="34"/>
      <c r="D111" s="34"/>
      <c r="E111" s="34"/>
      <c r="F111" s="34"/>
      <c r="G111" s="34"/>
      <c r="H111" s="34"/>
      <c r="I111" s="113"/>
      <c r="J111" s="113"/>
      <c r="K111" s="34"/>
      <c r="L111" s="34"/>
      <c r="M111" s="49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2" customHeight="1">
      <c r="A112" s="32"/>
      <c r="B112" s="33"/>
      <c r="C112" s="28" t="s">
        <v>23</v>
      </c>
      <c r="D112" s="34"/>
      <c r="E112" s="34"/>
      <c r="F112" s="26" t="str">
        <f>F12</f>
        <v>Obvod Český Těšín</v>
      </c>
      <c r="G112" s="34"/>
      <c r="H112" s="34"/>
      <c r="I112" s="115" t="s">
        <v>25</v>
      </c>
      <c r="J112" s="117" t="str">
        <f>IF(J12="","",J12)</f>
        <v>3. 3. 2020</v>
      </c>
      <c r="K112" s="34"/>
      <c r="L112" s="34"/>
      <c r="M112" s="49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6.95" customHeight="1">
      <c r="A113" s="32"/>
      <c r="B113" s="33"/>
      <c r="C113" s="34"/>
      <c r="D113" s="34"/>
      <c r="E113" s="34"/>
      <c r="F113" s="34"/>
      <c r="G113" s="34"/>
      <c r="H113" s="34"/>
      <c r="I113" s="113"/>
      <c r="J113" s="113"/>
      <c r="K113" s="34"/>
      <c r="L113" s="34"/>
      <c r="M113" s="49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5.2" customHeight="1">
      <c r="A114" s="32"/>
      <c r="B114" s="33"/>
      <c r="C114" s="28" t="s">
        <v>27</v>
      </c>
      <c r="D114" s="34"/>
      <c r="E114" s="34"/>
      <c r="F114" s="26" t="str">
        <f>E15</f>
        <v>Správa železnic s.o.,OŘ Ostrava,ST Ostrava</v>
      </c>
      <c r="G114" s="34"/>
      <c r="H114" s="34"/>
      <c r="I114" s="115" t="s">
        <v>35</v>
      </c>
      <c r="J114" s="155" t="str">
        <f>E21</f>
        <v xml:space="preserve"> </v>
      </c>
      <c r="K114" s="34"/>
      <c r="L114" s="34"/>
      <c r="M114" s="49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5.2" customHeight="1">
      <c r="A115" s="32"/>
      <c r="B115" s="33"/>
      <c r="C115" s="28" t="s">
        <v>33</v>
      </c>
      <c r="D115" s="34"/>
      <c r="E115" s="34"/>
      <c r="F115" s="26" t="str">
        <f>IF(E18="","",E18)</f>
        <v>Vyplň údaj</v>
      </c>
      <c r="G115" s="34"/>
      <c r="H115" s="34"/>
      <c r="I115" s="115" t="s">
        <v>37</v>
      </c>
      <c r="J115" s="155" t="str">
        <f>E24</f>
        <v xml:space="preserve"> </v>
      </c>
      <c r="K115" s="34"/>
      <c r="L115" s="34"/>
      <c r="M115" s="49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0.35" customHeight="1">
      <c r="A116" s="32"/>
      <c r="B116" s="33"/>
      <c r="C116" s="34"/>
      <c r="D116" s="34"/>
      <c r="E116" s="34"/>
      <c r="F116" s="34"/>
      <c r="G116" s="34"/>
      <c r="H116" s="34"/>
      <c r="I116" s="113"/>
      <c r="J116" s="113"/>
      <c r="K116" s="34"/>
      <c r="L116" s="34"/>
      <c r="M116" s="49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11" customFormat="1" ht="29.25" customHeight="1">
      <c r="A117" s="176"/>
      <c r="B117" s="177"/>
      <c r="C117" s="178" t="s">
        <v>130</v>
      </c>
      <c r="D117" s="179" t="s">
        <v>64</v>
      </c>
      <c r="E117" s="179" t="s">
        <v>60</v>
      </c>
      <c r="F117" s="179" t="s">
        <v>61</v>
      </c>
      <c r="G117" s="179" t="s">
        <v>131</v>
      </c>
      <c r="H117" s="179" t="s">
        <v>132</v>
      </c>
      <c r="I117" s="180" t="s">
        <v>133</v>
      </c>
      <c r="J117" s="180" t="s">
        <v>134</v>
      </c>
      <c r="K117" s="179" t="s">
        <v>123</v>
      </c>
      <c r="L117" s="181" t="s">
        <v>135</v>
      </c>
      <c r="M117" s="182"/>
      <c r="N117" s="72" t="s">
        <v>1</v>
      </c>
      <c r="O117" s="73" t="s">
        <v>43</v>
      </c>
      <c r="P117" s="73" t="s">
        <v>136</v>
      </c>
      <c r="Q117" s="73" t="s">
        <v>137</v>
      </c>
      <c r="R117" s="73" t="s">
        <v>138</v>
      </c>
      <c r="S117" s="73" t="s">
        <v>139</v>
      </c>
      <c r="T117" s="73" t="s">
        <v>140</v>
      </c>
      <c r="U117" s="73" t="s">
        <v>141</v>
      </c>
      <c r="V117" s="73" t="s">
        <v>142</v>
      </c>
      <c r="W117" s="73" t="s">
        <v>143</v>
      </c>
      <c r="X117" s="74" t="s">
        <v>144</v>
      </c>
      <c r="Y117" s="176"/>
      <c r="Z117" s="176"/>
      <c r="AA117" s="176"/>
      <c r="AB117" s="176"/>
      <c r="AC117" s="176"/>
      <c r="AD117" s="176"/>
      <c r="AE117" s="176"/>
    </row>
    <row r="118" spans="1:65" s="2" customFormat="1" ht="22.9" customHeight="1">
      <c r="A118" s="32"/>
      <c r="B118" s="33"/>
      <c r="C118" s="79" t="s">
        <v>145</v>
      </c>
      <c r="D118" s="34"/>
      <c r="E118" s="34"/>
      <c r="F118" s="34"/>
      <c r="G118" s="34"/>
      <c r="H118" s="34"/>
      <c r="I118" s="113"/>
      <c r="J118" s="113"/>
      <c r="K118" s="183">
        <f>BK118</f>
        <v>0</v>
      </c>
      <c r="L118" s="34"/>
      <c r="M118" s="37"/>
      <c r="N118" s="75"/>
      <c r="O118" s="184"/>
      <c r="P118" s="76"/>
      <c r="Q118" s="185">
        <f>Q119+Q171</f>
        <v>0</v>
      </c>
      <c r="R118" s="185">
        <f>R119+R171</f>
        <v>0</v>
      </c>
      <c r="S118" s="76"/>
      <c r="T118" s="186">
        <f>T119+T171</f>
        <v>0</v>
      </c>
      <c r="U118" s="76"/>
      <c r="V118" s="186">
        <f>V119+V171</f>
        <v>643.31518200000005</v>
      </c>
      <c r="W118" s="76"/>
      <c r="X118" s="187">
        <f>X119+X171</f>
        <v>96.375999999999991</v>
      </c>
      <c r="Y118" s="32"/>
      <c r="Z118" s="32"/>
      <c r="AA118" s="32"/>
      <c r="AB118" s="32"/>
      <c r="AC118" s="32"/>
      <c r="AD118" s="32"/>
      <c r="AE118" s="32"/>
      <c r="AT118" s="16" t="s">
        <v>80</v>
      </c>
      <c r="AU118" s="16" t="s">
        <v>125</v>
      </c>
      <c r="BK118" s="188">
        <f>BK119+BK171</f>
        <v>0</v>
      </c>
    </row>
    <row r="119" spans="1:65" s="12" customFormat="1" ht="25.9" customHeight="1">
      <c r="B119" s="189"/>
      <c r="C119" s="190"/>
      <c r="D119" s="191" t="s">
        <v>80</v>
      </c>
      <c r="E119" s="192" t="s">
        <v>149</v>
      </c>
      <c r="F119" s="192" t="s">
        <v>150</v>
      </c>
      <c r="G119" s="190"/>
      <c r="H119" s="190"/>
      <c r="I119" s="193"/>
      <c r="J119" s="193"/>
      <c r="K119" s="194">
        <f>BK119</f>
        <v>0</v>
      </c>
      <c r="L119" s="190"/>
      <c r="M119" s="195"/>
      <c r="N119" s="196"/>
      <c r="O119" s="197"/>
      <c r="P119" s="197"/>
      <c r="Q119" s="198">
        <f>SUM(Q120:Q170)</f>
        <v>0</v>
      </c>
      <c r="R119" s="198">
        <f>SUM(R120:R170)</f>
        <v>0</v>
      </c>
      <c r="S119" s="197"/>
      <c r="T119" s="199">
        <f>SUM(T120:T170)</f>
        <v>0</v>
      </c>
      <c r="U119" s="197"/>
      <c r="V119" s="199">
        <f>SUM(V120:V170)</f>
        <v>643.31518200000005</v>
      </c>
      <c r="W119" s="197"/>
      <c r="X119" s="200">
        <f>SUM(X120:X170)</f>
        <v>96.375999999999991</v>
      </c>
      <c r="AR119" s="201" t="s">
        <v>89</v>
      </c>
      <c r="AT119" s="202" t="s">
        <v>80</v>
      </c>
      <c r="AU119" s="202" t="s">
        <v>81</v>
      </c>
      <c r="AY119" s="201" t="s">
        <v>148</v>
      </c>
      <c r="BK119" s="203">
        <f>SUM(BK120:BK170)</f>
        <v>0</v>
      </c>
    </row>
    <row r="120" spans="1:65" s="2" customFormat="1" ht="24" customHeight="1">
      <c r="A120" s="32"/>
      <c r="B120" s="33"/>
      <c r="C120" s="206" t="s">
        <v>89</v>
      </c>
      <c r="D120" s="206" t="s">
        <v>151</v>
      </c>
      <c r="E120" s="207" t="s">
        <v>163</v>
      </c>
      <c r="F120" s="208" t="s">
        <v>530</v>
      </c>
      <c r="G120" s="209" t="s">
        <v>160</v>
      </c>
      <c r="H120" s="210">
        <v>19</v>
      </c>
      <c r="I120" s="211"/>
      <c r="J120" s="211"/>
      <c r="K120" s="212">
        <f>ROUND(P120*H120,2)</f>
        <v>0</v>
      </c>
      <c r="L120" s="208" t="s">
        <v>155</v>
      </c>
      <c r="M120" s="37"/>
      <c r="N120" s="213" t="s">
        <v>1</v>
      </c>
      <c r="O120" s="214" t="s">
        <v>44</v>
      </c>
      <c r="P120" s="215">
        <f>I120+J120</f>
        <v>0</v>
      </c>
      <c r="Q120" s="215">
        <f>ROUND(I120*H120,2)</f>
        <v>0</v>
      </c>
      <c r="R120" s="215">
        <f>ROUND(J120*H120,2)</f>
        <v>0</v>
      </c>
      <c r="S120" s="68"/>
      <c r="T120" s="216">
        <f>S120*H120</f>
        <v>0</v>
      </c>
      <c r="U120" s="216">
        <v>0</v>
      </c>
      <c r="V120" s="216">
        <f>U120*H120</f>
        <v>0</v>
      </c>
      <c r="W120" s="216">
        <v>1.7</v>
      </c>
      <c r="X120" s="217">
        <f>W120*H120</f>
        <v>32.299999999999997</v>
      </c>
      <c r="Y120" s="32"/>
      <c r="Z120" s="32"/>
      <c r="AA120" s="32"/>
      <c r="AB120" s="32"/>
      <c r="AC120" s="32"/>
      <c r="AD120" s="32"/>
      <c r="AE120" s="32"/>
      <c r="AR120" s="218" t="s">
        <v>156</v>
      </c>
      <c r="AT120" s="218" t="s">
        <v>151</v>
      </c>
      <c r="AU120" s="218" t="s">
        <v>89</v>
      </c>
      <c r="AY120" s="16" t="s">
        <v>148</v>
      </c>
      <c r="BE120" s="219">
        <f>IF(O120="základní",K120,0)</f>
        <v>0</v>
      </c>
      <c r="BF120" s="219">
        <f>IF(O120="snížená",K120,0)</f>
        <v>0</v>
      </c>
      <c r="BG120" s="219">
        <f>IF(O120="zákl. přenesená",K120,0)</f>
        <v>0</v>
      </c>
      <c r="BH120" s="219">
        <f>IF(O120="sníž. přenesená",K120,0)</f>
        <v>0</v>
      </c>
      <c r="BI120" s="219">
        <f>IF(O120="nulová",K120,0)</f>
        <v>0</v>
      </c>
      <c r="BJ120" s="16" t="s">
        <v>89</v>
      </c>
      <c r="BK120" s="219">
        <f>ROUND(P120*H120,2)</f>
        <v>0</v>
      </c>
      <c r="BL120" s="16" t="s">
        <v>156</v>
      </c>
      <c r="BM120" s="218" t="s">
        <v>531</v>
      </c>
    </row>
    <row r="121" spans="1:65" s="2" customFormat="1" ht="24" customHeight="1">
      <c r="A121" s="32"/>
      <c r="B121" s="33"/>
      <c r="C121" s="206" t="s">
        <v>91</v>
      </c>
      <c r="D121" s="206" t="s">
        <v>151</v>
      </c>
      <c r="E121" s="207" t="s">
        <v>166</v>
      </c>
      <c r="F121" s="208" t="s">
        <v>167</v>
      </c>
      <c r="G121" s="209" t="s">
        <v>160</v>
      </c>
      <c r="H121" s="210">
        <v>19</v>
      </c>
      <c r="I121" s="211"/>
      <c r="J121" s="211"/>
      <c r="K121" s="212">
        <f>ROUND(P121*H121,2)</f>
        <v>0</v>
      </c>
      <c r="L121" s="208" t="s">
        <v>155</v>
      </c>
      <c r="M121" s="37"/>
      <c r="N121" s="213" t="s">
        <v>1</v>
      </c>
      <c r="O121" s="214" t="s">
        <v>44</v>
      </c>
      <c r="P121" s="215">
        <f>I121+J121</f>
        <v>0</v>
      </c>
      <c r="Q121" s="215">
        <f>ROUND(I121*H121,2)</f>
        <v>0</v>
      </c>
      <c r="R121" s="215">
        <f>ROUND(J121*H121,2)</f>
        <v>0</v>
      </c>
      <c r="S121" s="68"/>
      <c r="T121" s="216">
        <f>S121*H121</f>
        <v>0</v>
      </c>
      <c r="U121" s="216">
        <v>1.7</v>
      </c>
      <c r="V121" s="216">
        <f>U121*H121</f>
        <v>32.299999999999997</v>
      </c>
      <c r="W121" s="216">
        <v>0</v>
      </c>
      <c r="X121" s="217">
        <f>W121*H121</f>
        <v>0</v>
      </c>
      <c r="Y121" s="32"/>
      <c r="Z121" s="32"/>
      <c r="AA121" s="32"/>
      <c r="AB121" s="32"/>
      <c r="AC121" s="32"/>
      <c r="AD121" s="32"/>
      <c r="AE121" s="32"/>
      <c r="AR121" s="218" t="s">
        <v>156</v>
      </c>
      <c r="AT121" s="218" t="s">
        <v>151</v>
      </c>
      <c r="AU121" s="218" t="s">
        <v>89</v>
      </c>
      <c r="AY121" s="16" t="s">
        <v>148</v>
      </c>
      <c r="BE121" s="219">
        <f>IF(O121="základní",K121,0)</f>
        <v>0</v>
      </c>
      <c r="BF121" s="219">
        <f>IF(O121="snížená",K121,0)</f>
        <v>0</v>
      </c>
      <c r="BG121" s="219">
        <f>IF(O121="zákl. přenesená",K121,0)</f>
        <v>0</v>
      </c>
      <c r="BH121" s="219">
        <f>IF(O121="sníž. přenesená",K121,0)</f>
        <v>0</v>
      </c>
      <c r="BI121" s="219">
        <f>IF(O121="nulová",K121,0)</f>
        <v>0</v>
      </c>
      <c r="BJ121" s="16" t="s">
        <v>89</v>
      </c>
      <c r="BK121" s="219">
        <f>ROUND(P121*H121,2)</f>
        <v>0</v>
      </c>
      <c r="BL121" s="16" t="s">
        <v>156</v>
      </c>
      <c r="BM121" s="218" t="s">
        <v>532</v>
      </c>
    </row>
    <row r="122" spans="1:65" s="2" customFormat="1" ht="24" customHeight="1">
      <c r="A122" s="32"/>
      <c r="B122" s="33"/>
      <c r="C122" s="206" t="s">
        <v>162</v>
      </c>
      <c r="D122" s="206" t="s">
        <v>151</v>
      </c>
      <c r="E122" s="207" t="s">
        <v>169</v>
      </c>
      <c r="F122" s="208" t="s">
        <v>170</v>
      </c>
      <c r="G122" s="209" t="s">
        <v>160</v>
      </c>
      <c r="H122" s="210">
        <v>150</v>
      </c>
      <c r="I122" s="211"/>
      <c r="J122" s="211"/>
      <c r="K122" s="212">
        <f>ROUND(P122*H122,2)</f>
        <v>0</v>
      </c>
      <c r="L122" s="208" t="s">
        <v>155</v>
      </c>
      <c r="M122" s="37"/>
      <c r="N122" s="213" t="s">
        <v>1</v>
      </c>
      <c r="O122" s="214" t="s">
        <v>44</v>
      </c>
      <c r="P122" s="215">
        <f>I122+J122</f>
        <v>0</v>
      </c>
      <c r="Q122" s="215">
        <f>ROUND(I122*H122,2)</f>
        <v>0</v>
      </c>
      <c r="R122" s="215">
        <f>ROUND(J122*H122,2)</f>
        <v>0</v>
      </c>
      <c r="S122" s="68"/>
      <c r="T122" s="216">
        <f>S122*H122</f>
        <v>0</v>
      </c>
      <c r="U122" s="216">
        <v>1.7</v>
      </c>
      <c r="V122" s="216">
        <f>U122*H122</f>
        <v>255</v>
      </c>
      <c r="W122" s="216">
        <v>0</v>
      </c>
      <c r="X122" s="217">
        <f>W122*H122</f>
        <v>0</v>
      </c>
      <c r="Y122" s="32"/>
      <c r="Z122" s="32"/>
      <c r="AA122" s="32"/>
      <c r="AB122" s="32"/>
      <c r="AC122" s="32"/>
      <c r="AD122" s="32"/>
      <c r="AE122" s="32"/>
      <c r="AR122" s="218" t="s">
        <v>156</v>
      </c>
      <c r="AT122" s="218" t="s">
        <v>151</v>
      </c>
      <c r="AU122" s="218" t="s">
        <v>89</v>
      </c>
      <c r="AY122" s="16" t="s">
        <v>148</v>
      </c>
      <c r="BE122" s="219">
        <f>IF(O122="základní",K122,0)</f>
        <v>0</v>
      </c>
      <c r="BF122" s="219">
        <f>IF(O122="snížená",K122,0)</f>
        <v>0</v>
      </c>
      <c r="BG122" s="219">
        <f>IF(O122="zákl. přenesená",K122,0)</f>
        <v>0</v>
      </c>
      <c r="BH122" s="219">
        <f>IF(O122="sníž. přenesená",K122,0)</f>
        <v>0</v>
      </c>
      <c r="BI122" s="219">
        <f>IF(O122="nulová",K122,0)</f>
        <v>0</v>
      </c>
      <c r="BJ122" s="16" t="s">
        <v>89</v>
      </c>
      <c r="BK122" s="219">
        <f>ROUND(P122*H122,2)</f>
        <v>0</v>
      </c>
      <c r="BL122" s="16" t="s">
        <v>156</v>
      </c>
      <c r="BM122" s="218" t="s">
        <v>533</v>
      </c>
    </row>
    <row r="123" spans="1:65" s="2" customFormat="1" ht="24" customHeight="1">
      <c r="A123" s="32"/>
      <c r="B123" s="33"/>
      <c r="C123" s="206" t="s">
        <v>156</v>
      </c>
      <c r="D123" s="206" t="s">
        <v>151</v>
      </c>
      <c r="E123" s="207" t="s">
        <v>173</v>
      </c>
      <c r="F123" s="208" t="s">
        <v>174</v>
      </c>
      <c r="G123" s="209" t="s">
        <v>175</v>
      </c>
      <c r="H123" s="210">
        <v>1.6</v>
      </c>
      <c r="I123" s="211"/>
      <c r="J123" s="211"/>
      <c r="K123" s="212">
        <f>ROUND(P123*H123,2)</f>
        <v>0</v>
      </c>
      <c r="L123" s="208" t="s">
        <v>155</v>
      </c>
      <c r="M123" s="37"/>
      <c r="N123" s="213" t="s">
        <v>1</v>
      </c>
      <c r="O123" s="214" t="s">
        <v>44</v>
      </c>
      <c r="P123" s="215">
        <f>I123+J123</f>
        <v>0</v>
      </c>
      <c r="Q123" s="215">
        <f>ROUND(I123*H123,2)</f>
        <v>0</v>
      </c>
      <c r="R123" s="215">
        <f>ROUND(J123*H123,2)</f>
        <v>0</v>
      </c>
      <c r="S123" s="68"/>
      <c r="T123" s="216">
        <f>S123*H123</f>
        <v>0</v>
      </c>
      <c r="U123" s="216">
        <v>0</v>
      </c>
      <c r="V123" s="216">
        <f>U123*H123</f>
        <v>0</v>
      </c>
      <c r="W123" s="216">
        <v>0</v>
      </c>
      <c r="X123" s="217">
        <f>W123*H123</f>
        <v>0</v>
      </c>
      <c r="Y123" s="32"/>
      <c r="Z123" s="32"/>
      <c r="AA123" s="32"/>
      <c r="AB123" s="32"/>
      <c r="AC123" s="32"/>
      <c r="AD123" s="32"/>
      <c r="AE123" s="32"/>
      <c r="AR123" s="218" t="s">
        <v>156</v>
      </c>
      <c r="AT123" s="218" t="s">
        <v>151</v>
      </c>
      <c r="AU123" s="218" t="s">
        <v>89</v>
      </c>
      <c r="AY123" s="16" t="s">
        <v>148</v>
      </c>
      <c r="BE123" s="219">
        <f>IF(O123="základní",K123,0)</f>
        <v>0</v>
      </c>
      <c r="BF123" s="219">
        <f>IF(O123="snížená",K123,0)</f>
        <v>0</v>
      </c>
      <c r="BG123" s="219">
        <f>IF(O123="zákl. přenesená",K123,0)</f>
        <v>0</v>
      </c>
      <c r="BH123" s="219">
        <f>IF(O123="sníž. přenesená",K123,0)</f>
        <v>0</v>
      </c>
      <c r="BI123" s="219">
        <f>IF(O123="nulová",K123,0)</f>
        <v>0</v>
      </c>
      <c r="BJ123" s="16" t="s">
        <v>89</v>
      </c>
      <c r="BK123" s="219">
        <f>ROUND(P123*H123,2)</f>
        <v>0</v>
      </c>
      <c r="BL123" s="16" t="s">
        <v>156</v>
      </c>
      <c r="BM123" s="218" t="s">
        <v>534</v>
      </c>
    </row>
    <row r="124" spans="1:65" s="2" customFormat="1" ht="19.5">
      <c r="A124" s="32"/>
      <c r="B124" s="33"/>
      <c r="C124" s="34"/>
      <c r="D124" s="220" t="s">
        <v>177</v>
      </c>
      <c r="E124" s="34"/>
      <c r="F124" s="221" t="s">
        <v>178</v>
      </c>
      <c r="G124" s="34"/>
      <c r="H124" s="34"/>
      <c r="I124" s="113"/>
      <c r="J124" s="113"/>
      <c r="K124" s="34"/>
      <c r="L124" s="34"/>
      <c r="M124" s="37"/>
      <c r="N124" s="222"/>
      <c r="O124" s="223"/>
      <c r="P124" s="68"/>
      <c r="Q124" s="68"/>
      <c r="R124" s="68"/>
      <c r="S124" s="68"/>
      <c r="T124" s="68"/>
      <c r="U124" s="68"/>
      <c r="V124" s="68"/>
      <c r="W124" s="68"/>
      <c r="X124" s="69"/>
      <c r="Y124" s="32"/>
      <c r="Z124" s="32"/>
      <c r="AA124" s="32"/>
      <c r="AB124" s="32"/>
      <c r="AC124" s="32"/>
      <c r="AD124" s="32"/>
      <c r="AE124" s="32"/>
      <c r="AT124" s="16" t="s">
        <v>177</v>
      </c>
      <c r="AU124" s="16" t="s">
        <v>89</v>
      </c>
    </row>
    <row r="125" spans="1:65" s="2" customFormat="1" ht="24" customHeight="1">
      <c r="A125" s="32"/>
      <c r="B125" s="33"/>
      <c r="C125" s="206" t="s">
        <v>149</v>
      </c>
      <c r="D125" s="206" t="s">
        <v>151</v>
      </c>
      <c r="E125" s="207" t="s">
        <v>535</v>
      </c>
      <c r="F125" s="208" t="s">
        <v>536</v>
      </c>
      <c r="G125" s="209" t="s">
        <v>175</v>
      </c>
      <c r="H125" s="210">
        <v>1.0999999999999999E-2</v>
      </c>
      <c r="I125" s="211"/>
      <c r="J125" s="211"/>
      <c r="K125" s="212">
        <f>ROUND(P125*H125,2)</f>
        <v>0</v>
      </c>
      <c r="L125" s="208" t="s">
        <v>155</v>
      </c>
      <c r="M125" s="37"/>
      <c r="N125" s="213" t="s">
        <v>1</v>
      </c>
      <c r="O125" s="214" t="s">
        <v>44</v>
      </c>
      <c r="P125" s="215">
        <f>I125+J125</f>
        <v>0</v>
      </c>
      <c r="Q125" s="215">
        <f>ROUND(I125*H125,2)</f>
        <v>0</v>
      </c>
      <c r="R125" s="215">
        <f>ROUND(J125*H125,2)</f>
        <v>0</v>
      </c>
      <c r="S125" s="68"/>
      <c r="T125" s="216">
        <f>S125*H125</f>
        <v>0</v>
      </c>
      <c r="U125" s="216">
        <v>0</v>
      </c>
      <c r="V125" s="216">
        <f>U125*H125</f>
        <v>0</v>
      </c>
      <c r="W125" s="216">
        <v>0</v>
      </c>
      <c r="X125" s="217">
        <f>W125*H125</f>
        <v>0</v>
      </c>
      <c r="Y125" s="32"/>
      <c r="Z125" s="32"/>
      <c r="AA125" s="32"/>
      <c r="AB125" s="32"/>
      <c r="AC125" s="32"/>
      <c r="AD125" s="32"/>
      <c r="AE125" s="32"/>
      <c r="AR125" s="218" t="s">
        <v>156</v>
      </c>
      <c r="AT125" s="218" t="s">
        <v>151</v>
      </c>
      <c r="AU125" s="218" t="s">
        <v>89</v>
      </c>
      <c r="AY125" s="16" t="s">
        <v>148</v>
      </c>
      <c r="BE125" s="219">
        <f>IF(O125="základní",K125,0)</f>
        <v>0</v>
      </c>
      <c r="BF125" s="219">
        <f>IF(O125="snížená",K125,0)</f>
        <v>0</v>
      </c>
      <c r="BG125" s="219">
        <f>IF(O125="zákl. přenesená",K125,0)</f>
        <v>0</v>
      </c>
      <c r="BH125" s="219">
        <f>IF(O125="sníž. přenesená",K125,0)</f>
        <v>0</v>
      </c>
      <c r="BI125" s="219">
        <f>IF(O125="nulová",K125,0)</f>
        <v>0</v>
      </c>
      <c r="BJ125" s="16" t="s">
        <v>89</v>
      </c>
      <c r="BK125" s="219">
        <f>ROUND(P125*H125,2)</f>
        <v>0</v>
      </c>
      <c r="BL125" s="16" t="s">
        <v>156</v>
      </c>
      <c r="BM125" s="218" t="s">
        <v>537</v>
      </c>
    </row>
    <row r="126" spans="1:65" s="2" customFormat="1" ht="24" customHeight="1">
      <c r="A126" s="32"/>
      <c r="B126" s="33"/>
      <c r="C126" s="206" t="s">
        <v>172</v>
      </c>
      <c r="D126" s="206" t="s">
        <v>151</v>
      </c>
      <c r="E126" s="207" t="s">
        <v>538</v>
      </c>
      <c r="F126" s="208" t="s">
        <v>539</v>
      </c>
      <c r="G126" s="209" t="s">
        <v>175</v>
      </c>
      <c r="H126" s="210">
        <v>1.0999999999999999E-2</v>
      </c>
      <c r="I126" s="211"/>
      <c r="J126" s="211"/>
      <c r="K126" s="212">
        <f>ROUND(P126*H126,2)</f>
        <v>0</v>
      </c>
      <c r="L126" s="208" t="s">
        <v>155</v>
      </c>
      <c r="M126" s="37"/>
      <c r="N126" s="213" t="s">
        <v>1</v>
      </c>
      <c r="O126" s="214" t="s">
        <v>44</v>
      </c>
      <c r="P126" s="215">
        <f>I126+J126</f>
        <v>0</v>
      </c>
      <c r="Q126" s="215">
        <f>ROUND(I126*H126,2)</f>
        <v>0</v>
      </c>
      <c r="R126" s="215">
        <f>ROUND(J126*H126,2)</f>
        <v>0</v>
      </c>
      <c r="S126" s="68"/>
      <c r="T126" s="216">
        <f>S126*H126</f>
        <v>0</v>
      </c>
      <c r="U126" s="216">
        <v>0</v>
      </c>
      <c r="V126" s="216">
        <f>U126*H126</f>
        <v>0</v>
      </c>
      <c r="W126" s="216">
        <v>0</v>
      </c>
      <c r="X126" s="217">
        <f>W126*H126</f>
        <v>0</v>
      </c>
      <c r="Y126" s="32"/>
      <c r="Z126" s="32"/>
      <c r="AA126" s="32"/>
      <c r="AB126" s="32"/>
      <c r="AC126" s="32"/>
      <c r="AD126" s="32"/>
      <c r="AE126" s="32"/>
      <c r="AR126" s="218" t="s">
        <v>156</v>
      </c>
      <c r="AT126" s="218" t="s">
        <v>151</v>
      </c>
      <c r="AU126" s="218" t="s">
        <v>89</v>
      </c>
      <c r="AY126" s="16" t="s">
        <v>148</v>
      </c>
      <c r="BE126" s="219">
        <f>IF(O126="základní",K126,0)</f>
        <v>0</v>
      </c>
      <c r="BF126" s="219">
        <f>IF(O126="snížená",K126,0)</f>
        <v>0</v>
      </c>
      <c r="BG126" s="219">
        <f>IF(O126="zákl. přenesená",K126,0)</f>
        <v>0</v>
      </c>
      <c r="BH126" s="219">
        <f>IF(O126="sníž. přenesená",K126,0)</f>
        <v>0</v>
      </c>
      <c r="BI126" s="219">
        <f>IF(O126="nulová",K126,0)</f>
        <v>0</v>
      </c>
      <c r="BJ126" s="16" t="s">
        <v>89</v>
      </c>
      <c r="BK126" s="219">
        <f>ROUND(P126*H126,2)</f>
        <v>0</v>
      </c>
      <c r="BL126" s="16" t="s">
        <v>156</v>
      </c>
      <c r="BM126" s="218" t="s">
        <v>540</v>
      </c>
    </row>
    <row r="127" spans="1:65" s="2" customFormat="1" ht="24" customHeight="1">
      <c r="A127" s="32"/>
      <c r="B127" s="33"/>
      <c r="C127" s="206" t="s">
        <v>179</v>
      </c>
      <c r="D127" s="206" t="s">
        <v>151</v>
      </c>
      <c r="E127" s="207" t="s">
        <v>541</v>
      </c>
      <c r="F127" s="208" t="s">
        <v>542</v>
      </c>
      <c r="G127" s="209" t="s">
        <v>182</v>
      </c>
      <c r="H127" s="210">
        <v>6</v>
      </c>
      <c r="I127" s="211"/>
      <c r="J127" s="211"/>
      <c r="K127" s="212">
        <f>ROUND(P127*H127,2)</f>
        <v>0</v>
      </c>
      <c r="L127" s="208" t="s">
        <v>155</v>
      </c>
      <c r="M127" s="37"/>
      <c r="N127" s="213" t="s">
        <v>1</v>
      </c>
      <c r="O127" s="214" t="s">
        <v>44</v>
      </c>
      <c r="P127" s="215">
        <f>I127+J127</f>
        <v>0</v>
      </c>
      <c r="Q127" s="215">
        <f>ROUND(I127*H127,2)</f>
        <v>0</v>
      </c>
      <c r="R127" s="215">
        <f>ROUND(J127*H127,2)</f>
        <v>0</v>
      </c>
      <c r="S127" s="68"/>
      <c r="T127" s="216">
        <f>S127*H127</f>
        <v>0</v>
      </c>
      <c r="U127" s="216">
        <v>0</v>
      </c>
      <c r="V127" s="216">
        <f>U127*H127</f>
        <v>0</v>
      </c>
      <c r="W127" s="216">
        <v>0</v>
      </c>
      <c r="X127" s="217">
        <f>W127*H127</f>
        <v>0</v>
      </c>
      <c r="Y127" s="32"/>
      <c r="Z127" s="32"/>
      <c r="AA127" s="32"/>
      <c r="AB127" s="32"/>
      <c r="AC127" s="32"/>
      <c r="AD127" s="32"/>
      <c r="AE127" s="32"/>
      <c r="AR127" s="218" t="s">
        <v>156</v>
      </c>
      <c r="AT127" s="218" t="s">
        <v>151</v>
      </c>
      <c r="AU127" s="218" t="s">
        <v>89</v>
      </c>
      <c r="AY127" s="16" t="s">
        <v>148</v>
      </c>
      <c r="BE127" s="219">
        <f>IF(O127="základní",K127,0)</f>
        <v>0</v>
      </c>
      <c r="BF127" s="219">
        <f>IF(O127="snížená",K127,0)</f>
        <v>0</v>
      </c>
      <c r="BG127" s="219">
        <f>IF(O127="zákl. přenesená",K127,0)</f>
        <v>0</v>
      </c>
      <c r="BH127" s="219">
        <f>IF(O127="sníž. přenesená",K127,0)</f>
        <v>0</v>
      </c>
      <c r="BI127" s="219">
        <f>IF(O127="nulová",K127,0)</f>
        <v>0</v>
      </c>
      <c r="BJ127" s="16" t="s">
        <v>89</v>
      </c>
      <c r="BK127" s="219">
        <f>ROUND(P127*H127,2)</f>
        <v>0</v>
      </c>
      <c r="BL127" s="16" t="s">
        <v>156</v>
      </c>
      <c r="BM127" s="218" t="s">
        <v>543</v>
      </c>
    </row>
    <row r="128" spans="1:65" s="2" customFormat="1" ht="19.5">
      <c r="A128" s="32"/>
      <c r="B128" s="33"/>
      <c r="C128" s="34"/>
      <c r="D128" s="220" t="s">
        <v>177</v>
      </c>
      <c r="E128" s="34"/>
      <c r="F128" s="221" t="s">
        <v>216</v>
      </c>
      <c r="G128" s="34"/>
      <c r="H128" s="34"/>
      <c r="I128" s="113"/>
      <c r="J128" s="113"/>
      <c r="K128" s="34"/>
      <c r="L128" s="34"/>
      <c r="M128" s="37"/>
      <c r="N128" s="222"/>
      <c r="O128" s="223"/>
      <c r="P128" s="68"/>
      <c r="Q128" s="68"/>
      <c r="R128" s="68"/>
      <c r="S128" s="68"/>
      <c r="T128" s="68"/>
      <c r="U128" s="68"/>
      <c r="V128" s="68"/>
      <c r="W128" s="68"/>
      <c r="X128" s="69"/>
      <c r="Y128" s="32"/>
      <c r="Z128" s="32"/>
      <c r="AA128" s="32"/>
      <c r="AB128" s="32"/>
      <c r="AC128" s="32"/>
      <c r="AD128" s="32"/>
      <c r="AE128" s="32"/>
      <c r="AT128" s="16" t="s">
        <v>177</v>
      </c>
      <c r="AU128" s="16" t="s">
        <v>89</v>
      </c>
    </row>
    <row r="129" spans="1:65" s="2" customFormat="1" ht="24" customHeight="1">
      <c r="A129" s="32"/>
      <c r="B129" s="33"/>
      <c r="C129" s="206" t="s">
        <v>185</v>
      </c>
      <c r="D129" s="206" t="s">
        <v>151</v>
      </c>
      <c r="E129" s="207" t="s">
        <v>236</v>
      </c>
      <c r="F129" s="208" t="s">
        <v>237</v>
      </c>
      <c r="G129" s="209" t="s">
        <v>175</v>
      </c>
      <c r="H129" s="210">
        <v>0.6</v>
      </c>
      <c r="I129" s="211"/>
      <c r="J129" s="211"/>
      <c r="K129" s="212">
        <f>ROUND(P129*H129,2)</f>
        <v>0</v>
      </c>
      <c r="L129" s="208" t="s">
        <v>155</v>
      </c>
      <c r="M129" s="37"/>
      <c r="N129" s="213" t="s">
        <v>1</v>
      </c>
      <c r="O129" s="214" t="s">
        <v>44</v>
      </c>
      <c r="P129" s="215">
        <f>I129+J129</f>
        <v>0</v>
      </c>
      <c r="Q129" s="215">
        <f>ROUND(I129*H129,2)</f>
        <v>0</v>
      </c>
      <c r="R129" s="215">
        <f>ROUND(J129*H129,2)</f>
        <v>0</v>
      </c>
      <c r="S129" s="68"/>
      <c r="T129" s="216">
        <f>S129*H129</f>
        <v>0</v>
      </c>
      <c r="U129" s="216">
        <v>0</v>
      </c>
      <c r="V129" s="216">
        <f>U129*H129</f>
        <v>0</v>
      </c>
      <c r="W129" s="216">
        <v>0</v>
      </c>
      <c r="X129" s="217">
        <f>W129*H129</f>
        <v>0</v>
      </c>
      <c r="Y129" s="32"/>
      <c r="Z129" s="32"/>
      <c r="AA129" s="32"/>
      <c r="AB129" s="32"/>
      <c r="AC129" s="32"/>
      <c r="AD129" s="32"/>
      <c r="AE129" s="32"/>
      <c r="AR129" s="218" t="s">
        <v>156</v>
      </c>
      <c r="AT129" s="218" t="s">
        <v>151</v>
      </c>
      <c r="AU129" s="218" t="s">
        <v>89</v>
      </c>
      <c r="AY129" s="16" t="s">
        <v>148</v>
      </c>
      <c r="BE129" s="219">
        <f>IF(O129="základní",K129,0)</f>
        <v>0</v>
      </c>
      <c r="BF129" s="219">
        <f>IF(O129="snížená",K129,0)</f>
        <v>0</v>
      </c>
      <c r="BG129" s="219">
        <f>IF(O129="zákl. přenesená",K129,0)</f>
        <v>0</v>
      </c>
      <c r="BH129" s="219">
        <f>IF(O129="sníž. přenesená",K129,0)</f>
        <v>0</v>
      </c>
      <c r="BI129" s="219">
        <f>IF(O129="nulová",K129,0)</f>
        <v>0</v>
      </c>
      <c r="BJ129" s="16" t="s">
        <v>89</v>
      </c>
      <c r="BK129" s="219">
        <f>ROUND(P129*H129,2)</f>
        <v>0</v>
      </c>
      <c r="BL129" s="16" t="s">
        <v>156</v>
      </c>
      <c r="BM129" s="218" t="s">
        <v>544</v>
      </c>
    </row>
    <row r="130" spans="1:65" s="2" customFormat="1" ht="19.5">
      <c r="A130" s="32"/>
      <c r="B130" s="33"/>
      <c r="C130" s="34"/>
      <c r="D130" s="220" t="s">
        <v>177</v>
      </c>
      <c r="E130" s="34"/>
      <c r="F130" s="221" t="s">
        <v>178</v>
      </c>
      <c r="G130" s="34"/>
      <c r="H130" s="34"/>
      <c r="I130" s="113"/>
      <c r="J130" s="113"/>
      <c r="K130" s="34"/>
      <c r="L130" s="34"/>
      <c r="M130" s="37"/>
      <c r="N130" s="222"/>
      <c r="O130" s="223"/>
      <c r="P130" s="68"/>
      <c r="Q130" s="68"/>
      <c r="R130" s="68"/>
      <c r="S130" s="68"/>
      <c r="T130" s="68"/>
      <c r="U130" s="68"/>
      <c r="V130" s="68"/>
      <c r="W130" s="68"/>
      <c r="X130" s="69"/>
      <c r="Y130" s="32"/>
      <c r="Z130" s="32"/>
      <c r="AA130" s="32"/>
      <c r="AB130" s="32"/>
      <c r="AC130" s="32"/>
      <c r="AD130" s="32"/>
      <c r="AE130" s="32"/>
      <c r="AT130" s="16" t="s">
        <v>177</v>
      </c>
      <c r="AU130" s="16" t="s">
        <v>89</v>
      </c>
    </row>
    <row r="131" spans="1:65" s="2" customFormat="1" ht="24" customHeight="1">
      <c r="A131" s="32"/>
      <c r="B131" s="33"/>
      <c r="C131" s="206" t="s">
        <v>189</v>
      </c>
      <c r="D131" s="206" t="s">
        <v>151</v>
      </c>
      <c r="E131" s="207" t="s">
        <v>545</v>
      </c>
      <c r="F131" s="208" t="s">
        <v>546</v>
      </c>
      <c r="G131" s="209" t="s">
        <v>175</v>
      </c>
      <c r="H131" s="210">
        <v>2</v>
      </c>
      <c r="I131" s="211"/>
      <c r="J131" s="211"/>
      <c r="K131" s="212">
        <f>ROUND(P131*H131,2)</f>
        <v>0</v>
      </c>
      <c r="L131" s="208" t="s">
        <v>155</v>
      </c>
      <c r="M131" s="37"/>
      <c r="N131" s="213" t="s">
        <v>1</v>
      </c>
      <c r="O131" s="214" t="s">
        <v>44</v>
      </c>
      <c r="P131" s="215">
        <f>I131+J131</f>
        <v>0</v>
      </c>
      <c r="Q131" s="215">
        <f>ROUND(I131*H131,2)</f>
        <v>0</v>
      </c>
      <c r="R131" s="215">
        <f>ROUND(J131*H131,2)</f>
        <v>0</v>
      </c>
      <c r="S131" s="68"/>
      <c r="T131" s="216">
        <f>S131*H131</f>
        <v>0</v>
      </c>
      <c r="U131" s="216">
        <v>0</v>
      </c>
      <c r="V131" s="216">
        <f>U131*H131</f>
        <v>0</v>
      </c>
      <c r="W131" s="216">
        <v>0</v>
      </c>
      <c r="X131" s="217">
        <f>W131*H131</f>
        <v>0</v>
      </c>
      <c r="Y131" s="32"/>
      <c r="Z131" s="32"/>
      <c r="AA131" s="32"/>
      <c r="AB131" s="32"/>
      <c r="AC131" s="32"/>
      <c r="AD131" s="32"/>
      <c r="AE131" s="32"/>
      <c r="AR131" s="218" t="s">
        <v>156</v>
      </c>
      <c r="AT131" s="218" t="s">
        <v>151</v>
      </c>
      <c r="AU131" s="218" t="s">
        <v>89</v>
      </c>
      <c r="AY131" s="16" t="s">
        <v>148</v>
      </c>
      <c r="BE131" s="219">
        <f>IF(O131="základní",K131,0)</f>
        <v>0</v>
      </c>
      <c r="BF131" s="219">
        <f>IF(O131="snížená",K131,0)</f>
        <v>0</v>
      </c>
      <c r="BG131" s="219">
        <f>IF(O131="zákl. přenesená",K131,0)</f>
        <v>0</v>
      </c>
      <c r="BH131" s="219">
        <f>IF(O131="sníž. přenesená",K131,0)</f>
        <v>0</v>
      </c>
      <c r="BI131" s="219">
        <f>IF(O131="nulová",K131,0)</f>
        <v>0</v>
      </c>
      <c r="BJ131" s="16" t="s">
        <v>89</v>
      </c>
      <c r="BK131" s="219">
        <f>ROUND(P131*H131,2)</f>
        <v>0</v>
      </c>
      <c r="BL131" s="16" t="s">
        <v>156</v>
      </c>
      <c r="BM131" s="218" t="s">
        <v>547</v>
      </c>
    </row>
    <row r="132" spans="1:65" s="2" customFormat="1" ht="19.5">
      <c r="A132" s="32"/>
      <c r="B132" s="33"/>
      <c r="C132" s="34"/>
      <c r="D132" s="220" t="s">
        <v>177</v>
      </c>
      <c r="E132" s="34"/>
      <c r="F132" s="221" t="s">
        <v>178</v>
      </c>
      <c r="G132" s="34"/>
      <c r="H132" s="34"/>
      <c r="I132" s="113"/>
      <c r="J132" s="113"/>
      <c r="K132" s="34"/>
      <c r="L132" s="34"/>
      <c r="M132" s="37"/>
      <c r="N132" s="222"/>
      <c r="O132" s="223"/>
      <c r="P132" s="68"/>
      <c r="Q132" s="68"/>
      <c r="R132" s="68"/>
      <c r="S132" s="68"/>
      <c r="T132" s="68"/>
      <c r="U132" s="68"/>
      <c r="V132" s="68"/>
      <c r="W132" s="68"/>
      <c r="X132" s="69"/>
      <c r="Y132" s="32"/>
      <c r="Z132" s="32"/>
      <c r="AA132" s="32"/>
      <c r="AB132" s="32"/>
      <c r="AC132" s="32"/>
      <c r="AD132" s="32"/>
      <c r="AE132" s="32"/>
      <c r="AT132" s="16" t="s">
        <v>177</v>
      </c>
      <c r="AU132" s="16" t="s">
        <v>89</v>
      </c>
    </row>
    <row r="133" spans="1:65" s="2" customFormat="1" ht="24" customHeight="1">
      <c r="A133" s="32"/>
      <c r="B133" s="33"/>
      <c r="C133" s="206" t="s">
        <v>194</v>
      </c>
      <c r="D133" s="206" t="s">
        <v>151</v>
      </c>
      <c r="E133" s="207" t="s">
        <v>548</v>
      </c>
      <c r="F133" s="208" t="s">
        <v>549</v>
      </c>
      <c r="G133" s="209" t="s">
        <v>209</v>
      </c>
      <c r="H133" s="210">
        <v>7.2</v>
      </c>
      <c r="I133" s="211"/>
      <c r="J133" s="211"/>
      <c r="K133" s="212">
        <f t="shared" ref="K133:K142" si="0">ROUND(P133*H133,2)</f>
        <v>0</v>
      </c>
      <c r="L133" s="208" t="s">
        <v>155</v>
      </c>
      <c r="M133" s="37"/>
      <c r="N133" s="213" t="s">
        <v>1</v>
      </c>
      <c r="O133" s="214" t="s">
        <v>44</v>
      </c>
      <c r="P133" s="215">
        <f t="shared" ref="P133:P142" si="1">I133+J133</f>
        <v>0</v>
      </c>
      <c r="Q133" s="215">
        <f t="shared" ref="Q133:Q142" si="2">ROUND(I133*H133,2)</f>
        <v>0</v>
      </c>
      <c r="R133" s="215">
        <f t="shared" ref="R133:R142" si="3">ROUND(J133*H133,2)</f>
        <v>0</v>
      </c>
      <c r="S133" s="68"/>
      <c r="T133" s="216">
        <f t="shared" ref="T133:T142" si="4">S133*H133</f>
        <v>0</v>
      </c>
      <c r="U133" s="216">
        <v>0</v>
      </c>
      <c r="V133" s="216">
        <f t="shared" ref="V133:V142" si="5">U133*H133</f>
        <v>0</v>
      </c>
      <c r="W133" s="216">
        <v>0</v>
      </c>
      <c r="X133" s="217">
        <f t="shared" ref="X133:X142" si="6">W133*H133</f>
        <v>0</v>
      </c>
      <c r="Y133" s="32"/>
      <c r="Z133" s="32"/>
      <c r="AA133" s="32"/>
      <c r="AB133" s="32"/>
      <c r="AC133" s="32"/>
      <c r="AD133" s="32"/>
      <c r="AE133" s="32"/>
      <c r="AR133" s="218" t="s">
        <v>156</v>
      </c>
      <c r="AT133" s="218" t="s">
        <v>151</v>
      </c>
      <c r="AU133" s="218" t="s">
        <v>89</v>
      </c>
      <c r="AY133" s="16" t="s">
        <v>148</v>
      </c>
      <c r="BE133" s="219">
        <f t="shared" ref="BE133:BE142" si="7">IF(O133="základní",K133,0)</f>
        <v>0</v>
      </c>
      <c r="BF133" s="219">
        <f t="shared" ref="BF133:BF142" si="8">IF(O133="snížená",K133,0)</f>
        <v>0</v>
      </c>
      <c r="BG133" s="219">
        <f t="shared" ref="BG133:BG142" si="9">IF(O133="zákl. přenesená",K133,0)</f>
        <v>0</v>
      </c>
      <c r="BH133" s="219">
        <f t="shared" ref="BH133:BH142" si="10">IF(O133="sníž. přenesená",K133,0)</f>
        <v>0</v>
      </c>
      <c r="BI133" s="219">
        <f t="shared" ref="BI133:BI142" si="11">IF(O133="nulová",K133,0)</f>
        <v>0</v>
      </c>
      <c r="BJ133" s="16" t="s">
        <v>89</v>
      </c>
      <c r="BK133" s="219">
        <f t="shared" ref="BK133:BK142" si="12">ROUND(P133*H133,2)</f>
        <v>0</v>
      </c>
      <c r="BL133" s="16" t="s">
        <v>156</v>
      </c>
      <c r="BM133" s="218" t="s">
        <v>550</v>
      </c>
    </row>
    <row r="134" spans="1:65" s="2" customFormat="1" ht="24" customHeight="1">
      <c r="A134" s="32"/>
      <c r="B134" s="33"/>
      <c r="C134" s="206" t="s">
        <v>198</v>
      </c>
      <c r="D134" s="206" t="s">
        <v>151</v>
      </c>
      <c r="E134" s="207" t="s">
        <v>551</v>
      </c>
      <c r="F134" s="208" t="s">
        <v>552</v>
      </c>
      <c r="G134" s="209" t="s">
        <v>209</v>
      </c>
      <c r="H134" s="210">
        <v>7.2</v>
      </c>
      <c r="I134" s="211"/>
      <c r="J134" s="211"/>
      <c r="K134" s="212">
        <f t="shared" si="0"/>
        <v>0</v>
      </c>
      <c r="L134" s="208" t="s">
        <v>155</v>
      </c>
      <c r="M134" s="37"/>
      <c r="N134" s="213" t="s">
        <v>1</v>
      </c>
      <c r="O134" s="214" t="s">
        <v>44</v>
      </c>
      <c r="P134" s="215">
        <f t="shared" si="1"/>
        <v>0</v>
      </c>
      <c r="Q134" s="215">
        <f t="shared" si="2"/>
        <v>0</v>
      </c>
      <c r="R134" s="215">
        <f t="shared" si="3"/>
        <v>0</v>
      </c>
      <c r="S134" s="68"/>
      <c r="T134" s="216">
        <f t="shared" si="4"/>
        <v>0</v>
      </c>
      <c r="U134" s="216">
        <v>0</v>
      </c>
      <c r="V134" s="216">
        <f t="shared" si="5"/>
        <v>0</v>
      </c>
      <c r="W134" s="216">
        <v>0</v>
      </c>
      <c r="X134" s="217">
        <f t="shared" si="6"/>
        <v>0</v>
      </c>
      <c r="Y134" s="32"/>
      <c r="Z134" s="32"/>
      <c r="AA134" s="32"/>
      <c r="AB134" s="32"/>
      <c r="AC134" s="32"/>
      <c r="AD134" s="32"/>
      <c r="AE134" s="32"/>
      <c r="AR134" s="218" t="s">
        <v>156</v>
      </c>
      <c r="AT134" s="218" t="s">
        <v>151</v>
      </c>
      <c r="AU134" s="218" t="s">
        <v>89</v>
      </c>
      <c r="AY134" s="16" t="s">
        <v>148</v>
      </c>
      <c r="BE134" s="219">
        <f t="shared" si="7"/>
        <v>0</v>
      </c>
      <c r="BF134" s="219">
        <f t="shared" si="8"/>
        <v>0</v>
      </c>
      <c r="BG134" s="219">
        <f t="shared" si="9"/>
        <v>0</v>
      </c>
      <c r="BH134" s="219">
        <f t="shared" si="10"/>
        <v>0</v>
      </c>
      <c r="BI134" s="219">
        <f t="shared" si="11"/>
        <v>0</v>
      </c>
      <c r="BJ134" s="16" t="s">
        <v>89</v>
      </c>
      <c r="BK134" s="219">
        <f t="shared" si="12"/>
        <v>0</v>
      </c>
      <c r="BL134" s="16" t="s">
        <v>156</v>
      </c>
      <c r="BM134" s="218" t="s">
        <v>553</v>
      </c>
    </row>
    <row r="135" spans="1:65" s="2" customFormat="1" ht="24" customHeight="1">
      <c r="A135" s="32"/>
      <c r="B135" s="33"/>
      <c r="C135" s="206" t="s">
        <v>202</v>
      </c>
      <c r="D135" s="206" t="s">
        <v>151</v>
      </c>
      <c r="E135" s="207" t="s">
        <v>554</v>
      </c>
      <c r="F135" s="208" t="s">
        <v>555</v>
      </c>
      <c r="G135" s="209" t="s">
        <v>209</v>
      </c>
      <c r="H135" s="210">
        <v>7.2</v>
      </c>
      <c r="I135" s="211"/>
      <c r="J135" s="211"/>
      <c r="K135" s="212">
        <f t="shared" si="0"/>
        <v>0</v>
      </c>
      <c r="L135" s="208" t="s">
        <v>155</v>
      </c>
      <c r="M135" s="37"/>
      <c r="N135" s="213" t="s">
        <v>1</v>
      </c>
      <c r="O135" s="214" t="s">
        <v>44</v>
      </c>
      <c r="P135" s="215">
        <f t="shared" si="1"/>
        <v>0</v>
      </c>
      <c r="Q135" s="215">
        <f t="shared" si="2"/>
        <v>0</v>
      </c>
      <c r="R135" s="215">
        <f t="shared" si="3"/>
        <v>0</v>
      </c>
      <c r="S135" s="68"/>
      <c r="T135" s="216">
        <f t="shared" si="4"/>
        <v>0</v>
      </c>
      <c r="U135" s="216">
        <v>0</v>
      </c>
      <c r="V135" s="216">
        <f t="shared" si="5"/>
        <v>0</v>
      </c>
      <c r="W135" s="216">
        <v>0</v>
      </c>
      <c r="X135" s="217">
        <f t="shared" si="6"/>
        <v>0</v>
      </c>
      <c r="Y135" s="32"/>
      <c r="Z135" s="32"/>
      <c r="AA135" s="32"/>
      <c r="AB135" s="32"/>
      <c r="AC135" s="32"/>
      <c r="AD135" s="32"/>
      <c r="AE135" s="32"/>
      <c r="AR135" s="218" t="s">
        <v>156</v>
      </c>
      <c r="AT135" s="218" t="s">
        <v>151</v>
      </c>
      <c r="AU135" s="218" t="s">
        <v>89</v>
      </c>
      <c r="AY135" s="16" t="s">
        <v>148</v>
      </c>
      <c r="BE135" s="219">
        <f t="shared" si="7"/>
        <v>0</v>
      </c>
      <c r="BF135" s="219">
        <f t="shared" si="8"/>
        <v>0</v>
      </c>
      <c r="BG135" s="219">
        <f t="shared" si="9"/>
        <v>0</v>
      </c>
      <c r="BH135" s="219">
        <f t="shared" si="10"/>
        <v>0</v>
      </c>
      <c r="BI135" s="219">
        <f t="shared" si="11"/>
        <v>0</v>
      </c>
      <c r="BJ135" s="16" t="s">
        <v>89</v>
      </c>
      <c r="BK135" s="219">
        <f t="shared" si="12"/>
        <v>0</v>
      </c>
      <c r="BL135" s="16" t="s">
        <v>156</v>
      </c>
      <c r="BM135" s="218" t="s">
        <v>556</v>
      </c>
    </row>
    <row r="136" spans="1:65" s="2" customFormat="1" ht="24" customHeight="1">
      <c r="A136" s="32"/>
      <c r="B136" s="33"/>
      <c r="C136" s="206" t="s">
        <v>206</v>
      </c>
      <c r="D136" s="206" t="s">
        <v>151</v>
      </c>
      <c r="E136" s="207" t="s">
        <v>293</v>
      </c>
      <c r="F136" s="208" t="s">
        <v>294</v>
      </c>
      <c r="G136" s="209" t="s">
        <v>209</v>
      </c>
      <c r="H136" s="210">
        <v>7.2</v>
      </c>
      <c r="I136" s="211"/>
      <c r="J136" s="211"/>
      <c r="K136" s="212">
        <f t="shared" si="0"/>
        <v>0</v>
      </c>
      <c r="L136" s="208" t="s">
        <v>155</v>
      </c>
      <c r="M136" s="37"/>
      <c r="N136" s="213" t="s">
        <v>1</v>
      </c>
      <c r="O136" s="214" t="s">
        <v>44</v>
      </c>
      <c r="P136" s="215">
        <f t="shared" si="1"/>
        <v>0</v>
      </c>
      <c r="Q136" s="215">
        <f t="shared" si="2"/>
        <v>0</v>
      </c>
      <c r="R136" s="215">
        <f t="shared" si="3"/>
        <v>0</v>
      </c>
      <c r="S136" s="68"/>
      <c r="T136" s="216">
        <f t="shared" si="4"/>
        <v>0</v>
      </c>
      <c r="U136" s="216">
        <v>0</v>
      </c>
      <c r="V136" s="216">
        <f t="shared" si="5"/>
        <v>0</v>
      </c>
      <c r="W136" s="216">
        <v>0</v>
      </c>
      <c r="X136" s="217">
        <f t="shared" si="6"/>
        <v>0</v>
      </c>
      <c r="Y136" s="32"/>
      <c r="Z136" s="32"/>
      <c r="AA136" s="32"/>
      <c r="AB136" s="32"/>
      <c r="AC136" s="32"/>
      <c r="AD136" s="32"/>
      <c r="AE136" s="32"/>
      <c r="AR136" s="218" t="s">
        <v>156</v>
      </c>
      <c r="AT136" s="218" t="s">
        <v>151</v>
      </c>
      <c r="AU136" s="218" t="s">
        <v>89</v>
      </c>
      <c r="AY136" s="16" t="s">
        <v>148</v>
      </c>
      <c r="BE136" s="219">
        <f t="shared" si="7"/>
        <v>0</v>
      </c>
      <c r="BF136" s="219">
        <f t="shared" si="8"/>
        <v>0</v>
      </c>
      <c r="BG136" s="219">
        <f t="shared" si="9"/>
        <v>0</v>
      </c>
      <c r="BH136" s="219">
        <f t="shared" si="10"/>
        <v>0</v>
      </c>
      <c r="BI136" s="219">
        <f t="shared" si="11"/>
        <v>0</v>
      </c>
      <c r="BJ136" s="16" t="s">
        <v>89</v>
      </c>
      <c r="BK136" s="219">
        <f t="shared" si="12"/>
        <v>0</v>
      </c>
      <c r="BL136" s="16" t="s">
        <v>156</v>
      </c>
      <c r="BM136" s="218" t="s">
        <v>557</v>
      </c>
    </row>
    <row r="137" spans="1:65" s="2" customFormat="1" ht="24" customHeight="1">
      <c r="A137" s="32"/>
      <c r="B137" s="33"/>
      <c r="C137" s="206" t="s">
        <v>212</v>
      </c>
      <c r="D137" s="206" t="s">
        <v>151</v>
      </c>
      <c r="E137" s="207" t="s">
        <v>299</v>
      </c>
      <c r="F137" s="208" t="s">
        <v>300</v>
      </c>
      <c r="G137" s="209" t="s">
        <v>209</v>
      </c>
      <c r="H137" s="210">
        <v>15.5</v>
      </c>
      <c r="I137" s="211"/>
      <c r="J137" s="211"/>
      <c r="K137" s="212">
        <f t="shared" si="0"/>
        <v>0</v>
      </c>
      <c r="L137" s="208" t="s">
        <v>155</v>
      </c>
      <c r="M137" s="37"/>
      <c r="N137" s="213" t="s">
        <v>1</v>
      </c>
      <c r="O137" s="214" t="s">
        <v>44</v>
      </c>
      <c r="P137" s="215">
        <f t="shared" si="1"/>
        <v>0</v>
      </c>
      <c r="Q137" s="215">
        <f t="shared" si="2"/>
        <v>0</v>
      </c>
      <c r="R137" s="215">
        <f t="shared" si="3"/>
        <v>0</v>
      </c>
      <c r="S137" s="68"/>
      <c r="T137" s="216">
        <f t="shared" si="4"/>
        <v>0</v>
      </c>
      <c r="U137" s="216">
        <v>0</v>
      </c>
      <c r="V137" s="216">
        <f t="shared" si="5"/>
        <v>0</v>
      </c>
      <c r="W137" s="216">
        <v>0</v>
      </c>
      <c r="X137" s="217">
        <f t="shared" si="6"/>
        <v>0</v>
      </c>
      <c r="Y137" s="32"/>
      <c r="Z137" s="32"/>
      <c r="AA137" s="32"/>
      <c r="AB137" s="32"/>
      <c r="AC137" s="32"/>
      <c r="AD137" s="32"/>
      <c r="AE137" s="32"/>
      <c r="AR137" s="218" t="s">
        <v>156</v>
      </c>
      <c r="AT137" s="218" t="s">
        <v>151</v>
      </c>
      <c r="AU137" s="218" t="s">
        <v>89</v>
      </c>
      <c r="AY137" s="16" t="s">
        <v>148</v>
      </c>
      <c r="BE137" s="219">
        <f t="shared" si="7"/>
        <v>0</v>
      </c>
      <c r="BF137" s="219">
        <f t="shared" si="8"/>
        <v>0</v>
      </c>
      <c r="BG137" s="219">
        <f t="shared" si="9"/>
        <v>0</v>
      </c>
      <c r="BH137" s="219">
        <f t="shared" si="10"/>
        <v>0</v>
      </c>
      <c r="BI137" s="219">
        <f t="shared" si="11"/>
        <v>0</v>
      </c>
      <c r="BJ137" s="16" t="s">
        <v>89</v>
      </c>
      <c r="BK137" s="219">
        <f t="shared" si="12"/>
        <v>0</v>
      </c>
      <c r="BL137" s="16" t="s">
        <v>156</v>
      </c>
      <c r="BM137" s="218" t="s">
        <v>558</v>
      </c>
    </row>
    <row r="138" spans="1:65" s="2" customFormat="1" ht="24" customHeight="1">
      <c r="A138" s="32"/>
      <c r="B138" s="33"/>
      <c r="C138" s="206" t="s">
        <v>9</v>
      </c>
      <c r="D138" s="206" t="s">
        <v>151</v>
      </c>
      <c r="E138" s="207" t="s">
        <v>303</v>
      </c>
      <c r="F138" s="208" t="s">
        <v>304</v>
      </c>
      <c r="G138" s="209" t="s">
        <v>154</v>
      </c>
      <c r="H138" s="210">
        <v>73</v>
      </c>
      <c r="I138" s="211"/>
      <c r="J138" s="211"/>
      <c r="K138" s="212">
        <f t="shared" si="0"/>
        <v>0</v>
      </c>
      <c r="L138" s="208" t="s">
        <v>155</v>
      </c>
      <c r="M138" s="37"/>
      <c r="N138" s="213" t="s">
        <v>1</v>
      </c>
      <c r="O138" s="214" t="s">
        <v>44</v>
      </c>
      <c r="P138" s="215">
        <f t="shared" si="1"/>
        <v>0</v>
      </c>
      <c r="Q138" s="215">
        <f t="shared" si="2"/>
        <v>0</v>
      </c>
      <c r="R138" s="215">
        <f t="shared" si="3"/>
        <v>0</v>
      </c>
      <c r="S138" s="68"/>
      <c r="T138" s="216">
        <f t="shared" si="4"/>
        <v>0</v>
      </c>
      <c r="U138" s="216">
        <v>0</v>
      </c>
      <c r="V138" s="216">
        <f t="shared" si="5"/>
        <v>0</v>
      </c>
      <c r="W138" s="216">
        <v>0.44</v>
      </c>
      <c r="X138" s="217">
        <f t="shared" si="6"/>
        <v>32.119999999999997</v>
      </c>
      <c r="Y138" s="32"/>
      <c r="Z138" s="32"/>
      <c r="AA138" s="32"/>
      <c r="AB138" s="32"/>
      <c r="AC138" s="32"/>
      <c r="AD138" s="32"/>
      <c r="AE138" s="32"/>
      <c r="AR138" s="218" t="s">
        <v>156</v>
      </c>
      <c r="AT138" s="218" t="s">
        <v>151</v>
      </c>
      <c r="AU138" s="218" t="s">
        <v>89</v>
      </c>
      <c r="AY138" s="16" t="s">
        <v>148</v>
      </c>
      <c r="BE138" s="219">
        <f t="shared" si="7"/>
        <v>0</v>
      </c>
      <c r="BF138" s="219">
        <f t="shared" si="8"/>
        <v>0</v>
      </c>
      <c r="BG138" s="219">
        <f t="shared" si="9"/>
        <v>0</v>
      </c>
      <c r="BH138" s="219">
        <f t="shared" si="10"/>
        <v>0</v>
      </c>
      <c r="BI138" s="219">
        <f t="shared" si="11"/>
        <v>0</v>
      </c>
      <c r="BJ138" s="16" t="s">
        <v>89</v>
      </c>
      <c r="BK138" s="219">
        <f t="shared" si="12"/>
        <v>0</v>
      </c>
      <c r="BL138" s="16" t="s">
        <v>156</v>
      </c>
      <c r="BM138" s="218" t="s">
        <v>559</v>
      </c>
    </row>
    <row r="139" spans="1:65" s="2" customFormat="1" ht="24" customHeight="1">
      <c r="A139" s="32"/>
      <c r="B139" s="33"/>
      <c r="C139" s="206" t="s">
        <v>220</v>
      </c>
      <c r="D139" s="206" t="s">
        <v>151</v>
      </c>
      <c r="E139" s="207" t="s">
        <v>560</v>
      </c>
      <c r="F139" s="208" t="s">
        <v>561</v>
      </c>
      <c r="G139" s="209" t="s">
        <v>154</v>
      </c>
      <c r="H139" s="210">
        <v>54</v>
      </c>
      <c r="I139" s="211"/>
      <c r="J139" s="211"/>
      <c r="K139" s="212">
        <f t="shared" si="0"/>
        <v>0</v>
      </c>
      <c r="L139" s="208" t="s">
        <v>155</v>
      </c>
      <c r="M139" s="37"/>
      <c r="N139" s="213" t="s">
        <v>1</v>
      </c>
      <c r="O139" s="214" t="s">
        <v>44</v>
      </c>
      <c r="P139" s="215">
        <f t="shared" si="1"/>
        <v>0</v>
      </c>
      <c r="Q139" s="215">
        <f t="shared" si="2"/>
        <v>0</v>
      </c>
      <c r="R139" s="215">
        <f t="shared" si="3"/>
        <v>0</v>
      </c>
      <c r="S139" s="68"/>
      <c r="T139" s="216">
        <f t="shared" si="4"/>
        <v>0</v>
      </c>
      <c r="U139" s="216">
        <v>0</v>
      </c>
      <c r="V139" s="216">
        <f t="shared" si="5"/>
        <v>0</v>
      </c>
      <c r="W139" s="216">
        <v>0</v>
      </c>
      <c r="X139" s="217">
        <f t="shared" si="6"/>
        <v>0</v>
      </c>
      <c r="Y139" s="32"/>
      <c r="Z139" s="32"/>
      <c r="AA139" s="32"/>
      <c r="AB139" s="32"/>
      <c r="AC139" s="32"/>
      <c r="AD139" s="32"/>
      <c r="AE139" s="32"/>
      <c r="AR139" s="218" t="s">
        <v>156</v>
      </c>
      <c r="AT139" s="218" t="s">
        <v>151</v>
      </c>
      <c r="AU139" s="218" t="s">
        <v>89</v>
      </c>
      <c r="AY139" s="16" t="s">
        <v>148</v>
      </c>
      <c r="BE139" s="219">
        <f t="shared" si="7"/>
        <v>0</v>
      </c>
      <c r="BF139" s="219">
        <f t="shared" si="8"/>
        <v>0</v>
      </c>
      <c r="BG139" s="219">
        <f t="shared" si="9"/>
        <v>0</v>
      </c>
      <c r="BH139" s="219">
        <f t="shared" si="10"/>
        <v>0</v>
      </c>
      <c r="BI139" s="219">
        <f t="shared" si="11"/>
        <v>0</v>
      </c>
      <c r="BJ139" s="16" t="s">
        <v>89</v>
      </c>
      <c r="BK139" s="219">
        <f t="shared" si="12"/>
        <v>0</v>
      </c>
      <c r="BL139" s="16" t="s">
        <v>156</v>
      </c>
      <c r="BM139" s="218" t="s">
        <v>562</v>
      </c>
    </row>
    <row r="140" spans="1:65" s="2" customFormat="1" ht="24" customHeight="1">
      <c r="A140" s="32"/>
      <c r="B140" s="33"/>
      <c r="C140" s="206" t="s">
        <v>225</v>
      </c>
      <c r="D140" s="206" t="s">
        <v>151</v>
      </c>
      <c r="E140" s="207" t="s">
        <v>563</v>
      </c>
      <c r="F140" s="208" t="s">
        <v>564</v>
      </c>
      <c r="G140" s="209" t="s">
        <v>154</v>
      </c>
      <c r="H140" s="210">
        <v>27.2</v>
      </c>
      <c r="I140" s="211"/>
      <c r="J140" s="211"/>
      <c r="K140" s="212">
        <f t="shared" si="0"/>
        <v>0</v>
      </c>
      <c r="L140" s="208" t="s">
        <v>155</v>
      </c>
      <c r="M140" s="37"/>
      <c r="N140" s="213" t="s">
        <v>1</v>
      </c>
      <c r="O140" s="214" t="s">
        <v>44</v>
      </c>
      <c r="P140" s="215">
        <f t="shared" si="1"/>
        <v>0</v>
      </c>
      <c r="Q140" s="215">
        <f t="shared" si="2"/>
        <v>0</v>
      </c>
      <c r="R140" s="215">
        <f t="shared" si="3"/>
        <v>0</v>
      </c>
      <c r="S140" s="68"/>
      <c r="T140" s="216">
        <f t="shared" si="4"/>
        <v>0</v>
      </c>
      <c r="U140" s="216">
        <v>0</v>
      </c>
      <c r="V140" s="216">
        <f t="shared" si="5"/>
        <v>0</v>
      </c>
      <c r="W140" s="216">
        <v>0</v>
      </c>
      <c r="X140" s="217">
        <f t="shared" si="6"/>
        <v>0</v>
      </c>
      <c r="Y140" s="32"/>
      <c r="Z140" s="32"/>
      <c r="AA140" s="32"/>
      <c r="AB140" s="32"/>
      <c r="AC140" s="32"/>
      <c r="AD140" s="32"/>
      <c r="AE140" s="32"/>
      <c r="AR140" s="218" t="s">
        <v>156</v>
      </c>
      <c r="AT140" s="218" t="s">
        <v>151</v>
      </c>
      <c r="AU140" s="218" t="s">
        <v>89</v>
      </c>
      <c r="AY140" s="16" t="s">
        <v>148</v>
      </c>
      <c r="BE140" s="219">
        <f t="shared" si="7"/>
        <v>0</v>
      </c>
      <c r="BF140" s="219">
        <f t="shared" si="8"/>
        <v>0</v>
      </c>
      <c r="BG140" s="219">
        <f t="shared" si="9"/>
        <v>0</v>
      </c>
      <c r="BH140" s="219">
        <f t="shared" si="10"/>
        <v>0</v>
      </c>
      <c r="BI140" s="219">
        <f t="shared" si="11"/>
        <v>0</v>
      </c>
      <c r="BJ140" s="16" t="s">
        <v>89</v>
      </c>
      <c r="BK140" s="219">
        <f t="shared" si="12"/>
        <v>0</v>
      </c>
      <c r="BL140" s="16" t="s">
        <v>156</v>
      </c>
      <c r="BM140" s="218" t="s">
        <v>565</v>
      </c>
    </row>
    <row r="141" spans="1:65" s="2" customFormat="1" ht="24" customHeight="1">
      <c r="A141" s="32"/>
      <c r="B141" s="33"/>
      <c r="C141" s="206" t="s">
        <v>231</v>
      </c>
      <c r="D141" s="206" t="s">
        <v>151</v>
      </c>
      <c r="E141" s="207" t="s">
        <v>566</v>
      </c>
      <c r="F141" s="208" t="s">
        <v>567</v>
      </c>
      <c r="G141" s="209" t="s">
        <v>154</v>
      </c>
      <c r="H141" s="210">
        <v>27.2</v>
      </c>
      <c r="I141" s="211"/>
      <c r="J141" s="211"/>
      <c r="K141" s="212">
        <f t="shared" si="0"/>
        <v>0</v>
      </c>
      <c r="L141" s="208" t="s">
        <v>155</v>
      </c>
      <c r="M141" s="37"/>
      <c r="N141" s="213" t="s">
        <v>1</v>
      </c>
      <c r="O141" s="214" t="s">
        <v>44</v>
      </c>
      <c r="P141" s="215">
        <f t="shared" si="1"/>
        <v>0</v>
      </c>
      <c r="Q141" s="215">
        <f t="shared" si="2"/>
        <v>0</v>
      </c>
      <c r="R141" s="215">
        <f t="shared" si="3"/>
        <v>0</v>
      </c>
      <c r="S141" s="68"/>
      <c r="T141" s="216">
        <f t="shared" si="4"/>
        <v>0</v>
      </c>
      <c r="U141" s="216">
        <v>0</v>
      </c>
      <c r="V141" s="216">
        <f t="shared" si="5"/>
        <v>0</v>
      </c>
      <c r="W141" s="216">
        <v>0</v>
      </c>
      <c r="X141" s="217">
        <f t="shared" si="6"/>
        <v>0</v>
      </c>
      <c r="Y141" s="32"/>
      <c r="Z141" s="32"/>
      <c r="AA141" s="32"/>
      <c r="AB141" s="32"/>
      <c r="AC141" s="32"/>
      <c r="AD141" s="32"/>
      <c r="AE141" s="32"/>
      <c r="AR141" s="218" t="s">
        <v>156</v>
      </c>
      <c r="AT141" s="218" t="s">
        <v>151</v>
      </c>
      <c r="AU141" s="218" t="s">
        <v>89</v>
      </c>
      <c r="AY141" s="16" t="s">
        <v>148</v>
      </c>
      <c r="BE141" s="219">
        <f t="shared" si="7"/>
        <v>0</v>
      </c>
      <c r="BF141" s="219">
        <f t="shared" si="8"/>
        <v>0</v>
      </c>
      <c r="BG141" s="219">
        <f t="shared" si="9"/>
        <v>0</v>
      </c>
      <c r="BH141" s="219">
        <f t="shared" si="10"/>
        <v>0</v>
      </c>
      <c r="BI141" s="219">
        <f t="shared" si="11"/>
        <v>0</v>
      </c>
      <c r="BJ141" s="16" t="s">
        <v>89</v>
      </c>
      <c r="BK141" s="219">
        <f t="shared" si="12"/>
        <v>0</v>
      </c>
      <c r="BL141" s="16" t="s">
        <v>156</v>
      </c>
      <c r="BM141" s="218" t="s">
        <v>568</v>
      </c>
    </row>
    <row r="142" spans="1:65" s="2" customFormat="1" ht="24" customHeight="1">
      <c r="A142" s="32"/>
      <c r="B142" s="33"/>
      <c r="C142" s="206" t="s">
        <v>235</v>
      </c>
      <c r="D142" s="206" t="s">
        <v>151</v>
      </c>
      <c r="E142" s="207" t="s">
        <v>569</v>
      </c>
      <c r="F142" s="208" t="s">
        <v>570</v>
      </c>
      <c r="G142" s="209" t="s">
        <v>209</v>
      </c>
      <c r="H142" s="210">
        <v>16</v>
      </c>
      <c r="I142" s="211"/>
      <c r="J142" s="211"/>
      <c r="K142" s="212">
        <f t="shared" si="0"/>
        <v>0</v>
      </c>
      <c r="L142" s="208" t="s">
        <v>155</v>
      </c>
      <c r="M142" s="37"/>
      <c r="N142" s="213" t="s">
        <v>1</v>
      </c>
      <c r="O142" s="214" t="s">
        <v>44</v>
      </c>
      <c r="P142" s="215">
        <f t="shared" si="1"/>
        <v>0</v>
      </c>
      <c r="Q142" s="215">
        <f t="shared" si="2"/>
        <v>0</v>
      </c>
      <c r="R142" s="215">
        <f t="shared" si="3"/>
        <v>0</v>
      </c>
      <c r="S142" s="68"/>
      <c r="T142" s="216">
        <f t="shared" si="4"/>
        <v>0</v>
      </c>
      <c r="U142" s="216">
        <v>0</v>
      </c>
      <c r="V142" s="216">
        <f t="shared" si="5"/>
        <v>0</v>
      </c>
      <c r="W142" s="216">
        <v>0</v>
      </c>
      <c r="X142" s="217">
        <f t="shared" si="6"/>
        <v>0</v>
      </c>
      <c r="Y142" s="32"/>
      <c r="Z142" s="32"/>
      <c r="AA142" s="32"/>
      <c r="AB142" s="32"/>
      <c r="AC142" s="32"/>
      <c r="AD142" s="32"/>
      <c r="AE142" s="32"/>
      <c r="AR142" s="218" t="s">
        <v>156</v>
      </c>
      <c r="AT142" s="218" t="s">
        <v>151</v>
      </c>
      <c r="AU142" s="218" t="s">
        <v>89</v>
      </c>
      <c r="AY142" s="16" t="s">
        <v>148</v>
      </c>
      <c r="BE142" s="219">
        <f t="shared" si="7"/>
        <v>0</v>
      </c>
      <c r="BF142" s="219">
        <f t="shared" si="8"/>
        <v>0</v>
      </c>
      <c r="BG142" s="219">
        <f t="shared" si="9"/>
        <v>0</v>
      </c>
      <c r="BH142" s="219">
        <f t="shared" si="10"/>
        <v>0</v>
      </c>
      <c r="BI142" s="219">
        <f t="shared" si="11"/>
        <v>0</v>
      </c>
      <c r="BJ142" s="16" t="s">
        <v>89</v>
      </c>
      <c r="BK142" s="219">
        <f t="shared" si="12"/>
        <v>0</v>
      </c>
      <c r="BL142" s="16" t="s">
        <v>156</v>
      </c>
      <c r="BM142" s="218" t="s">
        <v>571</v>
      </c>
    </row>
    <row r="143" spans="1:65" s="13" customFormat="1" ht="11.25">
      <c r="B143" s="224"/>
      <c r="C143" s="225"/>
      <c r="D143" s="220" t="s">
        <v>296</v>
      </c>
      <c r="E143" s="226" t="s">
        <v>1</v>
      </c>
      <c r="F143" s="227" t="s">
        <v>572</v>
      </c>
      <c r="G143" s="225"/>
      <c r="H143" s="228">
        <v>16</v>
      </c>
      <c r="I143" s="229"/>
      <c r="J143" s="229"/>
      <c r="K143" s="225"/>
      <c r="L143" s="225"/>
      <c r="M143" s="230"/>
      <c r="N143" s="231"/>
      <c r="O143" s="232"/>
      <c r="P143" s="232"/>
      <c r="Q143" s="232"/>
      <c r="R143" s="232"/>
      <c r="S143" s="232"/>
      <c r="T143" s="232"/>
      <c r="U143" s="232"/>
      <c r="V143" s="232"/>
      <c r="W143" s="232"/>
      <c r="X143" s="233"/>
      <c r="AT143" s="234" t="s">
        <v>296</v>
      </c>
      <c r="AU143" s="234" t="s">
        <v>89</v>
      </c>
      <c r="AV143" s="13" t="s">
        <v>91</v>
      </c>
      <c r="AW143" s="13" t="s">
        <v>5</v>
      </c>
      <c r="AX143" s="13" t="s">
        <v>89</v>
      </c>
      <c r="AY143" s="234" t="s">
        <v>148</v>
      </c>
    </row>
    <row r="144" spans="1:65" s="2" customFormat="1" ht="24" customHeight="1">
      <c r="A144" s="32"/>
      <c r="B144" s="33"/>
      <c r="C144" s="206" t="s">
        <v>239</v>
      </c>
      <c r="D144" s="206" t="s">
        <v>151</v>
      </c>
      <c r="E144" s="207" t="s">
        <v>311</v>
      </c>
      <c r="F144" s="208" t="s">
        <v>312</v>
      </c>
      <c r="G144" s="209" t="s">
        <v>154</v>
      </c>
      <c r="H144" s="210">
        <v>35</v>
      </c>
      <c r="I144" s="211"/>
      <c r="J144" s="211"/>
      <c r="K144" s="212">
        <f>ROUND(P144*H144,2)</f>
        <v>0</v>
      </c>
      <c r="L144" s="208" t="s">
        <v>155</v>
      </c>
      <c r="M144" s="37"/>
      <c r="N144" s="213" t="s">
        <v>1</v>
      </c>
      <c r="O144" s="214" t="s">
        <v>44</v>
      </c>
      <c r="P144" s="215">
        <f>I144+J144</f>
        <v>0</v>
      </c>
      <c r="Q144" s="215">
        <f>ROUND(I144*H144,2)</f>
        <v>0</v>
      </c>
      <c r="R144" s="215">
        <f>ROUND(J144*H144,2)</f>
        <v>0</v>
      </c>
      <c r="S144" s="68"/>
      <c r="T144" s="216">
        <f>S144*H144</f>
        <v>0</v>
      </c>
      <c r="U144" s="216">
        <v>0</v>
      </c>
      <c r="V144" s="216">
        <f>U144*H144</f>
        <v>0</v>
      </c>
      <c r="W144" s="216">
        <v>0</v>
      </c>
      <c r="X144" s="217">
        <f>W144*H144</f>
        <v>0</v>
      </c>
      <c r="Y144" s="32"/>
      <c r="Z144" s="32"/>
      <c r="AA144" s="32"/>
      <c r="AB144" s="32"/>
      <c r="AC144" s="32"/>
      <c r="AD144" s="32"/>
      <c r="AE144" s="32"/>
      <c r="AR144" s="218" t="s">
        <v>156</v>
      </c>
      <c r="AT144" s="218" t="s">
        <v>151</v>
      </c>
      <c r="AU144" s="218" t="s">
        <v>89</v>
      </c>
      <c r="AY144" s="16" t="s">
        <v>148</v>
      </c>
      <c r="BE144" s="219">
        <f>IF(O144="základní",K144,0)</f>
        <v>0</v>
      </c>
      <c r="BF144" s="219">
        <f>IF(O144="snížená",K144,0)</f>
        <v>0</v>
      </c>
      <c r="BG144" s="219">
        <f>IF(O144="zákl. přenesená",K144,0)</f>
        <v>0</v>
      </c>
      <c r="BH144" s="219">
        <f>IF(O144="sníž. přenesená",K144,0)</f>
        <v>0</v>
      </c>
      <c r="BI144" s="219">
        <f>IF(O144="nulová",K144,0)</f>
        <v>0</v>
      </c>
      <c r="BJ144" s="16" t="s">
        <v>89</v>
      </c>
      <c r="BK144" s="219">
        <f>ROUND(P144*H144,2)</f>
        <v>0</v>
      </c>
      <c r="BL144" s="16" t="s">
        <v>156</v>
      </c>
      <c r="BM144" s="218" t="s">
        <v>573</v>
      </c>
    </row>
    <row r="145" spans="1:65" s="2" customFormat="1" ht="19.5">
      <c r="A145" s="32"/>
      <c r="B145" s="33"/>
      <c r="C145" s="34"/>
      <c r="D145" s="220" t="s">
        <v>177</v>
      </c>
      <c r="E145" s="34"/>
      <c r="F145" s="221" t="s">
        <v>314</v>
      </c>
      <c r="G145" s="34"/>
      <c r="H145" s="34"/>
      <c r="I145" s="113"/>
      <c r="J145" s="113"/>
      <c r="K145" s="34"/>
      <c r="L145" s="34"/>
      <c r="M145" s="37"/>
      <c r="N145" s="222"/>
      <c r="O145" s="223"/>
      <c r="P145" s="68"/>
      <c r="Q145" s="68"/>
      <c r="R145" s="68"/>
      <c r="S145" s="68"/>
      <c r="T145" s="68"/>
      <c r="U145" s="68"/>
      <c r="V145" s="68"/>
      <c r="W145" s="68"/>
      <c r="X145" s="69"/>
      <c r="Y145" s="32"/>
      <c r="Z145" s="32"/>
      <c r="AA145" s="32"/>
      <c r="AB145" s="32"/>
      <c r="AC145" s="32"/>
      <c r="AD145" s="32"/>
      <c r="AE145" s="32"/>
      <c r="AT145" s="16" t="s">
        <v>177</v>
      </c>
      <c r="AU145" s="16" t="s">
        <v>89</v>
      </c>
    </row>
    <row r="146" spans="1:65" s="2" customFormat="1" ht="24" customHeight="1">
      <c r="A146" s="32"/>
      <c r="B146" s="33"/>
      <c r="C146" s="206" t="s">
        <v>8</v>
      </c>
      <c r="D146" s="206" t="s">
        <v>151</v>
      </c>
      <c r="E146" s="207" t="s">
        <v>574</v>
      </c>
      <c r="F146" s="208" t="s">
        <v>575</v>
      </c>
      <c r="G146" s="209" t="s">
        <v>160</v>
      </c>
      <c r="H146" s="210">
        <v>8.16</v>
      </c>
      <c r="I146" s="211"/>
      <c r="J146" s="211"/>
      <c r="K146" s="212">
        <f>ROUND(P146*H146,2)</f>
        <v>0</v>
      </c>
      <c r="L146" s="208" t="s">
        <v>155</v>
      </c>
      <c r="M146" s="37"/>
      <c r="N146" s="213" t="s">
        <v>1</v>
      </c>
      <c r="O146" s="214" t="s">
        <v>44</v>
      </c>
      <c r="P146" s="215">
        <f>I146+J146</f>
        <v>0</v>
      </c>
      <c r="Q146" s="215">
        <f>ROUND(I146*H146,2)</f>
        <v>0</v>
      </c>
      <c r="R146" s="215">
        <f>ROUND(J146*H146,2)</f>
        <v>0</v>
      </c>
      <c r="S146" s="68"/>
      <c r="T146" s="216">
        <f>S146*H146</f>
        <v>0</v>
      </c>
      <c r="U146" s="216">
        <v>0</v>
      </c>
      <c r="V146" s="216">
        <f>U146*H146</f>
        <v>0</v>
      </c>
      <c r="W146" s="216">
        <v>1.6</v>
      </c>
      <c r="X146" s="217">
        <f>W146*H146</f>
        <v>13.056000000000001</v>
      </c>
      <c r="Y146" s="32"/>
      <c r="Z146" s="32"/>
      <c r="AA146" s="32"/>
      <c r="AB146" s="32"/>
      <c r="AC146" s="32"/>
      <c r="AD146" s="32"/>
      <c r="AE146" s="32"/>
      <c r="AR146" s="218" t="s">
        <v>156</v>
      </c>
      <c r="AT146" s="218" t="s">
        <v>151</v>
      </c>
      <c r="AU146" s="218" t="s">
        <v>89</v>
      </c>
      <c r="AY146" s="16" t="s">
        <v>148</v>
      </c>
      <c r="BE146" s="219">
        <f>IF(O146="základní",K146,0)</f>
        <v>0</v>
      </c>
      <c r="BF146" s="219">
        <f>IF(O146="snížená",K146,0)</f>
        <v>0</v>
      </c>
      <c r="BG146" s="219">
        <f>IF(O146="zákl. přenesená",K146,0)</f>
        <v>0</v>
      </c>
      <c r="BH146" s="219">
        <f>IF(O146="sníž. přenesená",K146,0)</f>
        <v>0</v>
      </c>
      <c r="BI146" s="219">
        <f>IF(O146="nulová",K146,0)</f>
        <v>0</v>
      </c>
      <c r="BJ146" s="16" t="s">
        <v>89</v>
      </c>
      <c r="BK146" s="219">
        <f>ROUND(P146*H146,2)</f>
        <v>0</v>
      </c>
      <c r="BL146" s="16" t="s">
        <v>156</v>
      </c>
      <c r="BM146" s="218" t="s">
        <v>576</v>
      </c>
    </row>
    <row r="147" spans="1:65" s="2" customFormat="1" ht="24" customHeight="1">
      <c r="A147" s="32"/>
      <c r="B147" s="33"/>
      <c r="C147" s="206" t="s">
        <v>247</v>
      </c>
      <c r="D147" s="206" t="s">
        <v>151</v>
      </c>
      <c r="E147" s="207" t="s">
        <v>320</v>
      </c>
      <c r="F147" s="208" t="s">
        <v>321</v>
      </c>
      <c r="G147" s="209" t="s">
        <v>160</v>
      </c>
      <c r="H147" s="210">
        <v>10.5</v>
      </c>
      <c r="I147" s="211"/>
      <c r="J147" s="211"/>
      <c r="K147" s="212">
        <f>ROUND(P147*H147,2)</f>
        <v>0</v>
      </c>
      <c r="L147" s="208" t="s">
        <v>155</v>
      </c>
      <c r="M147" s="37"/>
      <c r="N147" s="213" t="s">
        <v>1</v>
      </c>
      <c r="O147" s="214" t="s">
        <v>44</v>
      </c>
      <c r="P147" s="215">
        <f>I147+J147</f>
        <v>0</v>
      </c>
      <c r="Q147" s="215">
        <f>ROUND(I147*H147,2)</f>
        <v>0</v>
      </c>
      <c r="R147" s="215">
        <f>ROUND(J147*H147,2)</f>
        <v>0</v>
      </c>
      <c r="S147" s="68"/>
      <c r="T147" s="216">
        <f>S147*H147</f>
        <v>0</v>
      </c>
      <c r="U147" s="216">
        <v>0</v>
      </c>
      <c r="V147" s="216">
        <f>U147*H147</f>
        <v>0</v>
      </c>
      <c r="W147" s="216">
        <v>1.8</v>
      </c>
      <c r="X147" s="217">
        <f>W147*H147</f>
        <v>18.900000000000002</v>
      </c>
      <c r="Y147" s="32"/>
      <c r="Z147" s="32"/>
      <c r="AA147" s="32"/>
      <c r="AB147" s="32"/>
      <c r="AC147" s="32"/>
      <c r="AD147" s="32"/>
      <c r="AE147" s="32"/>
      <c r="AR147" s="218" t="s">
        <v>156</v>
      </c>
      <c r="AT147" s="218" t="s">
        <v>151</v>
      </c>
      <c r="AU147" s="218" t="s">
        <v>89</v>
      </c>
      <c r="AY147" s="16" t="s">
        <v>148</v>
      </c>
      <c r="BE147" s="219">
        <f>IF(O147="základní",K147,0)</f>
        <v>0</v>
      </c>
      <c r="BF147" s="219">
        <f>IF(O147="snížená",K147,0)</f>
        <v>0</v>
      </c>
      <c r="BG147" s="219">
        <f>IF(O147="zákl. přenesená",K147,0)</f>
        <v>0</v>
      </c>
      <c r="BH147" s="219">
        <f>IF(O147="sníž. přenesená",K147,0)</f>
        <v>0</v>
      </c>
      <c r="BI147" s="219">
        <f>IF(O147="nulová",K147,0)</f>
        <v>0</v>
      </c>
      <c r="BJ147" s="16" t="s">
        <v>89</v>
      </c>
      <c r="BK147" s="219">
        <f>ROUND(P147*H147,2)</f>
        <v>0</v>
      </c>
      <c r="BL147" s="16" t="s">
        <v>156</v>
      </c>
      <c r="BM147" s="218" t="s">
        <v>577</v>
      </c>
    </row>
    <row r="148" spans="1:65" s="2" customFormat="1" ht="24" customHeight="1">
      <c r="A148" s="32"/>
      <c r="B148" s="33"/>
      <c r="C148" s="246" t="s">
        <v>252</v>
      </c>
      <c r="D148" s="246" t="s">
        <v>336</v>
      </c>
      <c r="E148" s="247" t="s">
        <v>337</v>
      </c>
      <c r="F148" s="248" t="s">
        <v>338</v>
      </c>
      <c r="G148" s="249" t="s">
        <v>326</v>
      </c>
      <c r="H148" s="250">
        <v>8.64</v>
      </c>
      <c r="I148" s="251"/>
      <c r="J148" s="252"/>
      <c r="K148" s="253">
        <f>ROUND(P148*H148,2)</f>
        <v>0</v>
      </c>
      <c r="L148" s="248" t="s">
        <v>155</v>
      </c>
      <c r="M148" s="254"/>
      <c r="N148" s="255" t="s">
        <v>1</v>
      </c>
      <c r="O148" s="214" t="s">
        <v>44</v>
      </c>
      <c r="P148" s="215">
        <f>I148+J148</f>
        <v>0</v>
      </c>
      <c r="Q148" s="215">
        <f>ROUND(I148*H148,2)</f>
        <v>0</v>
      </c>
      <c r="R148" s="215">
        <f>ROUND(J148*H148,2)</f>
        <v>0</v>
      </c>
      <c r="S148" s="68"/>
      <c r="T148" s="216">
        <f>S148*H148</f>
        <v>0</v>
      </c>
      <c r="U148" s="216">
        <v>1</v>
      </c>
      <c r="V148" s="216">
        <f>U148*H148</f>
        <v>8.64</v>
      </c>
      <c r="W148" s="216">
        <v>0</v>
      </c>
      <c r="X148" s="217">
        <f>W148*H148</f>
        <v>0</v>
      </c>
      <c r="Y148" s="32"/>
      <c r="Z148" s="32"/>
      <c r="AA148" s="32"/>
      <c r="AB148" s="32"/>
      <c r="AC148" s="32"/>
      <c r="AD148" s="32"/>
      <c r="AE148" s="32"/>
      <c r="AR148" s="218" t="s">
        <v>185</v>
      </c>
      <c r="AT148" s="218" t="s">
        <v>336</v>
      </c>
      <c r="AU148" s="218" t="s">
        <v>89</v>
      </c>
      <c r="AY148" s="16" t="s">
        <v>148</v>
      </c>
      <c r="BE148" s="219">
        <f>IF(O148="základní",K148,0)</f>
        <v>0</v>
      </c>
      <c r="BF148" s="219">
        <f>IF(O148="snížená",K148,0)</f>
        <v>0</v>
      </c>
      <c r="BG148" s="219">
        <f>IF(O148="zákl. přenesená",K148,0)</f>
        <v>0</v>
      </c>
      <c r="BH148" s="219">
        <f>IF(O148="sníž. přenesená",K148,0)</f>
        <v>0</v>
      </c>
      <c r="BI148" s="219">
        <f>IF(O148="nulová",K148,0)</f>
        <v>0</v>
      </c>
      <c r="BJ148" s="16" t="s">
        <v>89</v>
      </c>
      <c r="BK148" s="219">
        <f>ROUND(P148*H148,2)</f>
        <v>0</v>
      </c>
      <c r="BL148" s="16" t="s">
        <v>156</v>
      </c>
      <c r="BM148" s="218" t="s">
        <v>578</v>
      </c>
    </row>
    <row r="149" spans="1:65" s="13" customFormat="1" ht="11.25">
      <c r="B149" s="224"/>
      <c r="C149" s="225"/>
      <c r="D149" s="220" t="s">
        <v>296</v>
      </c>
      <c r="E149" s="226" t="s">
        <v>1</v>
      </c>
      <c r="F149" s="227" t="s">
        <v>579</v>
      </c>
      <c r="G149" s="225"/>
      <c r="H149" s="228">
        <v>8.64</v>
      </c>
      <c r="I149" s="229"/>
      <c r="J149" s="229"/>
      <c r="K149" s="225"/>
      <c r="L149" s="225"/>
      <c r="M149" s="230"/>
      <c r="N149" s="231"/>
      <c r="O149" s="232"/>
      <c r="P149" s="232"/>
      <c r="Q149" s="232"/>
      <c r="R149" s="232"/>
      <c r="S149" s="232"/>
      <c r="T149" s="232"/>
      <c r="U149" s="232"/>
      <c r="V149" s="232"/>
      <c r="W149" s="232"/>
      <c r="X149" s="233"/>
      <c r="AT149" s="234" t="s">
        <v>296</v>
      </c>
      <c r="AU149" s="234" t="s">
        <v>89</v>
      </c>
      <c r="AV149" s="13" t="s">
        <v>91</v>
      </c>
      <c r="AW149" s="13" t="s">
        <v>5</v>
      </c>
      <c r="AX149" s="13" t="s">
        <v>89</v>
      </c>
      <c r="AY149" s="234" t="s">
        <v>148</v>
      </c>
    </row>
    <row r="150" spans="1:65" s="2" customFormat="1" ht="24" customHeight="1">
      <c r="A150" s="32"/>
      <c r="B150" s="33"/>
      <c r="C150" s="246" t="s">
        <v>256</v>
      </c>
      <c r="D150" s="246" t="s">
        <v>336</v>
      </c>
      <c r="E150" s="247" t="s">
        <v>342</v>
      </c>
      <c r="F150" s="248" t="s">
        <v>343</v>
      </c>
      <c r="G150" s="249" t="s">
        <v>326</v>
      </c>
      <c r="H150" s="250">
        <v>8.64</v>
      </c>
      <c r="I150" s="251"/>
      <c r="J150" s="252"/>
      <c r="K150" s="253">
        <f>ROUND(P150*H150,2)</f>
        <v>0</v>
      </c>
      <c r="L150" s="248" t="s">
        <v>155</v>
      </c>
      <c r="M150" s="254"/>
      <c r="N150" s="255" t="s">
        <v>1</v>
      </c>
      <c r="O150" s="214" t="s">
        <v>44</v>
      </c>
      <c r="P150" s="215">
        <f>I150+J150</f>
        <v>0</v>
      </c>
      <c r="Q150" s="215">
        <f>ROUND(I150*H150,2)</f>
        <v>0</v>
      </c>
      <c r="R150" s="215">
        <f>ROUND(J150*H150,2)</f>
        <v>0</v>
      </c>
      <c r="S150" s="68"/>
      <c r="T150" s="216">
        <f>S150*H150</f>
        <v>0</v>
      </c>
      <c r="U150" s="216">
        <v>1</v>
      </c>
      <c r="V150" s="216">
        <f>U150*H150</f>
        <v>8.64</v>
      </c>
      <c r="W150" s="216">
        <v>0</v>
      </c>
      <c r="X150" s="217">
        <f>W150*H150</f>
        <v>0</v>
      </c>
      <c r="Y150" s="32"/>
      <c r="Z150" s="32"/>
      <c r="AA150" s="32"/>
      <c r="AB150" s="32"/>
      <c r="AC150" s="32"/>
      <c r="AD150" s="32"/>
      <c r="AE150" s="32"/>
      <c r="AR150" s="218" t="s">
        <v>185</v>
      </c>
      <c r="AT150" s="218" t="s">
        <v>336</v>
      </c>
      <c r="AU150" s="218" t="s">
        <v>89</v>
      </c>
      <c r="AY150" s="16" t="s">
        <v>148</v>
      </c>
      <c r="BE150" s="219">
        <f>IF(O150="základní",K150,0)</f>
        <v>0</v>
      </c>
      <c r="BF150" s="219">
        <f>IF(O150="snížená",K150,0)</f>
        <v>0</v>
      </c>
      <c r="BG150" s="219">
        <f>IF(O150="zákl. přenesená",K150,0)</f>
        <v>0</v>
      </c>
      <c r="BH150" s="219">
        <f>IF(O150="sníž. přenesená",K150,0)</f>
        <v>0</v>
      </c>
      <c r="BI150" s="219">
        <f>IF(O150="nulová",K150,0)</f>
        <v>0</v>
      </c>
      <c r="BJ150" s="16" t="s">
        <v>89</v>
      </c>
      <c r="BK150" s="219">
        <f>ROUND(P150*H150,2)</f>
        <v>0</v>
      </c>
      <c r="BL150" s="16" t="s">
        <v>156</v>
      </c>
      <c r="BM150" s="218" t="s">
        <v>580</v>
      </c>
    </row>
    <row r="151" spans="1:65" s="13" customFormat="1" ht="11.25">
      <c r="B151" s="224"/>
      <c r="C151" s="225"/>
      <c r="D151" s="220" t="s">
        <v>296</v>
      </c>
      <c r="E151" s="226" t="s">
        <v>1</v>
      </c>
      <c r="F151" s="227" t="s">
        <v>581</v>
      </c>
      <c r="G151" s="225"/>
      <c r="H151" s="228">
        <v>8.64</v>
      </c>
      <c r="I151" s="229"/>
      <c r="J151" s="229"/>
      <c r="K151" s="225"/>
      <c r="L151" s="225"/>
      <c r="M151" s="230"/>
      <c r="N151" s="231"/>
      <c r="O151" s="232"/>
      <c r="P151" s="232"/>
      <c r="Q151" s="232"/>
      <c r="R151" s="232"/>
      <c r="S151" s="232"/>
      <c r="T151" s="232"/>
      <c r="U151" s="232"/>
      <c r="V151" s="232"/>
      <c r="W151" s="232"/>
      <c r="X151" s="233"/>
      <c r="AT151" s="234" t="s">
        <v>296</v>
      </c>
      <c r="AU151" s="234" t="s">
        <v>89</v>
      </c>
      <c r="AV151" s="13" t="s">
        <v>91</v>
      </c>
      <c r="AW151" s="13" t="s">
        <v>5</v>
      </c>
      <c r="AX151" s="13" t="s">
        <v>89</v>
      </c>
      <c r="AY151" s="234" t="s">
        <v>148</v>
      </c>
    </row>
    <row r="152" spans="1:65" s="2" customFormat="1" ht="24" customHeight="1">
      <c r="A152" s="32"/>
      <c r="B152" s="33"/>
      <c r="C152" s="246" t="s">
        <v>260</v>
      </c>
      <c r="D152" s="246" t="s">
        <v>336</v>
      </c>
      <c r="E152" s="247" t="s">
        <v>347</v>
      </c>
      <c r="F152" s="248" t="s">
        <v>348</v>
      </c>
      <c r="G152" s="249" t="s">
        <v>326</v>
      </c>
      <c r="H152" s="250">
        <v>8.64</v>
      </c>
      <c r="I152" s="251"/>
      <c r="J152" s="252"/>
      <c r="K152" s="253">
        <f>ROUND(P152*H152,2)</f>
        <v>0</v>
      </c>
      <c r="L152" s="248" t="s">
        <v>155</v>
      </c>
      <c r="M152" s="254"/>
      <c r="N152" s="255" t="s">
        <v>1</v>
      </c>
      <c r="O152" s="214" t="s">
        <v>44</v>
      </c>
      <c r="P152" s="215">
        <f>I152+J152</f>
        <v>0</v>
      </c>
      <c r="Q152" s="215">
        <f>ROUND(I152*H152,2)</f>
        <v>0</v>
      </c>
      <c r="R152" s="215">
        <f>ROUND(J152*H152,2)</f>
        <v>0</v>
      </c>
      <c r="S152" s="68"/>
      <c r="T152" s="216">
        <f>S152*H152</f>
        <v>0</v>
      </c>
      <c r="U152" s="216">
        <v>1</v>
      </c>
      <c r="V152" s="216">
        <f>U152*H152</f>
        <v>8.64</v>
      </c>
      <c r="W152" s="216">
        <v>0</v>
      </c>
      <c r="X152" s="217">
        <f>W152*H152</f>
        <v>0</v>
      </c>
      <c r="Y152" s="32"/>
      <c r="Z152" s="32"/>
      <c r="AA152" s="32"/>
      <c r="AB152" s="32"/>
      <c r="AC152" s="32"/>
      <c r="AD152" s="32"/>
      <c r="AE152" s="32"/>
      <c r="AR152" s="218" t="s">
        <v>185</v>
      </c>
      <c r="AT152" s="218" t="s">
        <v>336</v>
      </c>
      <c r="AU152" s="218" t="s">
        <v>89</v>
      </c>
      <c r="AY152" s="16" t="s">
        <v>148</v>
      </c>
      <c r="BE152" s="219">
        <f>IF(O152="základní",K152,0)</f>
        <v>0</v>
      </c>
      <c r="BF152" s="219">
        <f>IF(O152="snížená",K152,0)</f>
        <v>0</v>
      </c>
      <c r="BG152" s="219">
        <f>IF(O152="zákl. přenesená",K152,0)</f>
        <v>0</v>
      </c>
      <c r="BH152" s="219">
        <f>IF(O152="sníž. přenesená",K152,0)</f>
        <v>0</v>
      </c>
      <c r="BI152" s="219">
        <f>IF(O152="nulová",K152,0)</f>
        <v>0</v>
      </c>
      <c r="BJ152" s="16" t="s">
        <v>89</v>
      </c>
      <c r="BK152" s="219">
        <f>ROUND(P152*H152,2)</f>
        <v>0</v>
      </c>
      <c r="BL152" s="16" t="s">
        <v>156</v>
      </c>
      <c r="BM152" s="218" t="s">
        <v>582</v>
      </c>
    </row>
    <row r="153" spans="1:65" s="13" customFormat="1" ht="11.25">
      <c r="B153" s="224"/>
      <c r="C153" s="225"/>
      <c r="D153" s="220" t="s">
        <v>296</v>
      </c>
      <c r="E153" s="226" t="s">
        <v>1</v>
      </c>
      <c r="F153" s="227" t="s">
        <v>581</v>
      </c>
      <c r="G153" s="225"/>
      <c r="H153" s="228">
        <v>8.64</v>
      </c>
      <c r="I153" s="229"/>
      <c r="J153" s="229"/>
      <c r="K153" s="225"/>
      <c r="L153" s="225"/>
      <c r="M153" s="230"/>
      <c r="N153" s="231"/>
      <c r="O153" s="232"/>
      <c r="P153" s="232"/>
      <c r="Q153" s="232"/>
      <c r="R153" s="232"/>
      <c r="S153" s="232"/>
      <c r="T153" s="232"/>
      <c r="U153" s="232"/>
      <c r="V153" s="232"/>
      <c r="W153" s="232"/>
      <c r="X153" s="233"/>
      <c r="AT153" s="234" t="s">
        <v>296</v>
      </c>
      <c r="AU153" s="234" t="s">
        <v>89</v>
      </c>
      <c r="AV153" s="13" t="s">
        <v>91</v>
      </c>
      <c r="AW153" s="13" t="s">
        <v>5</v>
      </c>
      <c r="AX153" s="13" t="s">
        <v>89</v>
      </c>
      <c r="AY153" s="234" t="s">
        <v>148</v>
      </c>
    </row>
    <row r="154" spans="1:65" s="2" customFormat="1" ht="24" customHeight="1">
      <c r="A154" s="32"/>
      <c r="B154" s="33"/>
      <c r="C154" s="246" t="s">
        <v>264</v>
      </c>
      <c r="D154" s="246" t="s">
        <v>336</v>
      </c>
      <c r="E154" s="247" t="s">
        <v>352</v>
      </c>
      <c r="F154" s="248" t="s">
        <v>353</v>
      </c>
      <c r="G154" s="249" t="s">
        <v>209</v>
      </c>
      <c r="H154" s="250">
        <v>28</v>
      </c>
      <c r="I154" s="251"/>
      <c r="J154" s="252"/>
      <c r="K154" s="253">
        <f>ROUND(P154*H154,2)</f>
        <v>0</v>
      </c>
      <c r="L154" s="248" t="s">
        <v>155</v>
      </c>
      <c r="M154" s="254"/>
      <c r="N154" s="255" t="s">
        <v>1</v>
      </c>
      <c r="O154" s="214" t="s">
        <v>44</v>
      </c>
      <c r="P154" s="215">
        <f>I154+J154</f>
        <v>0</v>
      </c>
      <c r="Q154" s="215">
        <f>ROUND(I154*H154,2)</f>
        <v>0</v>
      </c>
      <c r="R154" s="215">
        <f>ROUND(J154*H154,2)</f>
        <v>0</v>
      </c>
      <c r="S154" s="68"/>
      <c r="T154" s="216">
        <f>S154*H154</f>
        <v>0</v>
      </c>
      <c r="U154" s="216">
        <v>0</v>
      </c>
      <c r="V154" s="216">
        <f>U154*H154</f>
        <v>0</v>
      </c>
      <c r="W154" s="216">
        <v>0</v>
      </c>
      <c r="X154" s="217">
        <f>W154*H154</f>
        <v>0</v>
      </c>
      <c r="Y154" s="32"/>
      <c r="Z154" s="32"/>
      <c r="AA154" s="32"/>
      <c r="AB154" s="32"/>
      <c r="AC154" s="32"/>
      <c r="AD154" s="32"/>
      <c r="AE154" s="32"/>
      <c r="AR154" s="218" t="s">
        <v>185</v>
      </c>
      <c r="AT154" s="218" t="s">
        <v>336</v>
      </c>
      <c r="AU154" s="218" t="s">
        <v>89</v>
      </c>
      <c r="AY154" s="16" t="s">
        <v>148</v>
      </c>
      <c r="BE154" s="219">
        <f>IF(O154="základní",K154,0)</f>
        <v>0</v>
      </c>
      <c r="BF154" s="219">
        <f>IF(O154="snížená",K154,0)</f>
        <v>0</v>
      </c>
      <c r="BG154" s="219">
        <f>IF(O154="zákl. přenesená",K154,0)</f>
        <v>0</v>
      </c>
      <c r="BH154" s="219">
        <f>IF(O154="sníž. přenesená",K154,0)</f>
        <v>0</v>
      </c>
      <c r="BI154" s="219">
        <f>IF(O154="nulová",K154,0)</f>
        <v>0</v>
      </c>
      <c r="BJ154" s="16" t="s">
        <v>89</v>
      </c>
      <c r="BK154" s="219">
        <f>ROUND(P154*H154,2)</f>
        <v>0</v>
      </c>
      <c r="BL154" s="16" t="s">
        <v>156</v>
      </c>
      <c r="BM154" s="218" t="s">
        <v>583</v>
      </c>
    </row>
    <row r="155" spans="1:65" s="2" customFormat="1" ht="24" customHeight="1">
      <c r="A155" s="32"/>
      <c r="B155" s="33"/>
      <c r="C155" s="246" t="s">
        <v>268</v>
      </c>
      <c r="D155" s="246" t="s">
        <v>336</v>
      </c>
      <c r="E155" s="247" t="s">
        <v>407</v>
      </c>
      <c r="F155" s="248" t="s">
        <v>408</v>
      </c>
      <c r="G155" s="249" t="s">
        <v>154</v>
      </c>
      <c r="H155" s="250">
        <v>50</v>
      </c>
      <c r="I155" s="251"/>
      <c r="J155" s="252"/>
      <c r="K155" s="253">
        <f>ROUND(P155*H155,2)</f>
        <v>0</v>
      </c>
      <c r="L155" s="248" t="s">
        <v>155</v>
      </c>
      <c r="M155" s="254"/>
      <c r="N155" s="255" t="s">
        <v>1</v>
      </c>
      <c r="O155" s="214" t="s">
        <v>44</v>
      </c>
      <c r="P155" s="215">
        <f>I155+J155</f>
        <v>0</v>
      </c>
      <c r="Q155" s="215">
        <f>ROUND(I155*H155,2)</f>
        <v>0</v>
      </c>
      <c r="R155" s="215">
        <f>ROUND(J155*H155,2)</f>
        <v>0</v>
      </c>
      <c r="S155" s="68"/>
      <c r="T155" s="216">
        <f>S155*H155</f>
        <v>0</v>
      </c>
      <c r="U155" s="216">
        <v>4.0000000000000002E-4</v>
      </c>
      <c r="V155" s="216">
        <f>U155*H155</f>
        <v>0.02</v>
      </c>
      <c r="W155" s="216">
        <v>0</v>
      </c>
      <c r="X155" s="217">
        <f>W155*H155</f>
        <v>0</v>
      </c>
      <c r="Y155" s="32"/>
      <c r="Z155" s="32"/>
      <c r="AA155" s="32"/>
      <c r="AB155" s="32"/>
      <c r="AC155" s="32"/>
      <c r="AD155" s="32"/>
      <c r="AE155" s="32"/>
      <c r="AR155" s="218" t="s">
        <v>185</v>
      </c>
      <c r="AT155" s="218" t="s">
        <v>336</v>
      </c>
      <c r="AU155" s="218" t="s">
        <v>89</v>
      </c>
      <c r="AY155" s="16" t="s">
        <v>148</v>
      </c>
      <c r="BE155" s="219">
        <f>IF(O155="základní",K155,0)</f>
        <v>0</v>
      </c>
      <c r="BF155" s="219">
        <f>IF(O155="snížená",K155,0)</f>
        <v>0</v>
      </c>
      <c r="BG155" s="219">
        <f>IF(O155="zákl. přenesená",K155,0)</f>
        <v>0</v>
      </c>
      <c r="BH155" s="219">
        <f>IF(O155="sníž. přenesená",K155,0)</f>
        <v>0</v>
      </c>
      <c r="BI155" s="219">
        <f>IF(O155="nulová",K155,0)</f>
        <v>0</v>
      </c>
      <c r="BJ155" s="16" t="s">
        <v>89</v>
      </c>
      <c r="BK155" s="219">
        <f>ROUND(P155*H155,2)</f>
        <v>0</v>
      </c>
      <c r="BL155" s="16" t="s">
        <v>156</v>
      </c>
      <c r="BM155" s="218" t="s">
        <v>584</v>
      </c>
    </row>
    <row r="156" spans="1:65" s="2" customFormat="1" ht="24" customHeight="1">
      <c r="A156" s="32"/>
      <c r="B156" s="33"/>
      <c r="C156" s="246" t="s">
        <v>272</v>
      </c>
      <c r="D156" s="246" t="s">
        <v>336</v>
      </c>
      <c r="E156" s="247" t="s">
        <v>356</v>
      </c>
      <c r="F156" s="248" t="s">
        <v>357</v>
      </c>
      <c r="G156" s="249" t="s">
        <v>326</v>
      </c>
      <c r="H156" s="250">
        <v>288.3</v>
      </c>
      <c r="I156" s="251"/>
      <c r="J156" s="252"/>
      <c r="K156" s="253">
        <f>ROUND(P156*H156,2)</f>
        <v>0</v>
      </c>
      <c r="L156" s="248" t="s">
        <v>155</v>
      </c>
      <c r="M156" s="254"/>
      <c r="N156" s="255" t="s">
        <v>1</v>
      </c>
      <c r="O156" s="214" t="s">
        <v>44</v>
      </c>
      <c r="P156" s="215">
        <f>I156+J156</f>
        <v>0</v>
      </c>
      <c r="Q156" s="215">
        <f>ROUND(I156*H156,2)</f>
        <v>0</v>
      </c>
      <c r="R156" s="215">
        <f>ROUND(J156*H156,2)</f>
        <v>0</v>
      </c>
      <c r="S156" s="68"/>
      <c r="T156" s="216">
        <f>S156*H156</f>
        <v>0</v>
      </c>
      <c r="U156" s="216">
        <v>1</v>
      </c>
      <c r="V156" s="216">
        <f>U156*H156</f>
        <v>288.3</v>
      </c>
      <c r="W156" s="216">
        <v>0</v>
      </c>
      <c r="X156" s="217">
        <f>W156*H156</f>
        <v>0</v>
      </c>
      <c r="Y156" s="32"/>
      <c r="Z156" s="32"/>
      <c r="AA156" s="32"/>
      <c r="AB156" s="32"/>
      <c r="AC156" s="32"/>
      <c r="AD156" s="32"/>
      <c r="AE156" s="32"/>
      <c r="AR156" s="218" t="s">
        <v>185</v>
      </c>
      <c r="AT156" s="218" t="s">
        <v>336</v>
      </c>
      <c r="AU156" s="218" t="s">
        <v>89</v>
      </c>
      <c r="AY156" s="16" t="s">
        <v>148</v>
      </c>
      <c r="BE156" s="219">
        <f>IF(O156="základní",K156,0)</f>
        <v>0</v>
      </c>
      <c r="BF156" s="219">
        <f>IF(O156="snížená",K156,0)</f>
        <v>0</v>
      </c>
      <c r="BG156" s="219">
        <f>IF(O156="zákl. přenesená",K156,0)</f>
        <v>0</v>
      </c>
      <c r="BH156" s="219">
        <f>IF(O156="sníž. přenesená",K156,0)</f>
        <v>0</v>
      </c>
      <c r="BI156" s="219">
        <f>IF(O156="nulová",K156,0)</f>
        <v>0</v>
      </c>
      <c r="BJ156" s="16" t="s">
        <v>89</v>
      </c>
      <c r="BK156" s="219">
        <f>ROUND(P156*H156,2)</f>
        <v>0</v>
      </c>
      <c r="BL156" s="16" t="s">
        <v>156</v>
      </c>
      <c r="BM156" s="218" t="s">
        <v>585</v>
      </c>
    </row>
    <row r="157" spans="1:65" s="13" customFormat="1" ht="11.25">
      <c r="B157" s="224"/>
      <c r="C157" s="225"/>
      <c r="D157" s="220" t="s">
        <v>296</v>
      </c>
      <c r="E157" s="226" t="s">
        <v>1</v>
      </c>
      <c r="F157" s="227" t="s">
        <v>586</v>
      </c>
      <c r="G157" s="225"/>
      <c r="H157" s="228">
        <v>33.299999999999997</v>
      </c>
      <c r="I157" s="229"/>
      <c r="J157" s="229"/>
      <c r="K157" s="225"/>
      <c r="L157" s="225"/>
      <c r="M157" s="230"/>
      <c r="N157" s="231"/>
      <c r="O157" s="232"/>
      <c r="P157" s="232"/>
      <c r="Q157" s="232"/>
      <c r="R157" s="232"/>
      <c r="S157" s="232"/>
      <c r="T157" s="232"/>
      <c r="U157" s="232"/>
      <c r="V157" s="232"/>
      <c r="W157" s="232"/>
      <c r="X157" s="233"/>
      <c r="AT157" s="234" t="s">
        <v>296</v>
      </c>
      <c r="AU157" s="234" t="s">
        <v>89</v>
      </c>
      <c r="AV157" s="13" t="s">
        <v>91</v>
      </c>
      <c r="AW157" s="13" t="s">
        <v>5</v>
      </c>
      <c r="AX157" s="13" t="s">
        <v>81</v>
      </c>
      <c r="AY157" s="234" t="s">
        <v>148</v>
      </c>
    </row>
    <row r="158" spans="1:65" s="13" customFormat="1" ht="11.25">
      <c r="B158" s="224"/>
      <c r="C158" s="225"/>
      <c r="D158" s="220" t="s">
        <v>296</v>
      </c>
      <c r="E158" s="226" t="s">
        <v>1</v>
      </c>
      <c r="F158" s="227" t="s">
        <v>587</v>
      </c>
      <c r="G158" s="225"/>
      <c r="H158" s="228">
        <v>255</v>
      </c>
      <c r="I158" s="229"/>
      <c r="J158" s="229"/>
      <c r="K158" s="225"/>
      <c r="L158" s="225"/>
      <c r="M158" s="230"/>
      <c r="N158" s="231"/>
      <c r="O158" s="232"/>
      <c r="P158" s="232"/>
      <c r="Q158" s="232"/>
      <c r="R158" s="232"/>
      <c r="S158" s="232"/>
      <c r="T158" s="232"/>
      <c r="U158" s="232"/>
      <c r="V158" s="232"/>
      <c r="W158" s="232"/>
      <c r="X158" s="233"/>
      <c r="AT158" s="234" t="s">
        <v>296</v>
      </c>
      <c r="AU158" s="234" t="s">
        <v>89</v>
      </c>
      <c r="AV158" s="13" t="s">
        <v>91</v>
      </c>
      <c r="AW158" s="13" t="s">
        <v>5</v>
      </c>
      <c r="AX158" s="13" t="s">
        <v>81</v>
      </c>
      <c r="AY158" s="234" t="s">
        <v>148</v>
      </c>
    </row>
    <row r="159" spans="1:65" s="14" customFormat="1" ht="11.25">
      <c r="B159" s="235"/>
      <c r="C159" s="236"/>
      <c r="D159" s="220" t="s">
        <v>296</v>
      </c>
      <c r="E159" s="237" t="s">
        <v>1</v>
      </c>
      <c r="F159" s="238" t="s">
        <v>334</v>
      </c>
      <c r="G159" s="236"/>
      <c r="H159" s="239">
        <v>288.3</v>
      </c>
      <c r="I159" s="240"/>
      <c r="J159" s="240"/>
      <c r="K159" s="236"/>
      <c r="L159" s="236"/>
      <c r="M159" s="241"/>
      <c r="N159" s="242"/>
      <c r="O159" s="243"/>
      <c r="P159" s="243"/>
      <c r="Q159" s="243"/>
      <c r="R159" s="243"/>
      <c r="S159" s="243"/>
      <c r="T159" s="243"/>
      <c r="U159" s="243"/>
      <c r="V159" s="243"/>
      <c r="W159" s="243"/>
      <c r="X159" s="244"/>
      <c r="AT159" s="245" t="s">
        <v>296</v>
      </c>
      <c r="AU159" s="245" t="s">
        <v>89</v>
      </c>
      <c r="AV159" s="14" t="s">
        <v>156</v>
      </c>
      <c r="AW159" s="14" t="s">
        <v>5</v>
      </c>
      <c r="AX159" s="14" t="s">
        <v>89</v>
      </c>
      <c r="AY159" s="245" t="s">
        <v>148</v>
      </c>
    </row>
    <row r="160" spans="1:65" s="2" customFormat="1" ht="24" customHeight="1">
      <c r="A160" s="32"/>
      <c r="B160" s="33"/>
      <c r="C160" s="246" t="s">
        <v>276</v>
      </c>
      <c r="D160" s="246" t="s">
        <v>336</v>
      </c>
      <c r="E160" s="247" t="s">
        <v>362</v>
      </c>
      <c r="F160" s="248" t="s">
        <v>363</v>
      </c>
      <c r="G160" s="249" t="s">
        <v>326</v>
      </c>
      <c r="H160" s="250">
        <v>5.25</v>
      </c>
      <c r="I160" s="251"/>
      <c r="J160" s="252"/>
      <c r="K160" s="253">
        <f>ROUND(P160*H160,2)</f>
        <v>0</v>
      </c>
      <c r="L160" s="248" t="s">
        <v>155</v>
      </c>
      <c r="M160" s="254"/>
      <c r="N160" s="255" t="s">
        <v>1</v>
      </c>
      <c r="O160" s="214" t="s">
        <v>44</v>
      </c>
      <c r="P160" s="215">
        <f>I160+J160</f>
        <v>0</v>
      </c>
      <c r="Q160" s="215">
        <f>ROUND(I160*H160,2)</f>
        <v>0</v>
      </c>
      <c r="R160" s="215">
        <f>ROUND(J160*H160,2)</f>
        <v>0</v>
      </c>
      <c r="S160" s="68"/>
      <c r="T160" s="216">
        <f>S160*H160</f>
        <v>0</v>
      </c>
      <c r="U160" s="216">
        <v>1</v>
      </c>
      <c r="V160" s="216">
        <f>U160*H160</f>
        <v>5.25</v>
      </c>
      <c r="W160" s="216">
        <v>0</v>
      </c>
      <c r="X160" s="217">
        <f>W160*H160</f>
        <v>0</v>
      </c>
      <c r="Y160" s="32"/>
      <c r="Z160" s="32"/>
      <c r="AA160" s="32"/>
      <c r="AB160" s="32"/>
      <c r="AC160" s="32"/>
      <c r="AD160" s="32"/>
      <c r="AE160" s="32"/>
      <c r="AR160" s="218" t="s">
        <v>185</v>
      </c>
      <c r="AT160" s="218" t="s">
        <v>336</v>
      </c>
      <c r="AU160" s="218" t="s">
        <v>89</v>
      </c>
      <c r="AY160" s="16" t="s">
        <v>148</v>
      </c>
      <c r="BE160" s="219">
        <f>IF(O160="základní",K160,0)</f>
        <v>0</v>
      </c>
      <c r="BF160" s="219">
        <f>IF(O160="snížená",K160,0)</f>
        <v>0</v>
      </c>
      <c r="BG160" s="219">
        <f>IF(O160="zákl. přenesená",K160,0)</f>
        <v>0</v>
      </c>
      <c r="BH160" s="219">
        <f>IF(O160="sníž. přenesená",K160,0)</f>
        <v>0</v>
      </c>
      <c r="BI160" s="219">
        <f>IF(O160="nulová",K160,0)</f>
        <v>0</v>
      </c>
      <c r="BJ160" s="16" t="s">
        <v>89</v>
      </c>
      <c r="BK160" s="219">
        <f>ROUND(P160*H160,2)</f>
        <v>0</v>
      </c>
      <c r="BL160" s="16" t="s">
        <v>156</v>
      </c>
      <c r="BM160" s="218" t="s">
        <v>588</v>
      </c>
    </row>
    <row r="161" spans="1:65" s="2" customFormat="1" ht="24" customHeight="1">
      <c r="A161" s="32"/>
      <c r="B161" s="33"/>
      <c r="C161" s="246" t="s">
        <v>280</v>
      </c>
      <c r="D161" s="246" t="s">
        <v>336</v>
      </c>
      <c r="E161" s="247" t="s">
        <v>370</v>
      </c>
      <c r="F161" s="248" t="s">
        <v>371</v>
      </c>
      <c r="G161" s="249" t="s">
        <v>154</v>
      </c>
      <c r="H161" s="250">
        <v>16.32</v>
      </c>
      <c r="I161" s="251"/>
      <c r="J161" s="252"/>
      <c r="K161" s="253">
        <f>ROUND(P161*H161,2)</f>
        <v>0</v>
      </c>
      <c r="L161" s="248" t="s">
        <v>155</v>
      </c>
      <c r="M161" s="254"/>
      <c r="N161" s="255" t="s">
        <v>1</v>
      </c>
      <c r="O161" s="214" t="s">
        <v>44</v>
      </c>
      <c r="P161" s="215">
        <f>I161+J161</f>
        <v>0</v>
      </c>
      <c r="Q161" s="215">
        <f>ROUND(I161*H161,2)</f>
        <v>0</v>
      </c>
      <c r="R161" s="215">
        <f>ROUND(J161*H161,2)</f>
        <v>0</v>
      </c>
      <c r="S161" s="68"/>
      <c r="T161" s="216">
        <f>S161*H161</f>
        <v>0</v>
      </c>
      <c r="U161" s="216">
        <v>3.0999999999999999E-3</v>
      </c>
      <c r="V161" s="216">
        <f>U161*H161</f>
        <v>5.0591999999999998E-2</v>
      </c>
      <c r="W161" s="216">
        <v>0</v>
      </c>
      <c r="X161" s="217">
        <f>W161*H161</f>
        <v>0</v>
      </c>
      <c r="Y161" s="32"/>
      <c r="Z161" s="32"/>
      <c r="AA161" s="32"/>
      <c r="AB161" s="32"/>
      <c r="AC161" s="32"/>
      <c r="AD161" s="32"/>
      <c r="AE161" s="32"/>
      <c r="AR161" s="218" t="s">
        <v>185</v>
      </c>
      <c r="AT161" s="218" t="s">
        <v>336</v>
      </c>
      <c r="AU161" s="218" t="s">
        <v>89</v>
      </c>
      <c r="AY161" s="16" t="s">
        <v>148</v>
      </c>
      <c r="BE161" s="219">
        <f>IF(O161="základní",K161,0)</f>
        <v>0</v>
      </c>
      <c r="BF161" s="219">
        <f>IF(O161="snížená",K161,0)</f>
        <v>0</v>
      </c>
      <c r="BG161" s="219">
        <f>IF(O161="zákl. přenesená",K161,0)</f>
        <v>0</v>
      </c>
      <c r="BH161" s="219">
        <f>IF(O161="sníž. přenesená",K161,0)</f>
        <v>0</v>
      </c>
      <c r="BI161" s="219">
        <f>IF(O161="nulová",K161,0)</f>
        <v>0</v>
      </c>
      <c r="BJ161" s="16" t="s">
        <v>89</v>
      </c>
      <c r="BK161" s="219">
        <f>ROUND(P161*H161,2)</f>
        <v>0</v>
      </c>
      <c r="BL161" s="16" t="s">
        <v>156</v>
      </c>
      <c r="BM161" s="218" t="s">
        <v>589</v>
      </c>
    </row>
    <row r="162" spans="1:65" s="2" customFormat="1" ht="19.5">
      <c r="A162" s="32"/>
      <c r="B162" s="33"/>
      <c r="C162" s="34"/>
      <c r="D162" s="220" t="s">
        <v>177</v>
      </c>
      <c r="E162" s="34"/>
      <c r="F162" s="221" t="s">
        <v>373</v>
      </c>
      <c r="G162" s="34"/>
      <c r="H162" s="34"/>
      <c r="I162" s="113"/>
      <c r="J162" s="113"/>
      <c r="K162" s="34"/>
      <c r="L162" s="34"/>
      <c r="M162" s="37"/>
      <c r="N162" s="222"/>
      <c r="O162" s="223"/>
      <c r="P162" s="68"/>
      <c r="Q162" s="68"/>
      <c r="R162" s="68"/>
      <c r="S162" s="68"/>
      <c r="T162" s="68"/>
      <c r="U162" s="68"/>
      <c r="V162" s="68"/>
      <c r="W162" s="68"/>
      <c r="X162" s="69"/>
      <c r="Y162" s="32"/>
      <c r="Z162" s="32"/>
      <c r="AA162" s="32"/>
      <c r="AB162" s="32"/>
      <c r="AC162" s="32"/>
      <c r="AD162" s="32"/>
      <c r="AE162" s="32"/>
      <c r="AT162" s="16" t="s">
        <v>177</v>
      </c>
      <c r="AU162" s="16" t="s">
        <v>89</v>
      </c>
    </row>
    <row r="163" spans="1:65" s="2" customFormat="1" ht="24" customHeight="1">
      <c r="A163" s="32"/>
      <c r="B163" s="33"/>
      <c r="C163" s="246" t="s">
        <v>284</v>
      </c>
      <c r="D163" s="246" t="s">
        <v>336</v>
      </c>
      <c r="E163" s="247" t="s">
        <v>403</v>
      </c>
      <c r="F163" s="248" t="s">
        <v>404</v>
      </c>
      <c r="G163" s="249" t="s">
        <v>160</v>
      </c>
      <c r="H163" s="250">
        <v>8.16</v>
      </c>
      <c r="I163" s="251"/>
      <c r="J163" s="252"/>
      <c r="K163" s="253">
        <f>ROUND(P163*H163,2)</f>
        <v>0</v>
      </c>
      <c r="L163" s="248" t="s">
        <v>155</v>
      </c>
      <c r="M163" s="254"/>
      <c r="N163" s="255" t="s">
        <v>1</v>
      </c>
      <c r="O163" s="214" t="s">
        <v>44</v>
      </c>
      <c r="P163" s="215">
        <f>I163+J163</f>
        <v>0</v>
      </c>
      <c r="Q163" s="215">
        <f>ROUND(I163*H163,2)</f>
        <v>0</v>
      </c>
      <c r="R163" s="215">
        <f>ROUND(J163*H163,2)</f>
        <v>0</v>
      </c>
      <c r="S163" s="68"/>
      <c r="T163" s="216">
        <f>S163*H163</f>
        <v>0</v>
      </c>
      <c r="U163" s="216">
        <v>2.4289999999999998</v>
      </c>
      <c r="V163" s="216">
        <f>U163*H163</f>
        <v>19.820639999999997</v>
      </c>
      <c r="W163" s="216">
        <v>0</v>
      </c>
      <c r="X163" s="217">
        <f>W163*H163</f>
        <v>0</v>
      </c>
      <c r="Y163" s="32"/>
      <c r="Z163" s="32"/>
      <c r="AA163" s="32"/>
      <c r="AB163" s="32"/>
      <c r="AC163" s="32"/>
      <c r="AD163" s="32"/>
      <c r="AE163" s="32"/>
      <c r="AR163" s="218" t="s">
        <v>185</v>
      </c>
      <c r="AT163" s="218" t="s">
        <v>336</v>
      </c>
      <c r="AU163" s="218" t="s">
        <v>89</v>
      </c>
      <c r="AY163" s="16" t="s">
        <v>148</v>
      </c>
      <c r="BE163" s="219">
        <f>IF(O163="základní",K163,0)</f>
        <v>0</v>
      </c>
      <c r="BF163" s="219">
        <f>IF(O163="snížená",K163,0)</f>
        <v>0</v>
      </c>
      <c r="BG163" s="219">
        <f>IF(O163="zákl. přenesená",K163,0)</f>
        <v>0</v>
      </c>
      <c r="BH163" s="219">
        <f>IF(O163="sníž. přenesená",K163,0)</f>
        <v>0</v>
      </c>
      <c r="BI163" s="219">
        <f>IF(O163="nulová",K163,0)</f>
        <v>0</v>
      </c>
      <c r="BJ163" s="16" t="s">
        <v>89</v>
      </c>
      <c r="BK163" s="219">
        <f>ROUND(P163*H163,2)</f>
        <v>0</v>
      </c>
      <c r="BL163" s="16" t="s">
        <v>156</v>
      </c>
      <c r="BM163" s="218" t="s">
        <v>590</v>
      </c>
    </row>
    <row r="164" spans="1:65" s="2" customFormat="1" ht="24" customHeight="1">
      <c r="A164" s="32"/>
      <c r="B164" s="33"/>
      <c r="C164" s="246" t="s">
        <v>288</v>
      </c>
      <c r="D164" s="246" t="s">
        <v>336</v>
      </c>
      <c r="E164" s="247" t="s">
        <v>591</v>
      </c>
      <c r="F164" s="248" t="s">
        <v>592</v>
      </c>
      <c r="G164" s="249" t="s">
        <v>182</v>
      </c>
      <c r="H164" s="250">
        <v>19</v>
      </c>
      <c r="I164" s="251"/>
      <c r="J164" s="252"/>
      <c r="K164" s="253">
        <f>ROUND(P164*H164,2)</f>
        <v>0</v>
      </c>
      <c r="L164" s="248" t="s">
        <v>155</v>
      </c>
      <c r="M164" s="254"/>
      <c r="N164" s="255" t="s">
        <v>1</v>
      </c>
      <c r="O164" s="214" t="s">
        <v>44</v>
      </c>
      <c r="P164" s="215">
        <f>I164+J164</f>
        <v>0</v>
      </c>
      <c r="Q164" s="215">
        <f>ROUND(I164*H164,2)</f>
        <v>0</v>
      </c>
      <c r="R164" s="215">
        <f>ROUND(J164*H164,2)</f>
        <v>0</v>
      </c>
      <c r="S164" s="68"/>
      <c r="T164" s="216">
        <f>S164*H164</f>
        <v>0</v>
      </c>
      <c r="U164" s="216">
        <v>0.32705000000000001</v>
      </c>
      <c r="V164" s="216">
        <f>U164*H164</f>
        <v>6.2139500000000005</v>
      </c>
      <c r="W164" s="216">
        <v>0</v>
      </c>
      <c r="X164" s="217">
        <f>W164*H164</f>
        <v>0</v>
      </c>
      <c r="Y164" s="32"/>
      <c r="Z164" s="32"/>
      <c r="AA164" s="32"/>
      <c r="AB164" s="32"/>
      <c r="AC164" s="32"/>
      <c r="AD164" s="32"/>
      <c r="AE164" s="32"/>
      <c r="AR164" s="218" t="s">
        <v>185</v>
      </c>
      <c r="AT164" s="218" t="s">
        <v>336</v>
      </c>
      <c r="AU164" s="218" t="s">
        <v>89</v>
      </c>
      <c r="AY164" s="16" t="s">
        <v>148</v>
      </c>
      <c r="BE164" s="219">
        <f>IF(O164="základní",K164,0)</f>
        <v>0</v>
      </c>
      <c r="BF164" s="219">
        <f>IF(O164="snížená",K164,0)</f>
        <v>0</v>
      </c>
      <c r="BG164" s="219">
        <f>IF(O164="zákl. přenesená",K164,0)</f>
        <v>0</v>
      </c>
      <c r="BH164" s="219">
        <f>IF(O164="sníž. přenesená",K164,0)</f>
        <v>0</v>
      </c>
      <c r="BI164" s="219">
        <f>IF(O164="nulová",K164,0)</f>
        <v>0</v>
      </c>
      <c r="BJ164" s="16" t="s">
        <v>89</v>
      </c>
      <c r="BK164" s="219">
        <f>ROUND(P164*H164,2)</f>
        <v>0</v>
      </c>
      <c r="BL164" s="16" t="s">
        <v>156</v>
      </c>
      <c r="BM164" s="218" t="s">
        <v>593</v>
      </c>
    </row>
    <row r="165" spans="1:65" s="2" customFormat="1" ht="24" customHeight="1">
      <c r="A165" s="32"/>
      <c r="B165" s="33"/>
      <c r="C165" s="246" t="s">
        <v>292</v>
      </c>
      <c r="D165" s="246" t="s">
        <v>336</v>
      </c>
      <c r="E165" s="247" t="s">
        <v>432</v>
      </c>
      <c r="F165" s="248" t="s">
        <v>433</v>
      </c>
      <c r="G165" s="249" t="s">
        <v>209</v>
      </c>
      <c r="H165" s="250">
        <v>7.2</v>
      </c>
      <c r="I165" s="251"/>
      <c r="J165" s="252"/>
      <c r="K165" s="253">
        <f>ROUND(P165*H165,2)</f>
        <v>0</v>
      </c>
      <c r="L165" s="248" t="s">
        <v>155</v>
      </c>
      <c r="M165" s="254"/>
      <c r="N165" s="255" t="s">
        <v>1</v>
      </c>
      <c r="O165" s="214" t="s">
        <v>44</v>
      </c>
      <c r="P165" s="215">
        <f>I165+J165</f>
        <v>0</v>
      </c>
      <c r="Q165" s="215">
        <f>ROUND(I165*H165,2)</f>
        <v>0</v>
      </c>
      <c r="R165" s="215">
        <f>ROUND(J165*H165,2)</f>
        <v>0</v>
      </c>
      <c r="S165" s="68"/>
      <c r="T165" s="216">
        <f>S165*H165</f>
        <v>0</v>
      </c>
      <c r="U165" s="216">
        <v>1.45</v>
      </c>
      <c r="V165" s="216">
        <f>U165*H165</f>
        <v>10.44</v>
      </c>
      <c r="W165" s="216">
        <v>0</v>
      </c>
      <c r="X165" s="217">
        <f>W165*H165</f>
        <v>0</v>
      </c>
      <c r="Y165" s="32"/>
      <c r="Z165" s="32"/>
      <c r="AA165" s="32"/>
      <c r="AB165" s="32"/>
      <c r="AC165" s="32"/>
      <c r="AD165" s="32"/>
      <c r="AE165" s="32"/>
      <c r="AR165" s="218" t="s">
        <v>185</v>
      </c>
      <c r="AT165" s="218" t="s">
        <v>336</v>
      </c>
      <c r="AU165" s="218" t="s">
        <v>89</v>
      </c>
      <c r="AY165" s="16" t="s">
        <v>148</v>
      </c>
      <c r="BE165" s="219">
        <f>IF(O165="základní",K165,0)</f>
        <v>0</v>
      </c>
      <c r="BF165" s="219">
        <f>IF(O165="snížená",K165,0)</f>
        <v>0</v>
      </c>
      <c r="BG165" s="219">
        <f>IF(O165="zákl. přenesená",K165,0)</f>
        <v>0</v>
      </c>
      <c r="BH165" s="219">
        <f>IF(O165="sníž. přenesená",K165,0)</f>
        <v>0</v>
      </c>
      <c r="BI165" s="219">
        <f>IF(O165="nulová",K165,0)</f>
        <v>0</v>
      </c>
      <c r="BJ165" s="16" t="s">
        <v>89</v>
      </c>
      <c r="BK165" s="219">
        <f>ROUND(P165*H165,2)</f>
        <v>0</v>
      </c>
      <c r="BL165" s="16" t="s">
        <v>156</v>
      </c>
      <c r="BM165" s="218" t="s">
        <v>594</v>
      </c>
    </row>
    <row r="166" spans="1:65" s="13" customFormat="1" ht="11.25">
      <c r="B166" s="224"/>
      <c r="C166" s="225"/>
      <c r="D166" s="220" t="s">
        <v>296</v>
      </c>
      <c r="E166" s="226" t="s">
        <v>1</v>
      </c>
      <c r="F166" s="227" t="s">
        <v>595</v>
      </c>
      <c r="G166" s="225"/>
      <c r="H166" s="228">
        <v>7.2</v>
      </c>
      <c r="I166" s="229"/>
      <c r="J166" s="229"/>
      <c r="K166" s="225"/>
      <c r="L166" s="225"/>
      <c r="M166" s="230"/>
      <c r="N166" s="231"/>
      <c r="O166" s="232"/>
      <c r="P166" s="232"/>
      <c r="Q166" s="232"/>
      <c r="R166" s="232"/>
      <c r="S166" s="232"/>
      <c r="T166" s="232"/>
      <c r="U166" s="232"/>
      <c r="V166" s="232"/>
      <c r="W166" s="232"/>
      <c r="X166" s="233"/>
      <c r="AT166" s="234" t="s">
        <v>296</v>
      </c>
      <c r="AU166" s="234" t="s">
        <v>89</v>
      </c>
      <c r="AV166" s="13" t="s">
        <v>91</v>
      </c>
      <c r="AW166" s="13" t="s">
        <v>5</v>
      </c>
      <c r="AX166" s="13" t="s">
        <v>89</v>
      </c>
      <c r="AY166" s="234" t="s">
        <v>148</v>
      </c>
    </row>
    <row r="167" spans="1:65" s="2" customFormat="1" ht="16.5" customHeight="1">
      <c r="A167" s="32"/>
      <c r="B167" s="33"/>
      <c r="C167" s="246" t="s">
        <v>298</v>
      </c>
      <c r="D167" s="246" t="s">
        <v>336</v>
      </c>
      <c r="E167" s="247" t="s">
        <v>596</v>
      </c>
      <c r="F167" s="248" t="s">
        <v>597</v>
      </c>
      <c r="G167" s="249" t="s">
        <v>598</v>
      </c>
      <c r="H167" s="250">
        <v>4.4800000000000004</v>
      </c>
      <c r="I167" s="251"/>
      <c r="J167" s="252"/>
      <c r="K167" s="253">
        <f>ROUND(P167*H167,2)</f>
        <v>0</v>
      </c>
      <c r="L167" s="248" t="s">
        <v>1</v>
      </c>
      <c r="M167" s="254"/>
      <c r="N167" s="255" t="s">
        <v>1</v>
      </c>
      <c r="O167" s="214" t="s">
        <v>44</v>
      </c>
      <c r="P167" s="215">
        <f>I167+J167</f>
        <v>0</v>
      </c>
      <c r="Q167" s="215">
        <f>ROUND(I167*H167,2)</f>
        <v>0</v>
      </c>
      <c r="R167" s="215">
        <f>ROUND(J167*H167,2)</f>
        <v>0</v>
      </c>
      <c r="S167" s="68"/>
      <c r="T167" s="216">
        <f>S167*H167</f>
        <v>0</v>
      </c>
      <c r="U167" s="216">
        <v>0</v>
      </c>
      <c r="V167" s="216">
        <f>U167*H167</f>
        <v>0</v>
      </c>
      <c r="W167" s="216">
        <v>0</v>
      </c>
      <c r="X167" s="217">
        <f>W167*H167</f>
        <v>0</v>
      </c>
      <c r="Y167" s="32"/>
      <c r="Z167" s="32"/>
      <c r="AA167" s="32"/>
      <c r="AB167" s="32"/>
      <c r="AC167" s="32"/>
      <c r="AD167" s="32"/>
      <c r="AE167" s="32"/>
      <c r="AR167" s="218" t="s">
        <v>185</v>
      </c>
      <c r="AT167" s="218" t="s">
        <v>336</v>
      </c>
      <c r="AU167" s="218" t="s">
        <v>89</v>
      </c>
      <c r="AY167" s="16" t="s">
        <v>148</v>
      </c>
      <c r="BE167" s="219">
        <f>IF(O167="základní",K167,0)</f>
        <v>0</v>
      </c>
      <c r="BF167" s="219">
        <f>IF(O167="snížená",K167,0)</f>
        <v>0</v>
      </c>
      <c r="BG167" s="219">
        <f>IF(O167="zákl. přenesená",K167,0)</f>
        <v>0</v>
      </c>
      <c r="BH167" s="219">
        <f>IF(O167="sníž. přenesená",K167,0)</f>
        <v>0</v>
      </c>
      <c r="BI167" s="219">
        <f>IF(O167="nulová",K167,0)</f>
        <v>0</v>
      </c>
      <c r="BJ167" s="16" t="s">
        <v>89</v>
      </c>
      <c r="BK167" s="219">
        <f>ROUND(P167*H167,2)</f>
        <v>0</v>
      </c>
      <c r="BL167" s="16" t="s">
        <v>156</v>
      </c>
      <c r="BM167" s="218" t="s">
        <v>599</v>
      </c>
    </row>
    <row r="168" spans="1:65" s="13" customFormat="1" ht="11.25">
      <c r="B168" s="224"/>
      <c r="C168" s="225"/>
      <c r="D168" s="220" t="s">
        <v>296</v>
      </c>
      <c r="E168" s="226" t="s">
        <v>1</v>
      </c>
      <c r="F168" s="227" t="s">
        <v>600</v>
      </c>
      <c r="G168" s="225"/>
      <c r="H168" s="228">
        <v>4.4800000000000004</v>
      </c>
      <c r="I168" s="229"/>
      <c r="J168" s="229"/>
      <c r="K168" s="225"/>
      <c r="L168" s="225"/>
      <c r="M168" s="230"/>
      <c r="N168" s="231"/>
      <c r="O168" s="232"/>
      <c r="P168" s="232"/>
      <c r="Q168" s="232"/>
      <c r="R168" s="232"/>
      <c r="S168" s="232"/>
      <c r="T168" s="232"/>
      <c r="U168" s="232"/>
      <c r="V168" s="232"/>
      <c r="W168" s="232"/>
      <c r="X168" s="233"/>
      <c r="AT168" s="234" t="s">
        <v>296</v>
      </c>
      <c r="AU168" s="234" t="s">
        <v>89</v>
      </c>
      <c r="AV168" s="13" t="s">
        <v>91</v>
      </c>
      <c r="AW168" s="13" t="s">
        <v>5</v>
      </c>
      <c r="AX168" s="13" t="s">
        <v>89</v>
      </c>
      <c r="AY168" s="234" t="s">
        <v>148</v>
      </c>
    </row>
    <row r="169" spans="1:65" s="2" customFormat="1" ht="16.5" customHeight="1">
      <c r="A169" s="32"/>
      <c r="B169" s="33"/>
      <c r="C169" s="246" t="s">
        <v>302</v>
      </c>
      <c r="D169" s="246" t="s">
        <v>336</v>
      </c>
      <c r="E169" s="247" t="s">
        <v>601</v>
      </c>
      <c r="F169" s="248" t="s">
        <v>602</v>
      </c>
      <c r="G169" s="249" t="s">
        <v>598</v>
      </c>
      <c r="H169" s="250">
        <v>0.96</v>
      </c>
      <c r="I169" s="251"/>
      <c r="J169" s="252"/>
      <c r="K169" s="253">
        <f>ROUND(P169*H169,2)</f>
        <v>0</v>
      </c>
      <c r="L169" s="248" t="s">
        <v>1</v>
      </c>
      <c r="M169" s="254"/>
      <c r="N169" s="255" t="s">
        <v>1</v>
      </c>
      <c r="O169" s="214" t="s">
        <v>44</v>
      </c>
      <c r="P169" s="215">
        <f>I169+J169</f>
        <v>0</v>
      </c>
      <c r="Q169" s="215">
        <f>ROUND(I169*H169,2)</f>
        <v>0</v>
      </c>
      <c r="R169" s="215">
        <f>ROUND(J169*H169,2)</f>
        <v>0</v>
      </c>
      <c r="S169" s="68"/>
      <c r="T169" s="216">
        <f>S169*H169</f>
        <v>0</v>
      </c>
      <c r="U169" s="216">
        <v>0</v>
      </c>
      <c r="V169" s="216">
        <f>U169*H169</f>
        <v>0</v>
      </c>
      <c r="W169" s="216">
        <v>0</v>
      </c>
      <c r="X169" s="217">
        <f>W169*H169</f>
        <v>0</v>
      </c>
      <c r="Y169" s="32"/>
      <c r="Z169" s="32"/>
      <c r="AA169" s="32"/>
      <c r="AB169" s="32"/>
      <c r="AC169" s="32"/>
      <c r="AD169" s="32"/>
      <c r="AE169" s="32"/>
      <c r="AR169" s="218" t="s">
        <v>185</v>
      </c>
      <c r="AT169" s="218" t="s">
        <v>336</v>
      </c>
      <c r="AU169" s="218" t="s">
        <v>89</v>
      </c>
      <c r="AY169" s="16" t="s">
        <v>148</v>
      </c>
      <c r="BE169" s="219">
        <f>IF(O169="základní",K169,0)</f>
        <v>0</v>
      </c>
      <c r="BF169" s="219">
        <f>IF(O169="snížená",K169,0)</f>
        <v>0</v>
      </c>
      <c r="BG169" s="219">
        <f>IF(O169="zákl. přenesená",K169,0)</f>
        <v>0</v>
      </c>
      <c r="BH169" s="219">
        <f>IF(O169="sníž. přenesená",K169,0)</f>
        <v>0</v>
      </c>
      <c r="BI169" s="219">
        <f>IF(O169="nulová",K169,0)</f>
        <v>0</v>
      </c>
      <c r="BJ169" s="16" t="s">
        <v>89</v>
      </c>
      <c r="BK169" s="219">
        <f>ROUND(P169*H169,2)</f>
        <v>0</v>
      </c>
      <c r="BL169" s="16" t="s">
        <v>156</v>
      </c>
      <c r="BM169" s="218" t="s">
        <v>603</v>
      </c>
    </row>
    <row r="170" spans="1:65" s="13" customFormat="1" ht="11.25">
      <c r="B170" s="224"/>
      <c r="C170" s="225"/>
      <c r="D170" s="220" t="s">
        <v>296</v>
      </c>
      <c r="E170" s="226" t="s">
        <v>1</v>
      </c>
      <c r="F170" s="227" t="s">
        <v>604</v>
      </c>
      <c r="G170" s="225"/>
      <c r="H170" s="228">
        <v>0.96</v>
      </c>
      <c r="I170" s="229"/>
      <c r="J170" s="229"/>
      <c r="K170" s="225"/>
      <c r="L170" s="225"/>
      <c r="M170" s="230"/>
      <c r="N170" s="231"/>
      <c r="O170" s="232"/>
      <c r="P170" s="232"/>
      <c r="Q170" s="232"/>
      <c r="R170" s="232"/>
      <c r="S170" s="232"/>
      <c r="T170" s="232"/>
      <c r="U170" s="232"/>
      <c r="V170" s="232"/>
      <c r="W170" s="232"/>
      <c r="X170" s="233"/>
      <c r="AT170" s="234" t="s">
        <v>296</v>
      </c>
      <c r="AU170" s="234" t="s">
        <v>89</v>
      </c>
      <c r="AV170" s="13" t="s">
        <v>91</v>
      </c>
      <c r="AW170" s="13" t="s">
        <v>5</v>
      </c>
      <c r="AX170" s="13" t="s">
        <v>89</v>
      </c>
      <c r="AY170" s="234" t="s">
        <v>148</v>
      </c>
    </row>
    <row r="171" spans="1:65" s="12" customFormat="1" ht="25.9" customHeight="1">
      <c r="B171" s="189"/>
      <c r="C171" s="190"/>
      <c r="D171" s="191" t="s">
        <v>80</v>
      </c>
      <c r="E171" s="192" t="s">
        <v>436</v>
      </c>
      <c r="F171" s="192" t="s">
        <v>437</v>
      </c>
      <c r="G171" s="190"/>
      <c r="H171" s="190"/>
      <c r="I171" s="193"/>
      <c r="J171" s="193"/>
      <c r="K171" s="194">
        <f>BK171</f>
        <v>0</v>
      </c>
      <c r="L171" s="190"/>
      <c r="M171" s="195"/>
      <c r="N171" s="196"/>
      <c r="O171" s="197"/>
      <c r="P171" s="197"/>
      <c r="Q171" s="198">
        <f>SUM(Q172:Q205)</f>
        <v>0</v>
      </c>
      <c r="R171" s="198">
        <f>SUM(R172:R205)</f>
        <v>0</v>
      </c>
      <c r="S171" s="197"/>
      <c r="T171" s="199">
        <f>SUM(T172:T205)</f>
        <v>0</v>
      </c>
      <c r="U171" s="197"/>
      <c r="V171" s="199">
        <f>SUM(V172:V205)</f>
        <v>0</v>
      </c>
      <c r="W171" s="197"/>
      <c r="X171" s="200">
        <f>SUM(X172:X205)</f>
        <v>0</v>
      </c>
      <c r="AR171" s="201" t="s">
        <v>156</v>
      </c>
      <c r="AT171" s="202" t="s">
        <v>80</v>
      </c>
      <c r="AU171" s="202" t="s">
        <v>81</v>
      </c>
      <c r="AY171" s="201" t="s">
        <v>148</v>
      </c>
      <c r="BK171" s="203">
        <f>SUM(BK172:BK205)</f>
        <v>0</v>
      </c>
    </row>
    <row r="172" spans="1:65" s="2" customFormat="1" ht="24" customHeight="1">
      <c r="A172" s="32"/>
      <c r="B172" s="33"/>
      <c r="C172" s="206" t="s">
        <v>306</v>
      </c>
      <c r="D172" s="206" t="s">
        <v>151</v>
      </c>
      <c r="E172" s="207" t="s">
        <v>463</v>
      </c>
      <c r="F172" s="208" t="s">
        <v>464</v>
      </c>
      <c r="G172" s="209" t="s">
        <v>326</v>
      </c>
      <c r="H172" s="210">
        <v>57.932000000000002</v>
      </c>
      <c r="I172" s="211"/>
      <c r="J172" s="211"/>
      <c r="K172" s="212">
        <f>ROUND(P172*H172,2)</f>
        <v>0</v>
      </c>
      <c r="L172" s="208" t="s">
        <v>155</v>
      </c>
      <c r="M172" s="37"/>
      <c r="N172" s="213" t="s">
        <v>1</v>
      </c>
      <c r="O172" s="214" t="s">
        <v>44</v>
      </c>
      <c r="P172" s="215">
        <f>I172+J172</f>
        <v>0</v>
      </c>
      <c r="Q172" s="215">
        <f>ROUND(I172*H172,2)</f>
        <v>0</v>
      </c>
      <c r="R172" s="215">
        <f>ROUND(J172*H172,2)</f>
        <v>0</v>
      </c>
      <c r="S172" s="68"/>
      <c r="T172" s="216">
        <f>S172*H172</f>
        <v>0</v>
      </c>
      <c r="U172" s="216">
        <v>0</v>
      </c>
      <c r="V172" s="216">
        <f>U172*H172</f>
        <v>0</v>
      </c>
      <c r="W172" s="216">
        <v>0</v>
      </c>
      <c r="X172" s="217">
        <f>W172*H172</f>
        <v>0</v>
      </c>
      <c r="Y172" s="32"/>
      <c r="Z172" s="32"/>
      <c r="AA172" s="32"/>
      <c r="AB172" s="32"/>
      <c r="AC172" s="32"/>
      <c r="AD172" s="32"/>
      <c r="AE172" s="32"/>
      <c r="AR172" s="218" t="s">
        <v>429</v>
      </c>
      <c r="AT172" s="218" t="s">
        <v>151</v>
      </c>
      <c r="AU172" s="218" t="s">
        <v>89</v>
      </c>
      <c r="AY172" s="16" t="s">
        <v>148</v>
      </c>
      <c r="BE172" s="219">
        <f>IF(O172="základní",K172,0)</f>
        <v>0</v>
      </c>
      <c r="BF172" s="219">
        <f>IF(O172="snížená",K172,0)</f>
        <v>0</v>
      </c>
      <c r="BG172" s="219">
        <f>IF(O172="zákl. přenesená",K172,0)</f>
        <v>0</v>
      </c>
      <c r="BH172" s="219">
        <f>IF(O172="sníž. přenesená",K172,0)</f>
        <v>0</v>
      </c>
      <c r="BI172" s="219">
        <f>IF(O172="nulová",K172,0)</f>
        <v>0</v>
      </c>
      <c r="BJ172" s="16" t="s">
        <v>89</v>
      </c>
      <c r="BK172" s="219">
        <f>ROUND(P172*H172,2)</f>
        <v>0</v>
      </c>
      <c r="BL172" s="16" t="s">
        <v>429</v>
      </c>
      <c r="BM172" s="218" t="s">
        <v>605</v>
      </c>
    </row>
    <row r="173" spans="1:65" s="2" customFormat="1" ht="19.5">
      <c r="A173" s="32"/>
      <c r="B173" s="33"/>
      <c r="C173" s="34"/>
      <c r="D173" s="220" t="s">
        <v>177</v>
      </c>
      <c r="E173" s="34"/>
      <c r="F173" s="221" t="s">
        <v>466</v>
      </c>
      <c r="G173" s="34"/>
      <c r="H173" s="34"/>
      <c r="I173" s="113"/>
      <c r="J173" s="113"/>
      <c r="K173" s="34"/>
      <c r="L173" s="34"/>
      <c r="M173" s="37"/>
      <c r="N173" s="222"/>
      <c r="O173" s="223"/>
      <c r="P173" s="68"/>
      <c r="Q173" s="68"/>
      <c r="R173" s="68"/>
      <c r="S173" s="68"/>
      <c r="T173" s="68"/>
      <c r="U173" s="68"/>
      <c r="V173" s="68"/>
      <c r="W173" s="68"/>
      <c r="X173" s="69"/>
      <c r="Y173" s="32"/>
      <c r="Z173" s="32"/>
      <c r="AA173" s="32"/>
      <c r="AB173" s="32"/>
      <c r="AC173" s="32"/>
      <c r="AD173" s="32"/>
      <c r="AE173" s="32"/>
      <c r="AT173" s="16" t="s">
        <v>177</v>
      </c>
      <c r="AU173" s="16" t="s">
        <v>89</v>
      </c>
    </row>
    <row r="174" spans="1:65" s="13" customFormat="1" ht="11.25">
      <c r="B174" s="224"/>
      <c r="C174" s="225"/>
      <c r="D174" s="220" t="s">
        <v>296</v>
      </c>
      <c r="E174" s="226" t="s">
        <v>1</v>
      </c>
      <c r="F174" s="227" t="s">
        <v>606</v>
      </c>
      <c r="G174" s="225"/>
      <c r="H174" s="228">
        <v>32.119999999999997</v>
      </c>
      <c r="I174" s="229"/>
      <c r="J174" s="229"/>
      <c r="K174" s="225"/>
      <c r="L174" s="225"/>
      <c r="M174" s="230"/>
      <c r="N174" s="231"/>
      <c r="O174" s="232"/>
      <c r="P174" s="232"/>
      <c r="Q174" s="232"/>
      <c r="R174" s="232"/>
      <c r="S174" s="232"/>
      <c r="T174" s="232"/>
      <c r="U174" s="232"/>
      <c r="V174" s="232"/>
      <c r="W174" s="232"/>
      <c r="X174" s="233"/>
      <c r="AT174" s="234" t="s">
        <v>296</v>
      </c>
      <c r="AU174" s="234" t="s">
        <v>89</v>
      </c>
      <c r="AV174" s="13" t="s">
        <v>91</v>
      </c>
      <c r="AW174" s="13" t="s">
        <v>5</v>
      </c>
      <c r="AX174" s="13" t="s">
        <v>81</v>
      </c>
      <c r="AY174" s="234" t="s">
        <v>148</v>
      </c>
    </row>
    <row r="175" spans="1:65" s="13" customFormat="1" ht="11.25">
      <c r="B175" s="224"/>
      <c r="C175" s="225"/>
      <c r="D175" s="220" t="s">
        <v>296</v>
      </c>
      <c r="E175" s="226" t="s">
        <v>1</v>
      </c>
      <c r="F175" s="227" t="s">
        <v>607</v>
      </c>
      <c r="G175" s="225"/>
      <c r="H175" s="228">
        <v>25.812000000000001</v>
      </c>
      <c r="I175" s="229"/>
      <c r="J175" s="229"/>
      <c r="K175" s="225"/>
      <c r="L175" s="225"/>
      <c r="M175" s="230"/>
      <c r="N175" s="231"/>
      <c r="O175" s="232"/>
      <c r="P175" s="232"/>
      <c r="Q175" s="232"/>
      <c r="R175" s="232"/>
      <c r="S175" s="232"/>
      <c r="T175" s="232"/>
      <c r="U175" s="232"/>
      <c r="V175" s="232"/>
      <c r="W175" s="232"/>
      <c r="X175" s="233"/>
      <c r="AT175" s="234" t="s">
        <v>296</v>
      </c>
      <c r="AU175" s="234" t="s">
        <v>89</v>
      </c>
      <c r="AV175" s="13" t="s">
        <v>91</v>
      </c>
      <c r="AW175" s="13" t="s">
        <v>5</v>
      </c>
      <c r="AX175" s="13" t="s">
        <v>81</v>
      </c>
      <c r="AY175" s="234" t="s">
        <v>148</v>
      </c>
    </row>
    <row r="176" spans="1:65" s="14" customFormat="1" ht="11.25">
      <c r="B176" s="235"/>
      <c r="C176" s="236"/>
      <c r="D176" s="220" t="s">
        <v>296</v>
      </c>
      <c r="E176" s="237" t="s">
        <v>1</v>
      </c>
      <c r="F176" s="238" t="s">
        <v>334</v>
      </c>
      <c r="G176" s="236"/>
      <c r="H176" s="239">
        <v>57.932000000000002</v>
      </c>
      <c r="I176" s="240"/>
      <c r="J176" s="240"/>
      <c r="K176" s="236"/>
      <c r="L176" s="236"/>
      <c r="M176" s="241"/>
      <c r="N176" s="242"/>
      <c r="O176" s="243"/>
      <c r="P176" s="243"/>
      <c r="Q176" s="243"/>
      <c r="R176" s="243"/>
      <c r="S176" s="243"/>
      <c r="T176" s="243"/>
      <c r="U176" s="243"/>
      <c r="V176" s="243"/>
      <c r="W176" s="243"/>
      <c r="X176" s="244"/>
      <c r="AT176" s="245" t="s">
        <v>296</v>
      </c>
      <c r="AU176" s="245" t="s">
        <v>89</v>
      </c>
      <c r="AV176" s="14" t="s">
        <v>156</v>
      </c>
      <c r="AW176" s="14" t="s">
        <v>5</v>
      </c>
      <c r="AX176" s="14" t="s">
        <v>89</v>
      </c>
      <c r="AY176" s="245" t="s">
        <v>148</v>
      </c>
    </row>
    <row r="177" spans="1:65" s="2" customFormat="1" ht="24" customHeight="1">
      <c r="A177" s="32"/>
      <c r="B177" s="33"/>
      <c r="C177" s="206" t="s">
        <v>310</v>
      </c>
      <c r="D177" s="206" t="s">
        <v>151</v>
      </c>
      <c r="E177" s="207" t="s">
        <v>472</v>
      </c>
      <c r="F177" s="208" t="s">
        <v>473</v>
      </c>
      <c r="G177" s="209" t="s">
        <v>326</v>
      </c>
      <c r="H177" s="210">
        <v>60.256</v>
      </c>
      <c r="I177" s="211"/>
      <c r="J177" s="211"/>
      <c r="K177" s="212">
        <f>ROUND(P177*H177,2)</f>
        <v>0</v>
      </c>
      <c r="L177" s="208" t="s">
        <v>155</v>
      </c>
      <c r="M177" s="37"/>
      <c r="N177" s="213" t="s">
        <v>1</v>
      </c>
      <c r="O177" s="214" t="s">
        <v>44</v>
      </c>
      <c r="P177" s="215">
        <f>I177+J177</f>
        <v>0</v>
      </c>
      <c r="Q177" s="215">
        <f>ROUND(I177*H177,2)</f>
        <v>0</v>
      </c>
      <c r="R177" s="215">
        <f>ROUND(J177*H177,2)</f>
        <v>0</v>
      </c>
      <c r="S177" s="68"/>
      <c r="T177" s="216">
        <f>S177*H177</f>
        <v>0</v>
      </c>
      <c r="U177" s="216">
        <v>0</v>
      </c>
      <c r="V177" s="216">
        <f>U177*H177</f>
        <v>0</v>
      </c>
      <c r="W177" s="216">
        <v>0</v>
      </c>
      <c r="X177" s="217">
        <f>W177*H177</f>
        <v>0</v>
      </c>
      <c r="Y177" s="32"/>
      <c r="Z177" s="32"/>
      <c r="AA177" s="32"/>
      <c r="AB177" s="32"/>
      <c r="AC177" s="32"/>
      <c r="AD177" s="32"/>
      <c r="AE177" s="32"/>
      <c r="AR177" s="218" t="s">
        <v>429</v>
      </c>
      <c r="AT177" s="218" t="s">
        <v>151</v>
      </c>
      <c r="AU177" s="218" t="s">
        <v>89</v>
      </c>
      <c r="AY177" s="16" t="s">
        <v>148</v>
      </c>
      <c r="BE177" s="219">
        <f>IF(O177="základní",K177,0)</f>
        <v>0</v>
      </c>
      <c r="BF177" s="219">
        <f>IF(O177="snížená",K177,0)</f>
        <v>0</v>
      </c>
      <c r="BG177" s="219">
        <f>IF(O177="zákl. přenesená",K177,0)</f>
        <v>0</v>
      </c>
      <c r="BH177" s="219">
        <f>IF(O177="sníž. přenesená",K177,0)</f>
        <v>0</v>
      </c>
      <c r="BI177" s="219">
        <f>IF(O177="nulová",K177,0)</f>
        <v>0</v>
      </c>
      <c r="BJ177" s="16" t="s">
        <v>89</v>
      </c>
      <c r="BK177" s="219">
        <f>ROUND(P177*H177,2)</f>
        <v>0</v>
      </c>
      <c r="BL177" s="16" t="s">
        <v>429</v>
      </c>
      <c r="BM177" s="218" t="s">
        <v>608</v>
      </c>
    </row>
    <row r="178" spans="1:65" s="2" customFormat="1" ht="19.5">
      <c r="A178" s="32"/>
      <c r="B178" s="33"/>
      <c r="C178" s="34"/>
      <c r="D178" s="220" t="s">
        <v>177</v>
      </c>
      <c r="E178" s="34"/>
      <c r="F178" s="221" t="s">
        <v>466</v>
      </c>
      <c r="G178" s="34"/>
      <c r="H178" s="34"/>
      <c r="I178" s="113"/>
      <c r="J178" s="113"/>
      <c r="K178" s="34"/>
      <c r="L178" s="34"/>
      <c r="M178" s="37"/>
      <c r="N178" s="222"/>
      <c r="O178" s="223"/>
      <c r="P178" s="68"/>
      <c r="Q178" s="68"/>
      <c r="R178" s="68"/>
      <c r="S178" s="68"/>
      <c r="T178" s="68"/>
      <c r="U178" s="68"/>
      <c r="V178" s="68"/>
      <c r="W178" s="68"/>
      <c r="X178" s="69"/>
      <c r="Y178" s="32"/>
      <c r="Z178" s="32"/>
      <c r="AA178" s="32"/>
      <c r="AB178" s="32"/>
      <c r="AC178" s="32"/>
      <c r="AD178" s="32"/>
      <c r="AE178" s="32"/>
      <c r="AT178" s="16" t="s">
        <v>177</v>
      </c>
      <c r="AU178" s="16" t="s">
        <v>89</v>
      </c>
    </row>
    <row r="179" spans="1:65" s="13" customFormat="1" ht="11.25">
      <c r="B179" s="224"/>
      <c r="C179" s="225"/>
      <c r="D179" s="220" t="s">
        <v>296</v>
      </c>
      <c r="E179" s="226" t="s">
        <v>1</v>
      </c>
      <c r="F179" s="227" t="s">
        <v>609</v>
      </c>
      <c r="G179" s="225"/>
      <c r="H179" s="228">
        <v>30.4</v>
      </c>
      <c r="I179" s="229"/>
      <c r="J179" s="229"/>
      <c r="K179" s="225"/>
      <c r="L179" s="225"/>
      <c r="M179" s="230"/>
      <c r="N179" s="231"/>
      <c r="O179" s="232"/>
      <c r="P179" s="232"/>
      <c r="Q179" s="232"/>
      <c r="R179" s="232"/>
      <c r="S179" s="232"/>
      <c r="T179" s="232"/>
      <c r="U179" s="232"/>
      <c r="V179" s="232"/>
      <c r="W179" s="232"/>
      <c r="X179" s="233"/>
      <c r="AT179" s="234" t="s">
        <v>296</v>
      </c>
      <c r="AU179" s="234" t="s">
        <v>89</v>
      </c>
      <c r="AV179" s="13" t="s">
        <v>91</v>
      </c>
      <c r="AW179" s="13" t="s">
        <v>5</v>
      </c>
      <c r="AX179" s="13" t="s">
        <v>81</v>
      </c>
      <c r="AY179" s="234" t="s">
        <v>148</v>
      </c>
    </row>
    <row r="180" spans="1:65" s="13" customFormat="1" ht="11.25">
      <c r="B180" s="224"/>
      <c r="C180" s="225"/>
      <c r="D180" s="220" t="s">
        <v>296</v>
      </c>
      <c r="E180" s="226" t="s">
        <v>1</v>
      </c>
      <c r="F180" s="227" t="s">
        <v>610</v>
      </c>
      <c r="G180" s="225"/>
      <c r="H180" s="228">
        <v>13.055999999999999</v>
      </c>
      <c r="I180" s="229"/>
      <c r="J180" s="229"/>
      <c r="K180" s="225"/>
      <c r="L180" s="225"/>
      <c r="M180" s="230"/>
      <c r="N180" s="231"/>
      <c r="O180" s="232"/>
      <c r="P180" s="232"/>
      <c r="Q180" s="232"/>
      <c r="R180" s="232"/>
      <c r="S180" s="232"/>
      <c r="T180" s="232"/>
      <c r="U180" s="232"/>
      <c r="V180" s="232"/>
      <c r="W180" s="232"/>
      <c r="X180" s="233"/>
      <c r="AT180" s="234" t="s">
        <v>296</v>
      </c>
      <c r="AU180" s="234" t="s">
        <v>89</v>
      </c>
      <c r="AV180" s="13" t="s">
        <v>91</v>
      </c>
      <c r="AW180" s="13" t="s">
        <v>5</v>
      </c>
      <c r="AX180" s="13" t="s">
        <v>81</v>
      </c>
      <c r="AY180" s="234" t="s">
        <v>148</v>
      </c>
    </row>
    <row r="181" spans="1:65" s="13" customFormat="1" ht="11.25">
      <c r="B181" s="224"/>
      <c r="C181" s="225"/>
      <c r="D181" s="220" t="s">
        <v>296</v>
      </c>
      <c r="E181" s="226" t="s">
        <v>1</v>
      </c>
      <c r="F181" s="227" t="s">
        <v>611</v>
      </c>
      <c r="G181" s="225"/>
      <c r="H181" s="228">
        <v>16.8</v>
      </c>
      <c r="I181" s="229"/>
      <c r="J181" s="229"/>
      <c r="K181" s="225"/>
      <c r="L181" s="225"/>
      <c r="M181" s="230"/>
      <c r="N181" s="231"/>
      <c r="O181" s="232"/>
      <c r="P181" s="232"/>
      <c r="Q181" s="232"/>
      <c r="R181" s="232"/>
      <c r="S181" s="232"/>
      <c r="T181" s="232"/>
      <c r="U181" s="232"/>
      <c r="V181" s="232"/>
      <c r="W181" s="232"/>
      <c r="X181" s="233"/>
      <c r="AT181" s="234" t="s">
        <v>296</v>
      </c>
      <c r="AU181" s="234" t="s">
        <v>89</v>
      </c>
      <c r="AV181" s="13" t="s">
        <v>91</v>
      </c>
      <c r="AW181" s="13" t="s">
        <v>5</v>
      </c>
      <c r="AX181" s="13" t="s">
        <v>81</v>
      </c>
      <c r="AY181" s="234" t="s">
        <v>148</v>
      </c>
    </row>
    <row r="182" spans="1:65" s="14" customFormat="1" ht="11.25">
      <c r="B182" s="235"/>
      <c r="C182" s="236"/>
      <c r="D182" s="220" t="s">
        <v>296</v>
      </c>
      <c r="E182" s="237" t="s">
        <v>1</v>
      </c>
      <c r="F182" s="238" t="s">
        <v>334</v>
      </c>
      <c r="G182" s="236"/>
      <c r="H182" s="239">
        <v>60.256</v>
      </c>
      <c r="I182" s="240"/>
      <c r="J182" s="240"/>
      <c r="K182" s="236"/>
      <c r="L182" s="236"/>
      <c r="M182" s="241"/>
      <c r="N182" s="242"/>
      <c r="O182" s="243"/>
      <c r="P182" s="243"/>
      <c r="Q182" s="243"/>
      <c r="R182" s="243"/>
      <c r="S182" s="243"/>
      <c r="T182" s="243"/>
      <c r="U182" s="243"/>
      <c r="V182" s="243"/>
      <c r="W182" s="243"/>
      <c r="X182" s="244"/>
      <c r="AT182" s="245" t="s">
        <v>296</v>
      </c>
      <c r="AU182" s="245" t="s">
        <v>89</v>
      </c>
      <c r="AV182" s="14" t="s">
        <v>156</v>
      </c>
      <c r="AW182" s="14" t="s">
        <v>5</v>
      </c>
      <c r="AX182" s="14" t="s">
        <v>89</v>
      </c>
      <c r="AY182" s="245" t="s">
        <v>148</v>
      </c>
    </row>
    <row r="183" spans="1:65" s="2" customFormat="1" ht="24" customHeight="1">
      <c r="A183" s="32"/>
      <c r="B183" s="33"/>
      <c r="C183" s="206" t="s">
        <v>315</v>
      </c>
      <c r="D183" s="206" t="s">
        <v>151</v>
      </c>
      <c r="E183" s="207" t="s">
        <v>480</v>
      </c>
      <c r="F183" s="208" t="s">
        <v>481</v>
      </c>
      <c r="G183" s="209" t="s">
        <v>326</v>
      </c>
      <c r="H183" s="210">
        <v>307.2</v>
      </c>
      <c r="I183" s="211"/>
      <c r="J183" s="211"/>
      <c r="K183" s="212">
        <f>ROUND(P183*H183,2)</f>
        <v>0</v>
      </c>
      <c r="L183" s="208" t="s">
        <v>155</v>
      </c>
      <c r="M183" s="37"/>
      <c r="N183" s="213" t="s">
        <v>1</v>
      </c>
      <c r="O183" s="214" t="s">
        <v>44</v>
      </c>
      <c r="P183" s="215">
        <f>I183+J183</f>
        <v>0</v>
      </c>
      <c r="Q183" s="215">
        <f>ROUND(I183*H183,2)</f>
        <v>0</v>
      </c>
      <c r="R183" s="215">
        <f>ROUND(J183*H183,2)</f>
        <v>0</v>
      </c>
      <c r="S183" s="68"/>
      <c r="T183" s="216">
        <f>S183*H183</f>
        <v>0</v>
      </c>
      <c r="U183" s="216">
        <v>0</v>
      </c>
      <c r="V183" s="216">
        <f>U183*H183</f>
        <v>0</v>
      </c>
      <c r="W183" s="216">
        <v>0</v>
      </c>
      <c r="X183" s="217">
        <f>W183*H183</f>
        <v>0</v>
      </c>
      <c r="Y183" s="32"/>
      <c r="Z183" s="32"/>
      <c r="AA183" s="32"/>
      <c r="AB183" s="32"/>
      <c r="AC183" s="32"/>
      <c r="AD183" s="32"/>
      <c r="AE183" s="32"/>
      <c r="AR183" s="218" t="s">
        <v>429</v>
      </c>
      <c r="AT183" s="218" t="s">
        <v>151</v>
      </c>
      <c r="AU183" s="218" t="s">
        <v>89</v>
      </c>
      <c r="AY183" s="16" t="s">
        <v>148</v>
      </c>
      <c r="BE183" s="219">
        <f>IF(O183="základní",K183,0)</f>
        <v>0</v>
      </c>
      <c r="BF183" s="219">
        <f>IF(O183="snížená",K183,0)</f>
        <v>0</v>
      </c>
      <c r="BG183" s="219">
        <f>IF(O183="zákl. přenesená",K183,0)</f>
        <v>0</v>
      </c>
      <c r="BH183" s="219">
        <f>IF(O183="sníž. přenesená",K183,0)</f>
        <v>0</v>
      </c>
      <c r="BI183" s="219">
        <f>IF(O183="nulová",K183,0)</f>
        <v>0</v>
      </c>
      <c r="BJ183" s="16" t="s">
        <v>89</v>
      </c>
      <c r="BK183" s="219">
        <f>ROUND(P183*H183,2)</f>
        <v>0</v>
      </c>
      <c r="BL183" s="16" t="s">
        <v>429</v>
      </c>
      <c r="BM183" s="218" t="s">
        <v>612</v>
      </c>
    </row>
    <row r="184" spans="1:65" s="2" customFormat="1" ht="19.5">
      <c r="A184" s="32"/>
      <c r="B184" s="33"/>
      <c r="C184" s="34"/>
      <c r="D184" s="220" t="s">
        <v>177</v>
      </c>
      <c r="E184" s="34"/>
      <c r="F184" s="221" t="s">
        <v>466</v>
      </c>
      <c r="G184" s="34"/>
      <c r="H184" s="34"/>
      <c r="I184" s="113"/>
      <c r="J184" s="113"/>
      <c r="K184" s="34"/>
      <c r="L184" s="34"/>
      <c r="M184" s="37"/>
      <c r="N184" s="222"/>
      <c r="O184" s="223"/>
      <c r="P184" s="68"/>
      <c r="Q184" s="68"/>
      <c r="R184" s="68"/>
      <c r="S184" s="68"/>
      <c r="T184" s="68"/>
      <c r="U184" s="68"/>
      <c r="V184" s="68"/>
      <c r="W184" s="68"/>
      <c r="X184" s="69"/>
      <c r="Y184" s="32"/>
      <c r="Z184" s="32"/>
      <c r="AA184" s="32"/>
      <c r="AB184" s="32"/>
      <c r="AC184" s="32"/>
      <c r="AD184" s="32"/>
      <c r="AE184" s="32"/>
      <c r="AT184" s="16" t="s">
        <v>177</v>
      </c>
      <c r="AU184" s="16" t="s">
        <v>89</v>
      </c>
    </row>
    <row r="185" spans="1:65" s="13" customFormat="1" ht="11.25">
      <c r="B185" s="224"/>
      <c r="C185" s="225"/>
      <c r="D185" s="220" t="s">
        <v>296</v>
      </c>
      <c r="E185" s="226" t="s">
        <v>1</v>
      </c>
      <c r="F185" s="227" t="s">
        <v>613</v>
      </c>
      <c r="G185" s="225"/>
      <c r="H185" s="228">
        <v>288.3</v>
      </c>
      <c r="I185" s="229"/>
      <c r="J185" s="229"/>
      <c r="K185" s="225"/>
      <c r="L185" s="225"/>
      <c r="M185" s="230"/>
      <c r="N185" s="231"/>
      <c r="O185" s="232"/>
      <c r="P185" s="232"/>
      <c r="Q185" s="232"/>
      <c r="R185" s="232"/>
      <c r="S185" s="232"/>
      <c r="T185" s="232"/>
      <c r="U185" s="232"/>
      <c r="V185" s="232"/>
      <c r="W185" s="232"/>
      <c r="X185" s="233"/>
      <c r="AT185" s="234" t="s">
        <v>296</v>
      </c>
      <c r="AU185" s="234" t="s">
        <v>89</v>
      </c>
      <c r="AV185" s="13" t="s">
        <v>91</v>
      </c>
      <c r="AW185" s="13" t="s">
        <v>5</v>
      </c>
      <c r="AX185" s="13" t="s">
        <v>81</v>
      </c>
      <c r="AY185" s="234" t="s">
        <v>148</v>
      </c>
    </row>
    <row r="186" spans="1:65" s="13" customFormat="1" ht="11.25">
      <c r="B186" s="224"/>
      <c r="C186" s="225"/>
      <c r="D186" s="220" t="s">
        <v>296</v>
      </c>
      <c r="E186" s="226" t="s">
        <v>1</v>
      </c>
      <c r="F186" s="227" t="s">
        <v>614</v>
      </c>
      <c r="G186" s="225"/>
      <c r="H186" s="228">
        <v>18.899999999999999</v>
      </c>
      <c r="I186" s="229"/>
      <c r="J186" s="229"/>
      <c r="K186" s="225"/>
      <c r="L186" s="225"/>
      <c r="M186" s="230"/>
      <c r="N186" s="231"/>
      <c r="O186" s="232"/>
      <c r="P186" s="232"/>
      <c r="Q186" s="232"/>
      <c r="R186" s="232"/>
      <c r="S186" s="232"/>
      <c r="T186" s="232"/>
      <c r="U186" s="232"/>
      <c r="V186" s="232"/>
      <c r="W186" s="232"/>
      <c r="X186" s="233"/>
      <c r="AT186" s="234" t="s">
        <v>296</v>
      </c>
      <c r="AU186" s="234" t="s">
        <v>89</v>
      </c>
      <c r="AV186" s="13" t="s">
        <v>91</v>
      </c>
      <c r="AW186" s="13" t="s">
        <v>5</v>
      </c>
      <c r="AX186" s="13" t="s">
        <v>81</v>
      </c>
      <c r="AY186" s="234" t="s">
        <v>148</v>
      </c>
    </row>
    <row r="187" spans="1:65" s="14" customFormat="1" ht="11.25">
      <c r="B187" s="235"/>
      <c r="C187" s="236"/>
      <c r="D187" s="220" t="s">
        <v>296</v>
      </c>
      <c r="E187" s="237" t="s">
        <v>1</v>
      </c>
      <c r="F187" s="238" t="s">
        <v>334</v>
      </c>
      <c r="G187" s="236"/>
      <c r="H187" s="239">
        <v>307.2</v>
      </c>
      <c r="I187" s="240"/>
      <c r="J187" s="240"/>
      <c r="K187" s="236"/>
      <c r="L187" s="236"/>
      <c r="M187" s="241"/>
      <c r="N187" s="242"/>
      <c r="O187" s="243"/>
      <c r="P187" s="243"/>
      <c r="Q187" s="243"/>
      <c r="R187" s="243"/>
      <c r="S187" s="243"/>
      <c r="T187" s="243"/>
      <c r="U187" s="243"/>
      <c r="V187" s="243"/>
      <c r="W187" s="243"/>
      <c r="X187" s="244"/>
      <c r="AT187" s="245" t="s">
        <v>296</v>
      </c>
      <c r="AU187" s="245" t="s">
        <v>89</v>
      </c>
      <c r="AV187" s="14" t="s">
        <v>156</v>
      </c>
      <c r="AW187" s="14" t="s">
        <v>5</v>
      </c>
      <c r="AX187" s="14" t="s">
        <v>89</v>
      </c>
      <c r="AY187" s="245" t="s">
        <v>148</v>
      </c>
    </row>
    <row r="188" spans="1:65" s="2" customFormat="1" ht="24" customHeight="1">
      <c r="A188" s="32"/>
      <c r="B188" s="33"/>
      <c r="C188" s="206" t="s">
        <v>319</v>
      </c>
      <c r="D188" s="206" t="s">
        <v>151</v>
      </c>
      <c r="E188" s="207" t="s">
        <v>487</v>
      </c>
      <c r="F188" s="208" t="s">
        <v>488</v>
      </c>
      <c r="G188" s="209" t="s">
        <v>326</v>
      </c>
      <c r="H188" s="210">
        <v>6.2850000000000001</v>
      </c>
      <c r="I188" s="211"/>
      <c r="J188" s="211"/>
      <c r="K188" s="212">
        <f>ROUND(P188*H188,2)</f>
        <v>0</v>
      </c>
      <c r="L188" s="208" t="s">
        <v>155</v>
      </c>
      <c r="M188" s="37"/>
      <c r="N188" s="213" t="s">
        <v>1</v>
      </c>
      <c r="O188" s="214" t="s">
        <v>44</v>
      </c>
      <c r="P188" s="215">
        <f>I188+J188</f>
        <v>0</v>
      </c>
      <c r="Q188" s="215">
        <f>ROUND(I188*H188,2)</f>
        <v>0</v>
      </c>
      <c r="R188" s="215">
        <f>ROUND(J188*H188,2)</f>
        <v>0</v>
      </c>
      <c r="S188" s="68"/>
      <c r="T188" s="216">
        <f>S188*H188</f>
        <v>0</v>
      </c>
      <c r="U188" s="216">
        <v>0</v>
      </c>
      <c r="V188" s="216">
        <f>U188*H188</f>
        <v>0</v>
      </c>
      <c r="W188" s="216">
        <v>0</v>
      </c>
      <c r="X188" s="217">
        <f>W188*H188</f>
        <v>0</v>
      </c>
      <c r="Y188" s="32"/>
      <c r="Z188" s="32"/>
      <c r="AA188" s="32"/>
      <c r="AB188" s="32"/>
      <c r="AC188" s="32"/>
      <c r="AD188" s="32"/>
      <c r="AE188" s="32"/>
      <c r="AR188" s="218" t="s">
        <v>429</v>
      </c>
      <c r="AT188" s="218" t="s">
        <v>151</v>
      </c>
      <c r="AU188" s="218" t="s">
        <v>89</v>
      </c>
      <c r="AY188" s="16" t="s">
        <v>148</v>
      </c>
      <c r="BE188" s="219">
        <f>IF(O188="základní",K188,0)</f>
        <v>0</v>
      </c>
      <c r="BF188" s="219">
        <f>IF(O188="snížená",K188,0)</f>
        <v>0</v>
      </c>
      <c r="BG188" s="219">
        <f>IF(O188="zákl. přenesená",K188,0)</f>
        <v>0</v>
      </c>
      <c r="BH188" s="219">
        <f>IF(O188="sníž. přenesená",K188,0)</f>
        <v>0</v>
      </c>
      <c r="BI188" s="219">
        <f>IF(O188="nulová",K188,0)</f>
        <v>0</v>
      </c>
      <c r="BJ188" s="16" t="s">
        <v>89</v>
      </c>
      <c r="BK188" s="219">
        <f>ROUND(P188*H188,2)</f>
        <v>0</v>
      </c>
      <c r="BL188" s="16" t="s">
        <v>429</v>
      </c>
      <c r="BM188" s="218" t="s">
        <v>615</v>
      </c>
    </row>
    <row r="189" spans="1:65" s="2" customFormat="1" ht="19.5">
      <c r="A189" s="32"/>
      <c r="B189" s="33"/>
      <c r="C189" s="34"/>
      <c r="D189" s="220" t="s">
        <v>177</v>
      </c>
      <c r="E189" s="34"/>
      <c r="F189" s="221" t="s">
        <v>466</v>
      </c>
      <c r="G189" s="34"/>
      <c r="H189" s="34"/>
      <c r="I189" s="113"/>
      <c r="J189" s="113"/>
      <c r="K189" s="34"/>
      <c r="L189" s="34"/>
      <c r="M189" s="37"/>
      <c r="N189" s="222"/>
      <c r="O189" s="223"/>
      <c r="P189" s="68"/>
      <c r="Q189" s="68"/>
      <c r="R189" s="68"/>
      <c r="S189" s="68"/>
      <c r="T189" s="68"/>
      <c r="U189" s="68"/>
      <c r="V189" s="68"/>
      <c r="W189" s="68"/>
      <c r="X189" s="69"/>
      <c r="Y189" s="32"/>
      <c r="Z189" s="32"/>
      <c r="AA189" s="32"/>
      <c r="AB189" s="32"/>
      <c r="AC189" s="32"/>
      <c r="AD189" s="32"/>
      <c r="AE189" s="32"/>
      <c r="AT189" s="16" t="s">
        <v>177</v>
      </c>
      <c r="AU189" s="16" t="s">
        <v>89</v>
      </c>
    </row>
    <row r="190" spans="1:65" s="13" customFormat="1" ht="11.25">
      <c r="B190" s="224"/>
      <c r="C190" s="225"/>
      <c r="D190" s="220" t="s">
        <v>296</v>
      </c>
      <c r="E190" s="226" t="s">
        <v>1</v>
      </c>
      <c r="F190" s="227" t="s">
        <v>616</v>
      </c>
      <c r="G190" s="225"/>
      <c r="H190" s="228">
        <v>5.0999999999999997E-2</v>
      </c>
      <c r="I190" s="229"/>
      <c r="J190" s="229"/>
      <c r="K190" s="225"/>
      <c r="L190" s="225"/>
      <c r="M190" s="230"/>
      <c r="N190" s="231"/>
      <c r="O190" s="232"/>
      <c r="P190" s="232"/>
      <c r="Q190" s="232"/>
      <c r="R190" s="232"/>
      <c r="S190" s="232"/>
      <c r="T190" s="232"/>
      <c r="U190" s="232"/>
      <c r="V190" s="232"/>
      <c r="W190" s="232"/>
      <c r="X190" s="233"/>
      <c r="AT190" s="234" t="s">
        <v>296</v>
      </c>
      <c r="AU190" s="234" t="s">
        <v>89</v>
      </c>
      <c r="AV190" s="13" t="s">
        <v>91</v>
      </c>
      <c r="AW190" s="13" t="s">
        <v>5</v>
      </c>
      <c r="AX190" s="13" t="s">
        <v>81</v>
      </c>
      <c r="AY190" s="234" t="s">
        <v>148</v>
      </c>
    </row>
    <row r="191" spans="1:65" s="13" customFormat="1" ht="11.25">
      <c r="B191" s="224"/>
      <c r="C191" s="225"/>
      <c r="D191" s="220" t="s">
        <v>296</v>
      </c>
      <c r="E191" s="226" t="s">
        <v>1</v>
      </c>
      <c r="F191" s="227" t="s">
        <v>617</v>
      </c>
      <c r="G191" s="225"/>
      <c r="H191" s="228">
        <v>6.2140000000000004</v>
      </c>
      <c r="I191" s="229"/>
      <c r="J191" s="229"/>
      <c r="K191" s="225"/>
      <c r="L191" s="225"/>
      <c r="M191" s="230"/>
      <c r="N191" s="231"/>
      <c r="O191" s="232"/>
      <c r="P191" s="232"/>
      <c r="Q191" s="232"/>
      <c r="R191" s="232"/>
      <c r="S191" s="232"/>
      <c r="T191" s="232"/>
      <c r="U191" s="232"/>
      <c r="V191" s="232"/>
      <c r="W191" s="232"/>
      <c r="X191" s="233"/>
      <c r="AT191" s="234" t="s">
        <v>296</v>
      </c>
      <c r="AU191" s="234" t="s">
        <v>89</v>
      </c>
      <c r="AV191" s="13" t="s">
        <v>91</v>
      </c>
      <c r="AW191" s="13" t="s">
        <v>5</v>
      </c>
      <c r="AX191" s="13" t="s">
        <v>81</v>
      </c>
      <c r="AY191" s="234" t="s">
        <v>148</v>
      </c>
    </row>
    <row r="192" spans="1:65" s="13" customFormat="1" ht="11.25">
      <c r="B192" s="224"/>
      <c r="C192" s="225"/>
      <c r="D192" s="220" t="s">
        <v>296</v>
      </c>
      <c r="E192" s="226" t="s">
        <v>1</v>
      </c>
      <c r="F192" s="227" t="s">
        <v>618</v>
      </c>
      <c r="G192" s="225"/>
      <c r="H192" s="228">
        <v>0.02</v>
      </c>
      <c r="I192" s="229"/>
      <c r="J192" s="229"/>
      <c r="K192" s="225"/>
      <c r="L192" s="225"/>
      <c r="M192" s="230"/>
      <c r="N192" s="231"/>
      <c r="O192" s="232"/>
      <c r="P192" s="232"/>
      <c r="Q192" s="232"/>
      <c r="R192" s="232"/>
      <c r="S192" s="232"/>
      <c r="T192" s="232"/>
      <c r="U192" s="232"/>
      <c r="V192" s="232"/>
      <c r="W192" s="232"/>
      <c r="X192" s="233"/>
      <c r="AT192" s="234" t="s">
        <v>296</v>
      </c>
      <c r="AU192" s="234" t="s">
        <v>89</v>
      </c>
      <c r="AV192" s="13" t="s">
        <v>91</v>
      </c>
      <c r="AW192" s="13" t="s">
        <v>5</v>
      </c>
      <c r="AX192" s="13" t="s">
        <v>81</v>
      </c>
      <c r="AY192" s="234" t="s">
        <v>148</v>
      </c>
    </row>
    <row r="193" spans="1:65" s="14" customFormat="1" ht="11.25">
      <c r="B193" s="235"/>
      <c r="C193" s="236"/>
      <c r="D193" s="220" t="s">
        <v>296</v>
      </c>
      <c r="E193" s="237" t="s">
        <v>1</v>
      </c>
      <c r="F193" s="238" t="s">
        <v>334</v>
      </c>
      <c r="G193" s="236"/>
      <c r="H193" s="239">
        <v>6.2850000000000001</v>
      </c>
      <c r="I193" s="240"/>
      <c r="J193" s="240"/>
      <c r="K193" s="236"/>
      <c r="L193" s="236"/>
      <c r="M193" s="241"/>
      <c r="N193" s="242"/>
      <c r="O193" s="243"/>
      <c r="P193" s="243"/>
      <c r="Q193" s="243"/>
      <c r="R193" s="243"/>
      <c r="S193" s="243"/>
      <c r="T193" s="243"/>
      <c r="U193" s="243"/>
      <c r="V193" s="243"/>
      <c r="W193" s="243"/>
      <c r="X193" s="244"/>
      <c r="AT193" s="245" t="s">
        <v>296</v>
      </c>
      <c r="AU193" s="245" t="s">
        <v>89</v>
      </c>
      <c r="AV193" s="14" t="s">
        <v>156</v>
      </c>
      <c r="AW193" s="14" t="s">
        <v>5</v>
      </c>
      <c r="AX193" s="14" t="s">
        <v>89</v>
      </c>
      <c r="AY193" s="245" t="s">
        <v>148</v>
      </c>
    </row>
    <row r="194" spans="1:65" s="2" customFormat="1" ht="24" customHeight="1">
      <c r="A194" s="32"/>
      <c r="B194" s="33"/>
      <c r="C194" s="206" t="s">
        <v>323</v>
      </c>
      <c r="D194" s="206" t="s">
        <v>151</v>
      </c>
      <c r="E194" s="207" t="s">
        <v>619</v>
      </c>
      <c r="F194" s="208" t="s">
        <v>620</v>
      </c>
      <c r="G194" s="209" t="s">
        <v>326</v>
      </c>
      <c r="H194" s="210">
        <v>10.44</v>
      </c>
      <c r="I194" s="211"/>
      <c r="J194" s="211"/>
      <c r="K194" s="212">
        <f>ROUND(P194*H194,2)</f>
        <v>0</v>
      </c>
      <c r="L194" s="208" t="s">
        <v>155</v>
      </c>
      <c r="M194" s="37"/>
      <c r="N194" s="213" t="s">
        <v>1</v>
      </c>
      <c r="O194" s="214" t="s">
        <v>44</v>
      </c>
      <c r="P194" s="215">
        <f>I194+J194</f>
        <v>0</v>
      </c>
      <c r="Q194" s="215">
        <f>ROUND(I194*H194,2)</f>
        <v>0</v>
      </c>
      <c r="R194" s="215">
        <f>ROUND(J194*H194,2)</f>
        <v>0</v>
      </c>
      <c r="S194" s="68"/>
      <c r="T194" s="216">
        <f>S194*H194</f>
        <v>0</v>
      </c>
      <c r="U194" s="216">
        <v>0</v>
      </c>
      <c r="V194" s="216">
        <f>U194*H194</f>
        <v>0</v>
      </c>
      <c r="W194" s="216">
        <v>0</v>
      </c>
      <c r="X194" s="217">
        <f>W194*H194</f>
        <v>0</v>
      </c>
      <c r="Y194" s="32"/>
      <c r="Z194" s="32"/>
      <c r="AA194" s="32"/>
      <c r="AB194" s="32"/>
      <c r="AC194" s="32"/>
      <c r="AD194" s="32"/>
      <c r="AE194" s="32"/>
      <c r="AR194" s="218" t="s">
        <v>429</v>
      </c>
      <c r="AT194" s="218" t="s">
        <v>151</v>
      </c>
      <c r="AU194" s="218" t="s">
        <v>89</v>
      </c>
      <c r="AY194" s="16" t="s">
        <v>148</v>
      </c>
      <c r="BE194" s="219">
        <f>IF(O194="základní",K194,0)</f>
        <v>0</v>
      </c>
      <c r="BF194" s="219">
        <f>IF(O194="snížená",K194,0)</f>
        <v>0</v>
      </c>
      <c r="BG194" s="219">
        <f>IF(O194="zákl. přenesená",K194,0)</f>
        <v>0</v>
      </c>
      <c r="BH194" s="219">
        <f>IF(O194="sníž. přenesená",K194,0)</f>
        <v>0</v>
      </c>
      <c r="BI194" s="219">
        <f>IF(O194="nulová",K194,0)</f>
        <v>0</v>
      </c>
      <c r="BJ194" s="16" t="s">
        <v>89</v>
      </c>
      <c r="BK194" s="219">
        <f>ROUND(P194*H194,2)</f>
        <v>0</v>
      </c>
      <c r="BL194" s="16" t="s">
        <v>429</v>
      </c>
      <c r="BM194" s="218" t="s">
        <v>621</v>
      </c>
    </row>
    <row r="195" spans="1:65" s="2" customFormat="1" ht="19.5">
      <c r="A195" s="32"/>
      <c r="B195" s="33"/>
      <c r="C195" s="34"/>
      <c r="D195" s="220" t="s">
        <v>177</v>
      </c>
      <c r="E195" s="34"/>
      <c r="F195" s="221" t="s">
        <v>466</v>
      </c>
      <c r="G195" s="34"/>
      <c r="H195" s="34"/>
      <c r="I195" s="113"/>
      <c r="J195" s="113"/>
      <c r="K195" s="34"/>
      <c r="L195" s="34"/>
      <c r="M195" s="37"/>
      <c r="N195" s="222"/>
      <c r="O195" s="223"/>
      <c r="P195" s="68"/>
      <c r="Q195" s="68"/>
      <c r="R195" s="68"/>
      <c r="S195" s="68"/>
      <c r="T195" s="68"/>
      <c r="U195" s="68"/>
      <c r="V195" s="68"/>
      <c r="W195" s="68"/>
      <c r="X195" s="69"/>
      <c r="Y195" s="32"/>
      <c r="Z195" s="32"/>
      <c r="AA195" s="32"/>
      <c r="AB195" s="32"/>
      <c r="AC195" s="32"/>
      <c r="AD195" s="32"/>
      <c r="AE195" s="32"/>
      <c r="AT195" s="16" t="s">
        <v>177</v>
      </c>
      <c r="AU195" s="16" t="s">
        <v>89</v>
      </c>
    </row>
    <row r="196" spans="1:65" s="13" customFormat="1" ht="11.25">
      <c r="B196" s="224"/>
      <c r="C196" s="225"/>
      <c r="D196" s="220" t="s">
        <v>296</v>
      </c>
      <c r="E196" s="226" t="s">
        <v>1</v>
      </c>
      <c r="F196" s="227" t="s">
        <v>622</v>
      </c>
      <c r="G196" s="225"/>
      <c r="H196" s="228">
        <v>10.44</v>
      </c>
      <c r="I196" s="229"/>
      <c r="J196" s="229"/>
      <c r="K196" s="225"/>
      <c r="L196" s="225"/>
      <c r="M196" s="230"/>
      <c r="N196" s="231"/>
      <c r="O196" s="232"/>
      <c r="P196" s="232"/>
      <c r="Q196" s="232"/>
      <c r="R196" s="232"/>
      <c r="S196" s="232"/>
      <c r="T196" s="232"/>
      <c r="U196" s="232"/>
      <c r="V196" s="232"/>
      <c r="W196" s="232"/>
      <c r="X196" s="233"/>
      <c r="AT196" s="234" t="s">
        <v>296</v>
      </c>
      <c r="AU196" s="234" t="s">
        <v>89</v>
      </c>
      <c r="AV196" s="13" t="s">
        <v>91</v>
      </c>
      <c r="AW196" s="13" t="s">
        <v>5</v>
      </c>
      <c r="AX196" s="13" t="s">
        <v>89</v>
      </c>
      <c r="AY196" s="234" t="s">
        <v>148</v>
      </c>
    </row>
    <row r="197" spans="1:65" s="2" customFormat="1" ht="24" customHeight="1">
      <c r="A197" s="32"/>
      <c r="B197" s="33"/>
      <c r="C197" s="206" t="s">
        <v>328</v>
      </c>
      <c r="D197" s="206" t="s">
        <v>151</v>
      </c>
      <c r="E197" s="207" t="s">
        <v>510</v>
      </c>
      <c r="F197" s="208" t="s">
        <v>511</v>
      </c>
      <c r="G197" s="209" t="s">
        <v>326</v>
      </c>
      <c r="H197" s="210">
        <v>10.44</v>
      </c>
      <c r="I197" s="211"/>
      <c r="J197" s="211"/>
      <c r="K197" s="212">
        <f>ROUND(P197*H197,2)</f>
        <v>0</v>
      </c>
      <c r="L197" s="208" t="s">
        <v>155</v>
      </c>
      <c r="M197" s="37"/>
      <c r="N197" s="213" t="s">
        <v>1</v>
      </c>
      <c r="O197" s="214" t="s">
        <v>44</v>
      </c>
      <c r="P197" s="215">
        <f>I197+J197</f>
        <v>0</v>
      </c>
      <c r="Q197" s="215">
        <f>ROUND(I197*H197,2)</f>
        <v>0</v>
      </c>
      <c r="R197" s="215">
        <f>ROUND(J197*H197,2)</f>
        <v>0</v>
      </c>
      <c r="S197" s="68"/>
      <c r="T197" s="216">
        <f>S197*H197</f>
        <v>0</v>
      </c>
      <c r="U197" s="216">
        <v>0</v>
      </c>
      <c r="V197" s="216">
        <f>U197*H197</f>
        <v>0</v>
      </c>
      <c r="W197" s="216">
        <v>0</v>
      </c>
      <c r="X197" s="217">
        <f>W197*H197</f>
        <v>0</v>
      </c>
      <c r="Y197" s="32"/>
      <c r="Z197" s="32"/>
      <c r="AA197" s="32"/>
      <c r="AB197" s="32"/>
      <c r="AC197" s="32"/>
      <c r="AD197" s="32"/>
      <c r="AE197" s="32"/>
      <c r="AR197" s="218" t="s">
        <v>429</v>
      </c>
      <c r="AT197" s="218" t="s">
        <v>151</v>
      </c>
      <c r="AU197" s="218" t="s">
        <v>89</v>
      </c>
      <c r="AY197" s="16" t="s">
        <v>148</v>
      </c>
      <c r="BE197" s="219">
        <f>IF(O197="základní",K197,0)</f>
        <v>0</v>
      </c>
      <c r="BF197" s="219">
        <f>IF(O197="snížená",K197,0)</f>
        <v>0</v>
      </c>
      <c r="BG197" s="219">
        <f>IF(O197="zákl. přenesená",K197,0)</f>
        <v>0</v>
      </c>
      <c r="BH197" s="219">
        <f>IF(O197="sníž. přenesená",K197,0)</f>
        <v>0</v>
      </c>
      <c r="BI197" s="219">
        <f>IF(O197="nulová",K197,0)</f>
        <v>0</v>
      </c>
      <c r="BJ197" s="16" t="s">
        <v>89</v>
      </c>
      <c r="BK197" s="219">
        <f>ROUND(P197*H197,2)</f>
        <v>0</v>
      </c>
      <c r="BL197" s="16" t="s">
        <v>429</v>
      </c>
      <c r="BM197" s="218" t="s">
        <v>623</v>
      </c>
    </row>
    <row r="198" spans="1:65" s="13" customFormat="1" ht="11.25">
      <c r="B198" s="224"/>
      <c r="C198" s="225"/>
      <c r="D198" s="220" t="s">
        <v>296</v>
      </c>
      <c r="E198" s="226" t="s">
        <v>1</v>
      </c>
      <c r="F198" s="227" t="s">
        <v>622</v>
      </c>
      <c r="G198" s="225"/>
      <c r="H198" s="228">
        <v>10.44</v>
      </c>
      <c r="I198" s="229"/>
      <c r="J198" s="229"/>
      <c r="K198" s="225"/>
      <c r="L198" s="225"/>
      <c r="M198" s="230"/>
      <c r="N198" s="231"/>
      <c r="O198" s="232"/>
      <c r="P198" s="232"/>
      <c r="Q198" s="232"/>
      <c r="R198" s="232"/>
      <c r="S198" s="232"/>
      <c r="T198" s="232"/>
      <c r="U198" s="232"/>
      <c r="V198" s="232"/>
      <c r="W198" s="232"/>
      <c r="X198" s="233"/>
      <c r="AT198" s="234" t="s">
        <v>296</v>
      </c>
      <c r="AU198" s="234" t="s">
        <v>89</v>
      </c>
      <c r="AV198" s="13" t="s">
        <v>91</v>
      </c>
      <c r="AW198" s="13" t="s">
        <v>5</v>
      </c>
      <c r="AX198" s="13" t="s">
        <v>89</v>
      </c>
      <c r="AY198" s="234" t="s">
        <v>148</v>
      </c>
    </row>
    <row r="199" spans="1:65" s="2" customFormat="1" ht="24" customHeight="1">
      <c r="A199" s="32"/>
      <c r="B199" s="33"/>
      <c r="C199" s="206" t="s">
        <v>335</v>
      </c>
      <c r="D199" s="206" t="s">
        <v>151</v>
      </c>
      <c r="E199" s="207" t="s">
        <v>516</v>
      </c>
      <c r="F199" s="208" t="s">
        <v>517</v>
      </c>
      <c r="G199" s="209" t="s">
        <v>182</v>
      </c>
      <c r="H199" s="210">
        <v>5</v>
      </c>
      <c r="I199" s="211"/>
      <c r="J199" s="211"/>
      <c r="K199" s="212">
        <f>ROUND(P199*H199,2)</f>
        <v>0</v>
      </c>
      <c r="L199" s="208" t="s">
        <v>155</v>
      </c>
      <c r="M199" s="37"/>
      <c r="N199" s="213" t="s">
        <v>1</v>
      </c>
      <c r="O199" s="214" t="s">
        <v>44</v>
      </c>
      <c r="P199" s="215">
        <f>I199+J199</f>
        <v>0</v>
      </c>
      <c r="Q199" s="215">
        <f>ROUND(I199*H199,2)</f>
        <v>0</v>
      </c>
      <c r="R199" s="215">
        <f>ROUND(J199*H199,2)</f>
        <v>0</v>
      </c>
      <c r="S199" s="68"/>
      <c r="T199" s="216">
        <f>S199*H199</f>
        <v>0</v>
      </c>
      <c r="U199" s="216">
        <v>0</v>
      </c>
      <c r="V199" s="216">
        <f>U199*H199</f>
        <v>0</v>
      </c>
      <c r="W199" s="216">
        <v>0</v>
      </c>
      <c r="X199" s="217">
        <f>W199*H199</f>
        <v>0</v>
      </c>
      <c r="Y199" s="32"/>
      <c r="Z199" s="32"/>
      <c r="AA199" s="32"/>
      <c r="AB199" s="32"/>
      <c r="AC199" s="32"/>
      <c r="AD199" s="32"/>
      <c r="AE199" s="32"/>
      <c r="AR199" s="218" t="s">
        <v>429</v>
      </c>
      <c r="AT199" s="218" t="s">
        <v>151</v>
      </c>
      <c r="AU199" s="218" t="s">
        <v>89</v>
      </c>
      <c r="AY199" s="16" t="s">
        <v>148</v>
      </c>
      <c r="BE199" s="219">
        <f>IF(O199="základní",K199,0)</f>
        <v>0</v>
      </c>
      <c r="BF199" s="219">
        <f>IF(O199="snížená",K199,0)</f>
        <v>0</v>
      </c>
      <c r="BG199" s="219">
        <f>IF(O199="zákl. přenesená",K199,0)</f>
        <v>0</v>
      </c>
      <c r="BH199" s="219">
        <f>IF(O199="sníž. přenesená",K199,0)</f>
        <v>0</v>
      </c>
      <c r="BI199" s="219">
        <f>IF(O199="nulová",K199,0)</f>
        <v>0</v>
      </c>
      <c r="BJ199" s="16" t="s">
        <v>89</v>
      </c>
      <c r="BK199" s="219">
        <f>ROUND(P199*H199,2)</f>
        <v>0</v>
      </c>
      <c r="BL199" s="16" t="s">
        <v>429</v>
      </c>
      <c r="BM199" s="218" t="s">
        <v>624</v>
      </c>
    </row>
    <row r="200" spans="1:65" s="13" customFormat="1" ht="11.25">
      <c r="B200" s="224"/>
      <c r="C200" s="225"/>
      <c r="D200" s="220" t="s">
        <v>296</v>
      </c>
      <c r="E200" s="226" t="s">
        <v>1</v>
      </c>
      <c r="F200" s="227" t="s">
        <v>519</v>
      </c>
      <c r="G200" s="225"/>
      <c r="H200" s="228">
        <v>1</v>
      </c>
      <c r="I200" s="229"/>
      <c r="J200" s="229"/>
      <c r="K200" s="225"/>
      <c r="L200" s="225"/>
      <c r="M200" s="230"/>
      <c r="N200" s="231"/>
      <c r="O200" s="232"/>
      <c r="P200" s="232"/>
      <c r="Q200" s="232"/>
      <c r="R200" s="232"/>
      <c r="S200" s="232"/>
      <c r="T200" s="232"/>
      <c r="U200" s="232"/>
      <c r="V200" s="232"/>
      <c r="W200" s="232"/>
      <c r="X200" s="233"/>
      <c r="AT200" s="234" t="s">
        <v>296</v>
      </c>
      <c r="AU200" s="234" t="s">
        <v>89</v>
      </c>
      <c r="AV200" s="13" t="s">
        <v>91</v>
      </c>
      <c r="AW200" s="13" t="s">
        <v>5</v>
      </c>
      <c r="AX200" s="13" t="s">
        <v>81</v>
      </c>
      <c r="AY200" s="234" t="s">
        <v>148</v>
      </c>
    </row>
    <row r="201" spans="1:65" s="13" customFormat="1" ht="11.25">
      <c r="B201" s="224"/>
      <c r="C201" s="225"/>
      <c r="D201" s="220" t="s">
        <v>296</v>
      </c>
      <c r="E201" s="226" t="s">
        <v>1</v>
      </c>
      <c r="F201" s="227" t="s">
        <v>625</v>
      </c>
      <c r="G201" s="225"/>
      <c r="H201" s="228">
        <v>2</v>
      </c>
      <c r="I201" s="229"/>
      <c r="J201" s="229"/>
      <c r="K201" s="225"/>
      <c r="L201" s="225"/>
      <c r="M201" s="230"/>
      <c r="N201" s="231"/>
      <c r="O201" s="232"/>
      <c r="P201" s="232"/>
      <c r="Q201" s="232"/>
      <c r="R201" s="232"/>
      <c r="S201" s="232"/>
      <c r="T201" s="232"/>
      <c r="U201" s="232"/>
      <c r="V201" s="232"/>
      <c r="W201" s="232"/>
      <c r="X201" s="233"/>
      <c r="AT201" s="234" t="s">
        <v>296</v>
      </c>
      <c r="AU201" s="234" t="s">
        <v>89</v>
      </c>
      <c r="AV201" s="13" t="s">
        <v>91</v>
      </c>
      <c r="AW201" s="13" t="s">
        <v>5</v>
      </c>
      <c r="AX201" s="13" t="s">
        <v>81</v>
      </c>
      <c r="AY201" s="234" t="s">
        <v>148</v>
      </c>
    </row>
    <row r="202" spans="1:65" s="13" customFormat="1" ht="11.25">
      <c r="B202" s="224"/>
      <c r="C202" s="225"/>
      <c r="D202" s="220" t="s">
        <v>296</v>
      </c>
      <c r="E202" s="226" t="s">
        <v>1</v>
      </c>
      <c r="F202" s="227" t="s">
        <v>521</v>
      </c>
      <c r="G202" s="225"/>
      <c r="H202" s="228">
        <v>2</v>
      </c>
      <c r="I202" s="229"/>
      <c r="J202" s="229"/>
      <c r="K202" s="225"/>
      <c r="L202" s="225"/>
      <c r="M202" s="230"/>
      <c r="N202" s="231"/>
      <c r="O202" s="232"/>
      <c r="P202" s="232"/>
      <c r="Q202" s="232"/>
      <c r="R202" s="232"/>
      <c r="S202" s="232"/>
      <c r="T202" s="232"/>
      <c r="U202" s="232"/>
      <c r="V202" s="232"/>
      <c r="W202" s="232"/>
      <c r="X202" s="233"/>
      <c r="AT202" s="234" t="s">
        <v>296</v>
      </c>
      <c r="AU202" s="234" t="s">
        <v>89</v>
      </c>
      <c r="AV202" s="13" t="s">
        <v>91</v>
      </c>
      <c r="AW202" s="13" t="s">
        <v>5</v>
      </c>
      <c r="AX202" s="13" t="s">
        <v>81</v>
      </c>
      <c r="AY202" s="234" t="s">
        <v>148</v>
      </c>
    </row>
    <row r="203" spans="1:65" s="14" customFormat="1" ht="11.25">
      <c r="B203" s="235"/>
      <c r="C203" s="236"/>
      <c r="D203" s="220" t="s">
        <v>296</v>
      </c>
      <c r="E203" s="237" t="s">
        <v>1</v>
      </c>
      <c r="F203" s="238" t="s">
        <v>334</v>
      </c>
      <c r="G203" s="236"/>
      <c r="H203" s="239">
        <v>5</v>
      </c>
      <c r="I203" s="240"/>
      <c r="J203" s="240"/>
      <c r="K203" s="236"/>
      <c r="L203" s="236"/>
      <c r="M203" s="241"/>
      <c r="N203" s="242"/>
      <c r="O203" s="243"/>
      <c r="P203" s="243"/>
      <c r="Q203" s="243"/>
      <c r="R203" s="243"/>
      <c r="S203" s="243"/>
      <c r="T203" s="243"/>
      <c r="U203" s="243"/>
      <c r="V203" s="243"/>
      <c r="W203" s="243"/>
      <c r="X203" s="244"/>
      <c r="AT203" s="245" t="s">
        <v>296</v>
      </c>
      <c r="AU203" s="245" t="s">
        <v>89</v>
      </c>
      <c r="AV203" s="14" t="s">
        <v>156</v>
      </c>
      <c r="AW203" s="14" t="s">
        <v>5</v>
      </c>
      <c r="AX203" s="14" t="s">
        <v>89</v>
      </c>
      <c r="AY203" s="245" t="s">
        <v>148</v>
      </c>
    </row>
    <row r="204" spans="1:65" s="2" customFormat="1" ht="24" customHeight="1">
      <c r="A204" s="32"/>
      <c r="B204" s="33"/>
      <c r="C204" s="206" t="s">
        <v>341</v>
      </c>
      <c r="D204" s="206" t="s">
        <v>151</v>
      </c>
      <c r="E204" s="207" t="s">
        <v>524</v>
      </c>
      <c r="F204" s="208" t="s">
        <v>525</v>
      </c>
      <c r="G204" s="209" t="s">
        <v>326</v>
      </c>
      <c r="H204" s="210">
        <v>29.2</v>
      </c>
      <c r="I204" s="211"/>
      <c r="J204" s="211"/>
      <c r="K204" s="212">
        <f>ROUND(P204*H204,2)</f>
        <v>0</v>
      </c>
      <c r="L204" s="208" t="s">
        <v>155</v>
      </c>
      <c r="M204" s="37"/>
      <c r="N204" s="213" t="s">
        <v>1</v>
      </c>
      <c r="O204" s="214" t="s">
        <v>44</v>
      </c>
      <c r="P204" s="215">
        <f>I204+J204</f>
        <v>0</v>
      </c>
      <c r="Q204" s="215">
        <f>ROUND(I204*H204,2)</f>
        <v>0</v>
      </c>
      <c r="R204" s="215">
        <f>ROUND(J204*H204,2)</f>
        <v>0</v>
      </c>
      <c r="S204" s="68"/>
      <c r="T204" s="216">
        <f>S204*H204</f>
        <v>0</v>
      </c>
      <c r="U204" s="216">
        <v>0</v>
      </c>
      <c r="V204" s="216">
        <f>U204*H204</f>
        <v>0</v>
      </c>
      <c r="W204" s="216">
        <v>0</v>
      </c>
      <c r="X204" s="217">
        <f>W204*H204</f>
        <v>0</v>
      </c>
      <c r="Y204" s="32"/>
      <c r="Z204" s="32"/>
      <c r="AA204" s="32"/>
      <c r="AB204" s="32"/>
      <c r="AC204" s="32"/>
      <c r="AD204" s="32"/>
      <c r="AE204" s="32"/>
      <c r="AR204" s="218" t="s">
        <v>429</v>
      </c>
      <c r="AT204" s="218" t="s">
        <v>151</v>
      </c>
      <c r="AU204" s="218" t="s">
        <v>89</v>
      </c>
      <c r="AY204" s="16" t="s">
        <v>148</v>
      </c>
      <c r="BE204" s="219">
        <f>IF(O204="základní",K204,0)</f>
        <v>0</v>
      </c>
      <c r="BF204" s="219">
        <f>IF(O204="snížená",K204,0)</f>
        <v>0</v>
      </c>
      <c r="BG204" s="219">
        <f>IF(O204="zákl. přenesená",K204,0)</f>
        <v>0</v>
      </c>
      <c r="BH204" s="219">
        <f>IF(O204="sníž. přenesená",K204,0)</f>
        <v>0</v>
      </c>
      <c r="BI204" s="219">
        <f>IF(O204="nulová",K204,0)</f>
        <v>0</v>
      </c>
      <c r="BJ204" s="16" t="s">
        <v>89</v>
      </c>
      <c r="BK204" s="219">
        <f>ROUND(P204*H204,2)</f>
        <v>0</v>
      </c>
      <c r="BL204" s="16" t="s">
        <v>429</v>
      </c>
      <c r="BM204" s="218" t="s">
        <v>626</v>
      </c>
    </row>
    <row r="205" spans="1:65" s="13" customFormat="1" ht="11.25">
      <c r="B205" s="224"/>
      <c r="C205" s="225"/>
      <c r="D205" s="220" t="s">
        <v>296</v>
      </c>
      <c r="E205" s="226" t="s">
        <v>1</v>
      </c>
      <c r="F205" s="227" t="s">
        <v>627</v>
      </c>
      <c r="G205" s="225"/>
      <c r="H205" s="228">
        <v>29.2</v>
      </c>
      <c r="I205" s="229"/>
      <c r="J205" s="229"/>
      <c r="K205" s="225"/>
      <c r="L205" s="225"/>
      <c r="M205" s="230"/>
      <c r="N205" s="256"/>
      <c r="O205" s="257"/>
      <c r="P205" s="257"/>
      <c r="Q205" s="257"/>
      <c r="R205" s="257"/>
      <c r="S205" s="257"/>
      <c r="T205" s="257"/>
      <c r="U205" s="257"/>
      <c r="V205" s="257"/>
      <c r="W205" s="257"/>
      <c r="X205" s="258"/>
      <c r="AT205" s="234" t="s">
        <v>296</v>
      </c>
      <c r="AU205" s="234" t="s">
        <v>89</v>
      </c>
      <c r="AV205" s="13" t="s">
        <v>91</v>
      </c>
      <c r="AW205" s="13" t="s">
        <v>5</v>
      </c>
      <c r="AX205" s="13" t="s">
        <v>89</v>
      </c>
      <c r="AY205" s="234" t="s">
        <v>148</v>
      </c>
    </row>
    <row r="206" spans="1:65" s="2" customFormat="1" ht="6.95" customHeight="1">
      <c r="A206" s="32"/>
      <c r="B206" s="52"/>
      <c r="C206" s="53"/>
      <c r="D206" s="53"/>
      <c r="E206" s="53"/>
      <c r="F206" s="53"/>
      <c r="G206" s="53"/>
      <c r="H206" s="53"/>
      <c r="I206" s="151"/>
      <c r="J206" s="151"/>
      <c r="K206" s="53"/>
      <c r="L206" s="53"/>
      <c r="M206" s="37"/>
      <c r="N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</row>
  </sheetData>
  <sheetProtection algorithmName="SHA-512" hashValue="oSekQ110Y4pGYRlJL+5MSXcOIeAV9UWWzF1SEVZjSW8ZMXO5lvFnM87Z3PJMoyDU0vgPSQyZ9uZENaDSJdgWew==" saltValue="1JWneRY+315ZSsy3VkrrQtt46tPP12vQEYe8AcJLhLUnY0VqpyizfJlrvIdfmbcbPq1HYXjtwkbE8/JIB/Y/8g==" spinCount="100000" sheet="1" objects="1" scenarios="1" formatColumns="0" formatRows="0" autoFilter="0"/>
  <autoFilter ref="C117:L205"/>
  <mergeCells count="9">
    <mergeCell ref="E87:H87"/>
    <mergeCell ref="E108:H108"/>
    <mergeCell ref="E110:H110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8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10" width="20.1640625" style="106" customWidth="1"/>
    <col min="11" max="11" width="20.1640625" style="1" customWidth="1"/>
    <col min="12" max="12" width="15.5" style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6"/>
      <c r="J2" s="106"/>
      <c r="M2" s="275"/>
      <c r="N2" s="275"/>
      <c r="O2" s="275"/>
      <c r="P2" s="275"/>
      <c r="Q2" s="275"/>
      <c r="R2" s="275"/>
      <c r="S2" s="275"/>
      <c r="T2" s="275"/>
      <c r="U2" s="275"/>
      <c r="V2" s="275"/>
      <c r="W2" s="275"/>
      <c r="X2" s="275"/>
      <c r="Y2" s="275"/>
      <c r="Z2" s="275"/>
      <c r="AT2" s="16" t="s">
        <v>97</v>
      </c>
    </row>
    <row r="3" spans="1:46" s="1" customFormat="1" ht="6.95" customHeight="1">
      <c r="B3" s="107"/>
      <c r="C3" s="108"/>
      <c r="D3" s="108"/>
      <c r="E3" s="108"/>
      <c r="F3" s="108"/>
      <c r="G3" s="108"/>
      <c r="H3" s="108"/>
      <c r="I3" s="109"/>
      <c r="J3" s="109"/>
      <c r="K3" s="108"/>
      <c r="L3" s="108"/>
      <c r="M3" s="19"/>
      <c r="AT3" s="16" t="s">
        <v>91</v>
      </c>
    </row>
    <row r="4" spans="1:46" s="1" customFormat="1" ht="24.95" customHeight="1">
      <c r="B4" s="19"/>
      <c r="D4" s="110" t="s">
        <v>113</v>
      </c>
      <c r="I4" s="106"/>
      <c r="J4" s="106"/>
      <c r="M4" s="19"/>
      <c r="N4" s="111" t="s">
        <v>11</v>
      </c>
      <c r="AT4" s="16" t="s">
        <v>4</v>
      </c>
    </row>
    <row r="5" spans="1:46" s="1" customFormat="1" ht="6.95" customHeight="1">
      <c r="B5" s="19"/>
      <c r="I5" s="106"/>
      <c r="J5" s="106"/>
      <c r="M5" s="19"/>
    </row>
    <row r="6" spans="1:46" s="1" customFormat="1" ht="12" customHeight="1">
      <c r="B6" s="19"/>
      <c r="D6" s="112" t="s">
        <v>17</v>
      </c>
      <c r="I6" s="106"/>
      <c r="J6" s="106"/>
      <c r="M6" s="19"/>
    </row>
    <row r="7" spans="1:46" s="1" customFormat="1" ht="16.5" customHeight="1">
      <c r="B7" s="19"/>
      <c r="E7" s="305" t="str">
        <f>'Rekapitulace stavby'!K6</f>
        <v>Oprava přejezdů na tratích 322,323</v>
      </c>
      <c r="F7" s="306"/>
      <c r="G7" s="306"/>
      <c r="H7" s="306"/>
      <c r="I7" s="106"/>
      <c r="J7" s="106"/>
      <c r="M7" s="19"/>
    </row>
    <row r="8" spans="1:46" s="2" customFormat="1" ht="12" customHeight="1">
      <c r="A8" s="32"/>
      <c r="B8" s="37"/>
      <c r="C8" s="32"/>
      <c r="D8" s="112" t="s">
        <v>114</v>
      </c>
      <c r="E8" s="32"/>
      <c r="F8" s="32"/>
      <c r="G8" s="32"/>
      <c r="H8" s="32"/>
      <c r="I8" s="113"/>
      <c r="J8" s="113"/>
      <c r="K8" s="32"/>
      <c r="L8" s="32"/>
      <c r="M8" s="4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7"/>
      <c r="C9" s="32"/>
      <c r="D9" s="32"/>
      <c r="E9" s="307" t="s">
        <v>628</v>
      </c>
      <c r="F9" s="308"/>
      <c r="G9" s="308"/>
      <c r="H9" s="308"/>
      <c r="I9" s="113"/>
      <c r="J9" s="113"/>
      <c r="K9" s="32"/>
      <c r="L9" s="32"/>
      <c r="M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7"/>
      <c r="C10" s="32"/>
      <c r="D10" s="32"/>
      <c r="E10" s="32"/>
      <c r="F10" s="32"/>
      <c r="G10" s="32"/>
      <c r="H10" s="32"/>
      <c r="I10" s="113"/>
      <c r="J10" s="113"/>
      <c r="K10" s="32"/>
      <c r="L10" s="32"/>
      <c r="M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7"/>
      <c r="C11" s="32"/>
      <c r="D11" s="112" t="s">
        <v>19</v>
      </c>
      <c r="E11" s="32"/>
      <c r="F11" s="114" t="s">
        <v>20</v>
      </c>
      <c r="G11" s="32"/>
      <c r="H11" s="32"/>
      <c r="I11" s="115" t="s">
        <v>21</v>
      </c>
      <c r="J11" s="116" t="s">
        <v>22</v>
      </c>
      <c r="K11" s="32"/>
      <c r="L11" s="32"/>
      <c r="M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7"/>
      <c r="C12" s="32"/>
      <c r="D12" s="112" t="s">
        <v>23</v>
      </c>
      <c r="E12" s="32"/>
      <c r="F12" s="114" t="s">
        <v>24</v>
      </c>
      <c r="G12" s="32"/>
      <c r="H12" s="32"/>
      <c r="I12" s="115" t="s">
        <v>25</v>
      </c>
      <c r="J12" s="117" t="str">
        <f>'Rekapitulace stavby'!AN8</f>
        <v>3. 3. 2020</v>
      </c>
      <c r="K12" s="32"/>
      <c r="L12" s="32"/>
      <c r="M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7"/>
      <c r="C13" s="32"/>
      <c r="D13" s="32"/>
      <c r="E13" s="32"/>
      <c r="F13" s="32"/>
      <c r="G13" s="32"/>
      <c r="H13" s="32"/>
      <c r="I13" s="113"/>
      <c r="J13" s="113"/>
      <c r="K13" s="32"/>
      <c r="L13" s="32"/>
      <c r="M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7"/>
      <c r="C14" s="32"/>
      <c r="D14" s="112" t="s">
        <v>27</v>
      </c>
      <c r="E14" s="32"/>
      <c r="F14" s="32"/>
      <c r="G14" s="32"/>
      <c r="H14" s="32"/>
      <c r="I14" s="115" t="s">
        <v>28</v>
      </c>
      <c r="J14" s="116" t="s">
        <v>29</v>
      </c>
      <c r="K14" s="32"/>
      <c r="L14" s="32"/>
      <c r="M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7"/>
      <c r="C15" s="32"/>
      <c r="D15" s="32"/>
      <c r="E15" s="114" t="s">
        <v>116</v>
      </c>
      <c r="F15" s="32"/>
      <c r="G15" s="32"/>
      <c r="H15" s="32"/>
      <c r="I15" s="115" t="s">
        <v>31</v>
      </c>
      <c r="J15" s="116" t="s">
        <v>32</v>
      </c>
      <c r="K15" s="32"/>
      <c r="L15" s="32"/>
      <c r="M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7"/>
      <c r="C16" s="32"/>
      <c r="D16" s="32"/>
      <c r="E16" s="32"/>
      <c r="F16" s="32"/>
      <c r="G16" s="32"/>
      <c r="H16" s="32"/>
      <c r="I16" s="113"/>
      <c r="J16" s="113"/>
      <c r="K16" s="32"/>
      <c r="L16" s="32"/>
      <c r="M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7"/>
      <c r="C17" s="32"/>
      <c r="D17" s="112" t="s">
        <v>33</v>
      </c>
      <c r="E17" s="32"/>
      <c r="F17" s="32"/>
      <c r="G17" s="32"/>
      <c r="H17" s="32"/>
      <c r="I17" s="115" t="s">
        <v>28</v>
      </c>
      <c r="J17" s="29" t="str">
        <f>'Rekapitulace stavby'!AN13</f>
        <v>Vyplň údaj</v>
      </c>
      <c r="K17" s="32"/>
      <c r="L17" s="32"/>
      <c r="M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7"/>
      <c r="C18" s="32"/>
      <c r="D18" s="32"/>
      <c r="E18" s="309" t="str">
        <f>'Rekapitulace stavby'!E14</f>
        <v>Vyplň údaj</v>
      </c>
      <c r="F18" s="310"/>
      <c r="G18" s="310"/>
      <c r="H18" s="310"/>
      <c r="I18" s="115" t="s">
        <v>31</v>
      </c>
      <c r="J18" s="29" t="str">
        <f>'Rekapitulace stavby'!AN14</f>
        <v>Vyplň údaj</v>
      </c>
      <c r="K18" s="32"/>
      <c r="L18" s="32"/>
      <c r="M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7"/>
      <c r="C19" s="32"/>
      <c r="D19" s="32"/>
      <c r="E19" s="32"/>
      <c r="F19" s="32"/>
      <c r="G19" s="32"/>
      <c r="H19" s="32"/>
      <c r="I19" s="113"/>
      <c r="J19" s="113"/>
      <c r="K19" s="32"/>
      <c r="L19" s="32"/>
      <c r="M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7"/>
      <c r="C20" s="32"/>
      <c r="D20" s="112" t="s">
        <v>35</v>
      </c>
      <c r="E20" s="32"/>
      <c r="F20" s="32"/>
      <c r="G20" s="32"/>
      <c r="H20" s="32"/>
      <c r="I20" s="115" t="s">
        <v>28</v>
      </c>
      <c r="J20" s="116" t="str">
        <f>IF('Rekapitulace stavby'!AN16="","",'Rekapitulace stavby'!AN16)</f>
        <v/>
      </c>
      <c r="K20" s="32"/>
      <c r="L20" s="32"/>
      <c r="M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7"/>
      <c r="C21" s="32"/>
      <c r="D21" s="32"/>
      <c r="E21" s="114" t="str">
        <f>IF('Rekapitulace stavby'!E17="","",'Rekapitulace stavby'!E17)</f>
        <v xml:space="preserve"> </v>
      </c>
      <c r="F21" s="32"/>
      <c r="G21" s="32"/>
      <c r="H21" s="32"/>
      <c r="I21" s="115" t="s">
        <v>31</v>
      </c>
      <c r="J21" s="116" t="str">
        <f>IF('Rekapitulace stavby'!AN17="","",'Rekapitulace stavby'!AN17)</f>
        <v/>
      </c>
      <c r="K21" s="32"/>
      <c r="L21" s="32"/>
      <c r="M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7"/>
      <c r="C22" s="32"/>
      <c r="D22" s="32"/>
      <c r="E22" s="32"/>
      <c r="F22" s="32"/>
      <c r="G22" s="32"/>
      <c r="H22" s="32"/>
      <c r="I22" s="113"/>
      <c r="J22" s="113"/>
      <c r="K22" s="32"/>
      <c r="L22" s="32"/>
      <c r="M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7"/>
      <c r="C23" s="32"/>
      <c r="D23" s="112" t="s">
        <v>37</v>
      </c>
      <c r="E23" s="32"/>
      <c r="F23" s="32"/>
      <c r="G23" s="32"/>
      <c r="H23" s="32"/>
      <c r="I23" s="115" t="s">
        <v>28</v>
      </c>
      <c r="J23" s="116" t="str">
        <f>IF('Rekapitulace stavby'!AN19="","",'Rekapitulace stavby'!AN19)</f>
        <v/>
      </c>
      <c r="K23" s="32"/>
      <c r="L23" s="32"/>
      <c r="M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7"/>
      <c r="C24" s="32"/>
      <c r="D24" s="32"/>
      <c r="E24" s="114" t="str">
        <f>IF('Rekapitulace stavby'!E20="","",'Rekapitulace stavby'!E20)</f>
        <v xml:space="preserve"> </v>
      </c>
      <c r="F24" s="32"/>
      <c r="G24" s="32"/>
      <c r="H24" s="32"/>
      <c r="I24" s="115" t="s">
        <v>31</v>
      </c>
      <c r="J24" s="116" t="str">
        <f>IF('Rekapitulace stavby'!AN20="","",'Rekapitulace stavby'!AN20)</f>
        <v/>
      </c>
      <c r="K24" s="32"/>
      <c r="L24" s="32"/>
      <c r="M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7"/>
      <c r="C25" s="32"/>
      <c r="D25" s="32"/>
      <c r="E25" s="32"/>
      <c r="F25" s="32"/>
      <c r="G25" s="32"/>
      <c r="H25" s="32"/>
      <c r="I25" s="113"/>
      <c r="J25" s="113"/>
      <c r="K25" s="32"/>
      <c r="L25" s="32"/>
      <c r="M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7"/>
      <c r="C26" s="32"/>
      <c r="D26" s="112" t="s">
        <v>38</v>
      </c>
      <c r="E26" s="32"/>
      <c r="F26" s="32"/>
      <c r="G26" s="32"/>
      <c r="H26" s="32"/>
      <c r="I26" s="113"/>
      <c r="J26" s="113"/>
      <c r="K26" s="32"/>
      <c r="L26" s="32"/>
      <c r="M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118"/>
      <c r="B27" s="119"/>
      <c r="C27" s="118"/>
      <c r="D27" s="118"/>
      <c r="E27" s="311" t="s">
        <v>1</v>
      </c>
      <c r="F27" s="311"/>
      <c r="G27" s="311"/>
      <c r="H27" s="311"/>
      <c r="I27" s="120"/>
      <c r="J27" s="120"/>
      <c r="K27" s="118"/>
      <c r="L27" s="118"/>
      <c r="M27" s="121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31" s="2" customFormat="1" ht="6.95" customHeight="1">
      <c r="A28" s="32"/>
      <c r="B28" s="37"/>
      <c r="C28" s="32"/>
      <c r="D28" s="32"/>
      <c r="E28" s="32"/>
      <c r="F28" s="32"/>
      <c r="G28" s="32"/>
      <c r="H28" s="32"/>
      <c r="I28" s="113"/>
      <c r="J28" s="113"/>
      <c r="K28" s="32"/>
      <c r="L28" s="32"/>
      <c r="M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7"/>
      <c r="C29" s="32"/>
      <c r="D29" s="122"/>
      <c r="E29" s="122"/>
      <c r="F29" s="122"/>
      <c r="G29" s="122"/>
      <c r="H29" s="122"/>
      <c r="I29" s="123"/>
      <c r="J29" s="123"/>
      <c r="K29" s="122"/>
      <c r="L29" s="122"/>
      <c r="M29" s="4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2.75">
      <c r="A30" s="32"/>
      <c r="B30" s="37"/>
      <c r="C30" s="32"/>
      <c r="D30" s="32"/>
      <c r="E30" s="112" t="s">
        <v>117</v>
      </c>
      <c r="F30" s="32"/>
      <c r="G30" s="32"/>
      <c r="H30" s="32"/>
      <c r="I30" s="113"/>
      <c r="J30" s="113"/>
      <c r="K30" s="124">
        <f>I96</f>
        <v>0</v>
      </c>
      <c r="L30" s="32"/>
      <c r="M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12.75">
      <c r="A31" s="32"/>
      <c r="B31" s="37"/>
      <c r="C31" s="32"/>
      <c r="D31" s="32"/>
      <c r="E31" s="112" t="s">
        <v>118</v>
      </c>
      <c r="F31" s="32"/>
      <c r="G31" s="32"/>
      <c r="H31" s="32"/>
      <c r="I31" s="113"/>
      <c r="J31" s="113"/>
      <c r="K31" s="124">
        <f>J96</f>
        <v>0</v>
      </c>
      <c r="L31" s="32"/>
      <c r="M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7"/>
      <c r="C32" s="32"/>
      <c r="D32" s="125" t="s">
        <v>39</v>
      </c>
      <c r="E32" s="32"/>
      <c r="F32" s="32"/>
      <c r="G32" s="32"/>
      <c r="H32" s="32"/>
      <c r="I32" s="113"/>
      <c r="J32" s="113"/>
      <c r="K32" s="126">
        <f>ROUND(K118, 2)</f>
        <v>0</v>
      </c>
      <c r="L32" s="32"/>
      <c r="M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7"/>
      <c r="C33" s="32"/>
      <c r="D33" s="122"/>
      <c r="E33" s="122"/>
      <c r="F33" s="122"/>
      <c r="G33" s="122"/>
      <c r="H33" s="122"/>
      <c r="I33" s="123"/>
      <c r="J33" s="123"/>
      <c r="K33" s="122"/>
      <c r="L33" s="122"/>
      <c r="M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7"/>
      <c r="C34" s="32"/>
      <c r="D34" s="32"/>
      <c r="E34" s="32"/>
      <c r="F34" s="127" t="s">
        <v>41</v>
      </c>
      <c r="G34" s="32"/>
      <c r="H34" s="32"/>
      <c r="I34" s="128" t="s">
        <v>40</v>
      </c>
      <c r="J34" s="113"/>
      <c r="K34" s="127" t="s">
        <v>42</v>
      </c>
      <c r="L34" s="32"/>
      <c r="M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7"/>
      <c r="C35" s="32"/>
      <c r="D35" s="129" t="s">
        <v>43</v>
      </c>
      <c r="E35" s="112" t="s">
        <v>44</v>
      </c>
      <c r="F35" s="124">
        <f>ROUND((SUM(BE118:BE187)),  2)</f>
        <v>0</v>
      </c>
      <c r="G35" s="32"/>
      <c r="H35" s="32"/>
      <c r="I35" s="130">
        <v>0.21</v>
      </c>
      <c r="J35" s="113"/>
      <c r="K35" s="124">
        <f>ROUND(((SUM(BE118:BE187))*I35),  2)</f>
        <v>0</v>
      </c>
      <c r="L35" s="32"/>
      <c r="M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7"/>
      <c r="C36" s="32"/>
      <c r="D36" s="32"/>
      <c r="E36" s="112" t="s">
        <v>45</v>
      </c>
      <c r="F36" s="124">
        <f>ROUND((SUM(BF118:BF187)),  2)</f>
        <v>0</v>
      </c>
      <c r="G36" s="32"/>
      <c r="H36" s="32"/>
      <c r="I36" s="130">
        <v>0.15</v>
      </c>
      <c r="J36" s="113"/>
      <c r="K36" s="124">
        <f>ROUND(((SUM(BF118:BF187))*I36),  2)</f>
        <v>0</v>
      </c>
      <c r="L36" s="32"/>
      <c r="M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7"/>
      <c r="C37" s="32"/>
      <c r="D37" s="32"/>
      <c r="E37" s="112" t="s">
        <v>46</v>
      </c>
      <c r="F37" s="124">
        <f>ROUND((SUM(BG118:BG187)),  2)</f>
        <v>0</v>
      </c>
      <c r="G37" s="32"/>
      <c r="H37" s="32"/>
      <c r="I37" s="130">
        <v>0.21</v>
      </c>
      <c r="J37" s="113"/>
      <c r="K37" s="124">
        <f>0</f>
        <v>0</v>
      </c>
      <c r="L37" s="32"/>
      <c r="M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7"/>
      <c r="C38" s="32"/>
      <c r="D38" s="32"/>
      <c r="E38" s="112" t="s">
        <v>47</v>
      </c>
      <c r="F38" s="124">
        <f>ROUND((SUM(BH118:BH187)),  2)</f>
        <v>0</v>
      </c>
      <c r="G38" s="32"/>
      <c r="H38" s="32"/>
      <c r="I38" s="130">
        <v>0.15</v>
      </c>
      <c r="J38" s="113"/>
      <c r="K38" s="124">
        <f>0</f>
        <v>0</v>
      </c>
      <c r="L38" s="32"/>
      <c r="M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7"/>
      <c r="C39" s="32"/>
      <c r="D39" s="32"/>
      <c r="E39" s="112" t="s">
        <v>48</v>
      </c>
      <c r="F39" s="124">
        <f>ROUND((SUM(BI118:BI187)),  2)</f>
        <v>0</v>
      </c>
      <c r="G39" s="32"/>
      <c r="H39" s="32"/>
      <c r="I39" s="130">
        <v>0</v>
      </c>
      <c r="J39" s="113"/>
      <c r="K39" s="124">
        <f>0</f>
        <v>0</v>
      </c>
      <c r="L39" s="32"/>
      <c r="M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7"/>
      <c r="C40" s="32"/>
      <c r="D40" s="32"/>
      <c r="E40" s="32"/>
      <c r="F40" s="32"/>
      <c r="G40" s="32"/>
      <c r="H40" s="32"/>
      <c r="I40" s="113"/>
      <c r="J40" s="113"/>
      <c r="K40" s="32"/>
      <c r="L40" s="32"/>
      <c r="M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7"/>
      <c r="C41" s="131"/>
      <c r="D41" s="132" t="s">
        <v>49</v>
      </c>
      <c r="E41" s="133"/>
      <c r="F41" s="133"/>
      <c r="G41" s="134" t="s">
        <v>50</v>
      </c>
      <c r="H41" s="135" t="s">
        <v>51</v>
      </c>
      <c r="I41" s="136"/>
      <c r="J41" s="136"/>
      <c r="K41" s="137">
        <f>SUM(K32:K39)</f>
        <v>0</v>
      </c>
      <c r="L41" s="138"/>
      <c r="M41" s="49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7"/>
      <c r="C42" s="32"/>
      <c r="D42" s="32"/>
      <c r="E42" s="32"/>
      <c r="F42" s="32"/>
      <c r="G42" s="32"/>
      <c r="H42" s="32"/>
      <c r="I42" s="113"/>
      <c r="J42" s="113"/>
      <c r="K42" s="32"/>
      <c r="L42" s="32"/>
      <c r="M42" s="49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19"/>
      <c r="I43" s="106"/>
      <c r="J43" s="106"/>
      <c r="M43" s="19"/>
    </row>
    <row r="44" spans="1:31" s="1" customFormat="1" ht="14.45" customHeight="1">
      <c r="B44" s="19"/>
      <c r="I44" s="106"/>
      <c r="J44" s="106"/>
      <c r="M44" s="19"/>
    </row>
    <row r="45" spans="1:31" s="1" customFormat="1" ht="14.45" customHeight="1">
      <c r="B45" s="19"/>
      <c r="I45" s="106"/>
      <c r="J45" s="106"/>
      <c r="M45" s="19"/>
    </row>
    <row r="46" spans="1:31" s="1" customFormat="1" ht="14.45" customHeight="1">
      <c r="B46" s="19"/>
      <c r="I46" s="106"/>
      <c r="J46" s="106"/>
      <c r="M46" s="19"/>
    </row>
    <row r="47" spans="1:31" s="1" customFormat="1" ht="14.45" customHeight="1">
      <c r="B47" s="19"/>
      <c r="I47" s="106"/>
      <c r="J47" s="106"/>
      <c r="M47" s="19"/>
    </row>
    <row r="48" spans="1:31" s="1" customFormat="1" ht="14.45" customHeight="1">
      <c r="B48" s="19"/>
      <c r="I48" s="106"/>
      <c r="J48" s="106"/>
      <c r="M48" s="19"/>
    </row>
    <row r="49" spans="1:31" s="1" customFormat="1" ht="14.45" customHeight="1">
      <c r="B49" s="19"/>
      <c r="I49" s="106"/>
      <c r="J49" s="106"/>
      <c r="M49" s="19"/>
    </row>
    <row r="50" spans="1:31" s="2" customFormat="1" ht="14.45" customHeight="1">
      <c r="B50" s="49"/>
      <c r="D50" s="139" t="s">
        <v>52</v>
      </c>
      <c r="E50" s="140"/>
      <c r="F50" s="140"/>
      <c r="G50" s="139" t="s">
        <v>53</v>
      </c>
      <c r="H50" s="140"/>
      <c r="I50" s="141"/>
      <c r="J50" s="141"/>
      <c r="K50" s="140"/>
      <c r="L50" s="140"/>
      <c r="M50" s="49"/>
    </row>
    <row r="51" spans="1:31" ht="11.25">
      <c r="B51" s="19"/>
      <c r="M51" s="19"/>
    </row>
    <row r="52" spans="1:31" ht="11.25">
      <c r="B52" s="19"/>
      <c r="M52" s="19"/>
    </row>
    <row r="53" spans="1:31" ht="11.25">
      <c r="B53" s="19"/>
      <c r="M53" s="19"/>
    </row>
    <row r="54" spans="1:31" ht="11.25">
      <c r="B54" s="19"/>
      <c r="M54" s="19"/>
    </row>
    <row r="55" spans="1:31" ht="11.25">
      <c r="B55" s="19"/>
      <c r="M55" s="19"/>
    </row>
    <row r="56" spans="1:31" ht="11.25">
      <c r="B56" s="19"/>
      <c r="M56" s="19"/>
    </row>
    <row r="57" spans="1:31" ht="11.25">
      <c r="B57" s="19"/>
      <c r="M57" s="19"/>
    </row>
    <row r="58" spans="1:31" ht="11.25">
      <c r="B58" s="19"/>
      <c r="M58" s="19"/>
    </row>
    <row r="59" spans="1:31" ht="11.25">
      <c r="B59" s="19"/>
      <c r="M59" s="19"/>
    </row>
    <row r="60" spans="1:31" ht="11.25">
      <c r="B60" s="19"/>
      <c r="M60" s="19"/>
    </row>
    <row r="61" spans="1:31" s="2" customFormat="1" ht="12.75">
      <c r="A61" s="32"/>
      <c r="B61" s="37"/>
      <c r="C61" s="32"/>
      <c r="D61" s="142" t="s">
        <v>54</v>
      </c>
      <c r="E61" s="143"/>
      <c r="F61" s="144" t="s">
        <v>55</v>
      </c>
      <c r="G61" s="142" t="s">
        <v>54</v>
      </c>
      <c r="H61" s="143"/>
      <c r="I61" s="145"/>
      <c r="J61" s="146" t="s">
        <v>55</v>
      </c>
      <c r="K61" s="143"/>
      <c r="L61" s="143"/>
      <c r="M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19"/>
      <c r="M62" s="19"/>
    </row>
    <row r="63" spans="1:31" ht="11.25">
      <c r="B63" s="19"/>
      <c r="M63" s="19"/>
    </row>
    <row r="64" spans="1:31" ht="11.25">
      <c r="B64" s="19"/>
      <c r="M64" s="19"/>
    </row>
    <row r="65" spans="1:31" s="2" customFormat="1" ht="12.75">
      <c r="A65" s="32"/>
      <c r="B65" s="37"/>
      <c r="C65" s="32"/>
      <c r="D65" s="139" t="s">
        <v>56</v>
      </c>
      <c r="E65" s="147"/>
      <c r="F65" s="147"/>
      <c r="G65" s="139" t="s">
        <v>57</v>
      </c>
      <c r="H65" s="147"/>
      <c r="I65" s="148"/>
      <c r="J65" s="148"/>
      <c r="K65" s="147"/>
      <c r="L65" s="147"/>
      <c r="M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19"/>
      <c r="M66" s="19"/>
    </row>
    <row r="67" spans="1:31" ht="11.25">
      <c r="B67" s="19"/>
      <c r="M67" s="19"/>
    </row>
    <row r="68" spans="1:31" ht="11.25">
      <c r="B68" s="19"/>
      <c r="M68" s="19"/>
    </row>
    <row r="69" spans="1:31" ht="11.25">
      <c r="B69" s="19"/>
      <c r="M69" s="19"/>
    </row>
    <row r="70" spans="1:31" ht="11.25">
      <c r="B70" s="19"/>
      <c r="M70" s="19"/>
    </row>
    <row r="71" spans="1:31" ht="11.25">
      <c r="B71" s="19"/>
      <c r="M71" s="19"/>
    </row>
    <row r="72" spans="1:31" ht="11.25">
      <c r="B72" s="19"/>
      <c r="M72" s="19"/>
    </row>
    <row r="73" spans="1:31" ht="11.25">
      <c r="B73" s="19"/>
      <c r="M73" s="19"/>
    </row>
    <row r="74" spans="1:31" ht="11.25">
      <c r="B74" s="19"/>
      <c r="M74" s="19"/>
    </row>
    <row r="75" spans="1:31" ht="11.25">
      <c r="B75" s="19"/>
      <c r="M75" s="19"/>
    </row>
    <row r="76" spans="1:31" s="2" customFormat="1" ht="12.75">
      <c r="A76" s="32"/>
      <c r="B76" s="37"/>
      <c r="C76" s="32"/>
      <c r="D76" s="142" t="s">
        <v>54</v>
      </c>
      <c r="E76" s="143"/>
      <c r="F76" s="144" t="s">
        <v>55</v>
      </c>
      <c r="G76" s="142" t="s">
        <v>54</v>
      </c>
      <c r="H76" s="143"/>
      <c r="I76" s="145"/>
      <c r="J76" s="146" t="s">
        <v>55</v>
      </c>
      <c r="K76" s="143"/>
      <c r="L76" s="143"/>
      <c r="M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149"/>
      <c r="C77" s="150"/>
      <c r="D77" s="150"/>
      <c r="E77" s="150"/>
      <c r="F77" s="150"/>
      <c r="G77" s="150"/>
      <c r="H77" s="150"/>
      <c r="I77" s="151"/>
      <c r="J77" s="151"/>
      <c r="K77" s="150"/>
      <c r="L77" s="150"/>
      <c r="M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152"/>
      <c r="C81" s="153"/>
      <c r="D81" s="153"/>
      <c r="E81" s="153"/>
      <c r="F81" s="153"/>
      <c r="G81" s="153"/>
      <c r="H81" s="153"/>
      <c r="I81" s="154"/>
      <c r="J81" s="154"/>
      <c r="K81" s="153"/>
      <c r="L81" s="153"/>
      <c r="M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2" t="s">
        <v>119</v>
      </c>
      <c r="D82" s="34"/>
      <c r="E82" s="34"/>
      <c r="F82" s="34"/>
      <c r="G82" s="34"/>
      <c r="H82" s="34"/>
      <c r="I82" s="113"/>
      <c r="J82" s="113"/>
      <c r="K82" s="34"/>
      <c r="L82" s="34"/>
      <c r="M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113"/>
      <c r="J83" s="113"/>
      <c r="K83" s="34"/>
      <c r="L83" s="34"/>
      <c r="M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8" t="s">
        <v>17</v>
      </c>
      <c r="D84" s="34"/>
      <c r="E84" s="34"/>
      <c r="F84" s="34"/>
      <c r="G84" s="34"/>
      <c r="H84" s="34"/>
      <c r="I84" s="113"/>
      <c r="J84" s="113"/>
      <c r="K84" s="34"/>
      <c r="L84" s="34"/>
      <c r="M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4"/>
      <c r="D85" s="34"/>
      <c r="E85" s="312" t="str">
        <f>E7</f>
        <v>Oprava přejezdů na tratích 322,323</v>
      </c>
      <c r="F85" s="313"/>
      <c r="G85" s="313"/>
      <c r="H85" s="313"/>
      <c r="I85" s="113"/>
      <c r="J85" s="113"/>
      <c r="K85" s="34"/>
      <c r="L85" s="34"/>
      <c r="M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8" t="s">
        <v>114</v>
      </c>
      <c r="D86" s="34"/>
      <c r="E86" s="34"/>
      <c r="F86" s="34"/>
      <c r="G86" s="34"/>
      <c r="H86" s="34"/>
      <c r="I86" s="113"/>
      <c r="J86" s="113"/>
      <c r="K86" s="34"/>
      <c r="L86" s="34"/>
      <c r="M86" s="49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4"/>
      <c r="D87" s="34"/>
      <c r="E87" s="284" t="str">
        <f>E9</f>
        <v>SO 03 - Oprava přejezdu P8309 v km 117,394 v žst.Dobrá u FM</v>
      </c>
      <c r="F87" s="314"/>
      <c r="G87" s="314"/>
      <c r="H87" s="314"/>
      <c r="I87" s="113"/>
      <c r="J87" s="113"/>
      <c r="K87" s="34"/>
      <c r="L87" s="34"/>
      <c r="M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113"/>
      <c r="J88" s="113"/>
      <c r="K88" s="34"/>
      <c r="L88" s="34"/>
      <c r="M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8" t="s">
        <v>23</v>
      </c>
      <c r="D89" s="34"/>
      <c r="E89" s="34"/>
      <c r="F89" s="26" t="str">
        <f>F12</f>
        <v>Obvod Český Těšín</v>
      </c>
      <c r="G89" s="34"/>
      <c r="H89" s="34"/>
      <c r="I89" s="115" t="s">
        <v>25</v>
      </c>
      <c r="J89" s="117" t="str">
        <f>IF(J12="","",J12)</f>
        <v>3. 3. 2020</v>
      </c>
      <c r="K89" s="34"/>
      <c r="L89" s="34"/>
      <c r="M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4"/>
      <c r="D90" s="34"/>
      <c r="E90" s="34"/>
      <c r="F90" s="34"/>
      <c r="G90" s="34"/>
      <c r="H90" s="34"/>
      <c r="I90" s="113"/>
      <c r="J90" s="113"/>
      <c r="K90" s="34"/>
      <c r="L90" s="34"/>
      <c r="M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8" t="s">
        <v>27</v>
      </c>
      <c r="D91" s="34"/>
      <c r="E91" s="34"/>
      <c r="F91" s="26" t="str">
        <f>E15</f>
        <v>Správa železnic s.o.,OŘ Ostrava,ST Ostrava</v>
      </c>
      <c r="G91" s="34"/>
      <c r="H91" s="34"/>
      <c r="I91" s="115" t="s">
        <v>35</v>
      </c>
      <c r="J91" s="155" t="str">
        <f>E21</f>
        <v xml:space="preserve"> </v>
      </c>
      <c r="K91" s="34"/>
      <c r="L91" s="34"/>
      <c r="M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8" t="s">
        <v>33</v>
      </c>
      <c r="D92" s="34"/>
      <c r="E92" s="34"/>
      <c r="F92" s="26" t="str">
        <f>IF(E18="","",E18)</f>
        <v>Vyplň údaj</v>
      </c>
      <c r="G92" s="34"/>
      <c r="H92" s="34"/>
      <c r="I92" s="115" t="s">
        <v>37</v>
      </c>
      <c r="J92" s="155" t="str">
        <f>E24</f>
        <v xml:space="preserve"> </v>
      </c>
      <c r="K92" s="34"/>
      <c r="L92" s="34"/>
      <c r="M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4"/>
      <c r="D93" s="34"/>
      <c r="E93" s="34"/>
      <c r="F93" s="34"/>
      <c r="G93" s="34"/>
      <c r="H93" s="34"/>
      <c r="I93" s="113"/>
      <c r="J93" s="113"/>
      <c r="K93" s="34"/>
      <c r="L93" s="34"/>
      <c r="M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56" t="s">
        <v>120</v>
      </c>
      <c r="D94" s="157"/>
      <c r="E94" s="157"/>
      <c r="F94" s="157"/>
      <c r="G94" s="157"/>
      <c r="H94" s="157"/>
      <c r="I94" s="158" t="s">
        <v>121</v>
      </c>
      <c r="J94" s="158" t="s">
        <v>122</v>
      </c>
      <c r="K94" s="159" t="s">
        <v>123</v>
      </c>
      <c r="L94" s="157"/>
      <c r="M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4"/>
      <c r="D95" s="34"/>
      <c r="E95" s="34"/>
      <c r="F95" s="34"/>
      <c r="G95" s="34"/>
      <c r="H95" s="34"/>
      <c r="I95" s="113"/>
      <c r="J95" s="113"/>
      <c r="K95" s="34"/>
      <c r="L95" s="34"/>
      <c r="M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60" t="s">
        <v>124</v>
      </c>
      <c r="D96" s="34"/>
      <c r="E96" s="34"/>
      <c r="F96" s="34"/>
      <c r="G96" s="34"/>
      <c r="H96" s="34"/>
      <c r="I96" s="161">
        <f>Q118</f>
        <v>0</v>
      </c>
      <c r="J96" s="161">
        <f>R118</f>
        <v>0</v>
      </c>
      <c r="K96" s="81">
        <f>K118</f>
        <v>0</v>
      </c>
      <c r="L96" s="34"/>
      <c r="M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6" t="s">
        <v>125</v>
      </c>
    </row>
    <row r="97" spans="1:31" s="9" customFormat="1" ht="24.95" customHeight="1">
      <c r="B97" s="162"/>
      <c r="C97" s="163"/>
      <c r="D97" s="164" t="s">
        <v>529</v>
      </c>
      <c r="E97" s="165"/>
      <c r="F97" s="165"/>
      <c r="G97" s="165"/>
      <c r="H97" s="165"/>
      <c r="I97" s="166">
        <f>Q119</f>
        <v>0</v>
      </c>
      <c r="J97" s="166">
        <f>R119</f>
        <v>0</v>
      </c>
      <c r="K97" s="167">
        <f>K119</f>
        <v>0</v>
      </c>
      <c r="L97" s="163"/>
      <c r="M97" s="168"/>
    </row>
    <row r="98" spans="1:31" s="9" customFormat="1" ht="24.95" customHeight="1">
      <c r="B98" s="162"/>
      <c r="C98" s="163"/>
      <c r="D98" s="164" t="s">
        <v>128</v>
      </c>
      <c r="E98" s="165"/>
      <c r="F98" s="165"/>
      <c r="G98" s="165"/>
      <c r="H98" s="165"/>
      <c r="I98" s="166">
        <f>Q158</f>
        <v>0</v>
      </c>
      <c r="J98" s="166">
        <f>R158</f>
        <v>0</v>
      </c>
      <c r="K98" s="167">
        <f>K158</f>
        <v>0</v>
      </c>
      <c r="L98" s="163"/>
      <c r="M98" s="168"/>
    </row>
    <row r="99" spans="1:31" s="2" customFormat="1" ht="21.75" customHeight="1">
      <c r="A99" s="32"/>
      <c r="B99" s="33"/>
      <c r="C99" s="34"/>
      <c r="D99" s="34"/>
      <c r="E99" s="34"/>
      <c r="F99" s="34"/>
      <c r="G99" s="34"/>
      <c r="H99" s="34"/>
      <c r="I99" s="113"/>
      <c r="J99" s="113"/>
      <c r="K99" s="34"/>
      <c r="L99" s="34"/>
      <c r="M99" s="49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</row>
    <row r="100" spans="1:31" s="2" customFormat="1" ht="6.95" customHeight="1">
      <c r="A100" s="32"/>
      <c r="B100" s="52"/>
      <c r="C100" s="53"/>
      <c r="D100" s="53"/>
      <c r="E100" s="53"/>
      <c r="F100" s="53"/>
      <c r="G100" s="53"/>
      <c r="H100" s="53"/>
      <c r="I100" s="151"/>
      <c r="J100" s="151"/>
      <c r="K100" s="53"/>
      <c r="L100" s="53"/>
      <c r="M100" s="49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</row>
    <row r="104" spans="1:31" s="2" customFormat="1" ht="6.95" customHeight="1">
      <c r="A104" s="32"/>
      <c r="B104" s="54"/>
      <c r="C104" s="55"/>
      <c r="D104" s="55"/>
      <c r="E104" s="55"/>
      <c r="F104" s="55"/>
      <c r="G104" s="55"/>
      <c r="H104" s="55"/>
      <c r="I104" s="154"/>
      <c r="J104" s="154"/>
      <c r="K104" s="55"/>
      <c r="L104" s="55"/>
      <c r="M104" s="49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pans="1:31" s="2" customFormat="1" ht="24.95" customHeight="1">
      <c r="A105" s="32"/>
      <c r="B105" s="33"/>
      <c r="C105" s="22" t="s">
        <v>129</v>
      </c>
      <c r="D105" s="34"/>
      <c r="E105" s="34"/>
      <c r="F105" s="34"/>
      <c r="G105" s="34"/>
      <c r="H105" s="34"/>
      <c r="I105" s="113"/>
      <c r="J105" s="113"/>
      <c r="K105" s="34"/>
      <c r="L105" s="34"/>
      <c r="M105" s="49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pans="1:31" s="2" customFormat="1" ht="6.95" customHeight="1">
      <c r="A106" s="32"/>
      <c r="B106" s="33"/>
      <c r="C106" s="34"/>
      <c r="D106" s="34"/>
      <c r="E106" s="34"/>
      <c r="F106" s="34"/>
      <c r="G106" s="34"/>
      <c r="H106" s="34"/>
      <c r="I106" s="113"/>
      <c r="J106" s="113"/>
      <c r="K106" s="34"/>
      <c r="L106" s="34"/>
      <c r="M106" s="49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31" s="2" customFormat="1" ht="12" customHeight="1">
      <c r="A107" s="32"/>
      <c r="B107" s="33"/>
      <c r="C107" s="28" t="s">
        <v>17</v>
      </c>
      <c r="D107" s="34"/>
      <c r="E107" s="34"/>
      <c r="F107" s="34"/>
      <c r="G107" s="34"/>
      <c r="H107" s="34"/>
      <c r="I107" s="113"/>
      <c r="J107" s="113"/>
      <c r="K107" s="34"/>
      <c r="L107" s="34"/>
      <c r="M107" s="49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16.5" customHeight="1">
      <c r="A108" s="32"/>
      <c r="B108" s="33"/>
      <c r="C108" s="34"/>
      <c r="D108" s="34"/>
      <c r="E108" s="312" t="str">
        <f>E7</f>
        <v>Oprava přejezdů na tratích 322,323</v>
      </c>
      <c r="F108" s="313"/>
      <c r="G108" s="313"/>
      <c r="H108" s="313"/>
      <c r="I108" s="113"/>
      <c r="J108" s="113"/>
      <c r="K108" s="34"/>
      <c r="L108" s="34"/>
      <c r="M108" s="49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12" customHeight="1">
      <c r="A109" s="32"/>
      <c r="B109" s="33"/>
      <c r="C109" s="28" t="s">
        <v>114</v>
      </c>
      <c r="D109" s="34"/>
      <c r="E109" s="34"/>
      <c r="F109" s="34"/>
      <c r="G109" s="34"/>
      <c r="H109" s="34"/>
      <c r="I109" s="113"/>
      <c r="J109" s="113"/>
      <c r="K109" s="34"/>
      <c r="L109" s="34"/>
      <c r="M109" s="49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16.5" customHeight="1">
      <c r="A110" s="32"/>
      <c r="B110" s="33"/>
      <c r="C110" s="34"/>
      <c r="D110" s="34"/>
      <c r="E110" s="284" t="str">
        <f>E9</f>
        <v>SO 03 - Oprava přejezdu P8309 v km 117,394 v žst.Dobrá u FM</v>
      </c>
      <c r="F110" s="314"/>
      <c r="G110" s="314"/>
      <c r="H110" s="314"/>
      <c r="I110" s="113"/>
      <c r="J110" s="113"/>
      <c r="K110" s="34"/>
      <c r="L110" s="34"/>
      <c r="M110" s="49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6.95" customHeight="1">
      <c r="A111" s="32"/>
      <c r="B111" s="33"/>
      <c r="C111" s="34"/>
      <c r="D111" s="34"/>
      <c r="E111" s="34"/>
      <c r="F111" s="34"/>
      <c r="G111" s="34"/>
      <c r="H111" s="34"/>
      <c r="I111" s="113"/>
      <c r="J111" s="113"/>
      <c r="K111" s="34"/>
      <c r="L111" s="34"/>
      <c r="M111" s="49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2" customHeight="1">
      <c r="A112" s="32"/>
      <c r="B112" s="33"/>
      <c r="C112" s="28" t="s">
        <v>23</v>
      </c>
      <c r="D112" s="34"/>
      <c r="E112" s="34"/>
      <c r="F112" s="26" t="str">
        <f>F12</f>
        <v>Obvod Český Těšín</v>
      </c>
      <c r="G112" s="34"/>
      <c r="H112" s="34"/>
      <c r="I112" s="115" t="s">
        <v>25</v>
      </c>
      <c r="J112" s="117" t="str">
        <f>IF(J12="","",J12)</f>
        <v>3. 3. 2020</v>
      </c>
      <c r="K112" s="34"/>
      <c r="L112" s="34"/>
      <c r="M112" s="49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6.95" customHeight="1">
      <c r="A113" s="32"/>
      <c r="B113" s="33"/>
      <c r="C113" s="34"/>
      <c r="D113" s="34"/>
      <c r="E113" s="34"/>
      <c r="F113" s="34"/>
      <c r="G113" s="34"/>
      <c r="H113" s="34"/>
      <c r="I113" s="113"/>
      <c r="J113" s="113"/>
      <c r="K113" s="34"/>
      <c r="L113" s="34"/>
      <c r="M113" s="49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5.2" customHeight="1">
      <c r="A114" s="32"/>
      <c r="B114" s="33"/>
      <c r="C114" s="28" t="s">
        <v>27</v>
      </c>
      <c r="D114" s="34"/>
      <c r="E114" s="34"/>
      <c r="F114" s="26" t="str">
        <f>E15</f>
        <v>Správa železnic s.o.,OŘ Ostrava,ST Ostrava</v>
      </c>
      <c r="G114" s="34"/>
      <c r="H114" s="34"/>
      <c r="I114" s="115" t="s">
        <v>35</v>
      </c>
      <c r="J114" s="155" t="str">
        <f>E21</f>
        <v xml:space="preserve"> </v>
      </c>
      <c r="K114" s="34"/>
      <c r="L114" s="34"/>
      <c r="M114" s="49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5.2" customHeight="1">
      <c r="A115" s="32"/>
      <c r="B115" s="33"/>
      <c r="C115" s="28" t="s">
        <v>33</v>
      </c>
      <c r="D115" s="34"/>
      <c r="E115" s="34"/>
      <c r="F115" s="26" t="str">
        <f>IF(E18="","",E18)</f>
        <v>Vyplň údaj</v>
      </c>
      <c r="G115" s="34"/>
      <c r="H115" s="34"/>
      <c r="I115" s="115" t="s">
        <v>37</v>
      </c>
      <c r="J115" s="155" t="str">
        <f>E24</f>
        <v xml:space="preserve"> </v>
      </c>
      <c r="K115" s="34"/>
      <c r="L115" s="34"/>
      <c r="M115" s="49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0.35" customHeight="1">
      <c r="A116" s="32"/>
      <c r="B116" s="33"/>
      <c r="C116" s="34"/>
      <c r="D116" s="34"/>
      <c r="E116" s="34"/>
      <c r="F116" s="34"/>
      <c r="G116" s="34"/>
      <c r="H116" s="34"/>
      <c r="I116" s="113"/>
      <c r="J116" s="113"/>
      <c r="K116" s="34"/>
      <c r="L116" s="34"/>
      <c r="M116" s="49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11" customFormat="1" ht="29.25" customHeight="1">
      <c r="A117" s="176"/>
      <c r="B117" s="177"/>
      <c r="C117" s="178" t="s">
        <v>130</v>
      </c>
      <c r="D117" s="179" t="s">
        <v>64</v>
      </c>
      <c r="E117" s="179" t="s">
        <v>60</v>
      </c>
      <c r="F117" s="179" t="s">
        <v>61</v>
      </c>
      <c r="G117" s="179" t="s">
        <v>131</v>
      </c>
      <c r="H117" s="179" t="s">
        <v>132</v>
      </c>
      <c r="I117" s="180" t="s">
        <v>133</v>
      </c>
      <c r="J117" s="180" t="s">
        <v>134</v>
      </c>
      <c r="K117" s="179" t="s">
        <v>123</v>
      </c>
      <c r="L117" s="181" t="s">
        <v>135</v>
      </c>
      <c r="M117" s="182"/>
      <c r="N117" s="72" t="s">
        <v>1</v>
      </c>
      <c r="O117" s="73" t="s">
        <v>43</v>
      </c>
      <c r="P117" s="73" t="s">
        <v>136</v>
      </c>
      <c r="Q117" s="73" t="s">
        <v>137</v>
      </c>
      <c r="R117" s="73" t="s">
        <v>138</v>
      </c>
      <c r="S117" s="73" t="s">
        <v>139</v>
      </c>
      <c r="T117" s="73" t="s">
        <v>140</v>
      </c>
      <c r="U117" s="73" t="s">
        <v>141</v>
      </c>
      <c r="V117" s="73" t="s">
        <v>142</v>
      </c>
      <c r="W117" s="73" t="s">
        <v>143</v>
      </c>
      <c r="X117" s="74" t="s">
        <v>144</v>
      </c>
      <c r="Y117" s="176"/>
      <c r="Z117" s="176"/>
      <c r="AA117" s="176"/>
      <c r="AB117" s="176"/>
      <c r="AC117" s="176"/>
      <c r="AD117" s="176"/>
      <c r="AE117" s="176"/>
    </row>
    <row r="118" spans="1:65" s="2" customFormat="1" ht="22.9" customHeight="1">
      <c r="A118" s="32"/>
      <c r="B118" s="33"/>
      <c r="C118" s="79" t="s">
        <v>145</v>
      </c>
      <c r="D118" s="34"/>
      <c r="E118" s="34"/>
      <c r="F118" s="34"/>
      <c r="G118" s="34"/>
      <c r="H118" s="34"/>
      <c r="I118" s="113"/>
      <c r="J118" s="113"/>
      <c r="K118" s="183">
        <f>BK118</f>
        <v>0</v>
      </c>
      <c r="L118" s="34"/>
      <c r="M118" s="37"/>
      <c r="N118" s="75"/>
      <c r="O118" s="184"/>
      <c r="P118" s="76"/>
      <c r="Q118" s="185">
        <f>Q119+Q158</f>
        <v>0</v>
      </c>
      <c r="R118" s="185">
        <f>R119+R158</f>
        <v>0</v>
      </c>
      <c r="S118" s="76"/>
      <c r="T118" s="186">
        <f>T119+T158</f>
        <v>0</v>
      </c>
      <c r="U118" s="76"/>
      <c r="V118" s="186">
        <f>V119+V158</f>
        <v>150.91200000000001</v>
      </c>
      <c r="W118" s="76"/>
      <c r="X118" s="187">
        <f>X119+X158</f>
        <v>78.98</v>
      </c>
      <c r="Y118" s="32"/>
      <c r="Z118" s="32"/>
      <c r="AA118" s="32"/>
      <c r="AB118" s="32"/>
      <c r="AC118" s="32"/>
      <c r="AD118" s="32"/>
      <c r="AE118" s="32"/>
      <c r="AT118" s="16" t="s">
        <v>80</v>
      </c>
      <c r="AU118" s="16" t="s">
        <v>125</v>
      </c>
      <c r="BK118" s="188">
        <f>BK119+BK158</f>
        <v>0</v>
      </c>
    </row>
    <row r="119" spans="1:65" s="12" customFormat="1" ht="25.9" customHeight="1">
      <c r="B119" s="189"/>
      <c r="C119" s="190"/>
      <c r="D119" s="191" t="s">
        <v>80</v>
      </c>
      <c r="E119" s="192" t="s">
        <v>149</v>
      </c>
      <c r="F119" s="192" t="s">
        <v>150</v>
      </c>
      <c r="G119" s="190"/>
      <c r="H119" s="190"/>
      <c r="I119" s="193"/>
      <c r="J119" s="193"/>
      <c r="K119" s="194">
        <f>BK119</f>
        <v>0</v>
      </c>
      <c r="L119" s="190"/>
      <c r="M119" s="195"/>
      <c r="N119" s="196"/>
      <c r="O119" s="197"/>
      <c r="P119" s="197"/>
      <c r="Q119" s="198">
        <f>SUM(Q120:Q157)</f>
        <v>0</v>
      </c>
      <c r="R119" s="198">
        <f>SUM(R120:R157)</f>
        <v>0</v>
      </c>
      <c r="S119" s="197"/>
      <c r="T119" s="199">
        <f>SUM(T120:T157)</f>
        <v>0</v>
      </c>
      <c r="U119" s="197"/>
      <c r="V119" s="199">
        <f>SUM(V120:V157)</f>
        <v>150.91200000000001</v>
      </c>
      <c r="W119" s="197"/>
      <c r="X119" s="200">
        <f>SUM(X120:X157)</f>
        <v>78.98</v>
      </c>
      <c r="AR119" s="201" t="s">
        <v>89</v>
      </c>
      <c r="AT119" s="202" t="s">
        <v>80</v>
      </c>
      <c r="AU119" s="202" t="s">
        <v>81</v>
      </c>
      <c r="AY119" s="201" t="s">
        <v>148</v>
      </c>
      <c r="BK119" s="203">
        <f>SUM(BK120:BK157)</f>
        <v>0</v>
      </c>
    </row>
    <row r="120" spans="1:65" s="2" customFormat="1" ht="24" customHeight="1">
      <c r="A120" s="32"/>
      <c r="B120" s="33"/>
      <c r="C120" s="206" t="s">
        <v>89</v>
      </c>
      <c r="D120" s="206" t="s">
        <v>151</v>
      </c>
      <c r="E120" s="207" t="s">
        <v>163</v>
      </c>
      <c r="F120" s="208" t="s">
        <v>530</v>
      </c>
      <c r="G120" s="209" t="s">
        <v>160</v>
      </c>
      <c r="H120" s="210">
        <v>17</v>
      </c>
      <c r="I120" s="211"/>
      <c r="J120" s="211"/>
      <c r="K120" s="212">
        <f>ROUND(P120*H120,2)</f>
        <v>0</v>
      </c>
      <c r="L120" s="208" t="s">
        <v>155</v>
      </c>
      <c r="M120" s="37"/>
      <c r="N120" s="213" t="s">
        <v>1</v>
      </c>
      <c r="O120" s="214" t="s">
        <v>44</v>
      </c>
      <c r="P120" s="215">
        <f>I120+J120</f>
        <v>0</v>
      </c>
      <c r="Q120" s="215">
        <f>ROUND(I120*H120,2)</f>
        <v>0</v>
      </c>
      <c r="R120" s="215">
        <f>ROUND(J120*H120,2)</f>
        <v>0</v>
      </c>
      <c r="S120" s="68"/>
      <c r="T120" s="216">
        <f>S120*H120</f>
        <v>0</v>
      </c>
      <c r="U120" s="216">
        <v>0</v>
      </c>
      <c r="V120" s="216">
        <f>U120*H120</f>
        <v>0</v>
      </c>
      <c r="W120" s="216">
        <v>1.7</v>
      </c>
      <c r="X120" s="217">
        <f>W120*H120</f>
        <v>28.9</v>
      </c>
      <c r="Y120" s="32"/>
      <c r="Z120" s="32"/>
      <c r="AA120" s="32"/>
      <c r="AB120" s="32"/>
      <c r="AC120" s="32"/>
      <c r="AD120" s="32"/>
      <c r="AE120" s="32"/>
      <c r="AR120" s="218" t="s">
        <v>156</v>
      </c>
      <c r="AT120" s="218" t="s">
        <v>151</v>
      </c>
      <c r="AU120" s="218" t="s">
        <v>89</v>
      </c>
      <c r="AY120" s="16" t="s">
        <v>148</v>
      </c>
      <c r="BE120" s="219">
        <f>IF(O120="základní",K120,0)</f>
        <v>0</v>
      </c>
      <c r="BF120" s="219">
        <f>IF(O120="snížená",K120,0)</f>
        <v>0</v>
      </c>
      <c r="BG120" s="219">
        <f>IF(O120="zákl. přenesená",K120,0)</f>
        <v>0</v>
      </c>
      <c r="BH120" s="219">
        <f>IF(O120="sníž. přenesená",K120,0)</f>
        <v>0</v>
      </c>
      <c r="BI120" s="219">
        <f>IF(O120="nulová",K120,0)</f>
        <v>0</v>
      </c>
      <c r="BJ120" s="16" t="s">
        <v>89</v>
      </c>
      <c r="BK120" s="219">
        <f>ROUND(P120*H120,2)</f>
        <v>0</v>
      </c>
      <c r="BL120" s="16" t="s">
        <v>156</v>
      </c>
      <c r="BM120" s="218" t="s">
        <v>629</v>
      </c>
    </row>
    <row r="121" spans="1:65" s="2" customFormat="1" ht="24" customHeight="1">
      <c r="A121" s="32"/>
      <c r="B121" s="33"/>
      <c r="C121" s="206" t="s">
        <v>91</v>
      </c>
      <c r="D121" s="206" t="s">
        <v>151</v>
      </c>
      <c r="E121" s="207" t="s">
        <v>166</v>
      </c>
      <c r="F121" s="208" t="s">
        <v>167</v>
      </c>
      <c r="G121" s="209" t="s">
        <v>160</v>
      </c>
      <c r="H121" s="210">
        <v>17</v>
      </c>
      <c r="I121" s="211"/>
      <c r="J121" s="211"/>
      <c r="K121" s="212">
        <f>ROUND(P121*H121,2)</f>
        <v>0</v>
      </c>
      <c r="L121" s="208" t="s">
        <v>155</v>
      </c>
      <c r="M121" s="37"/>
      <c r="N121" s="213" t="s">
        <v>1</v>
      </c>
      <c r="O121" s="214" t="s">
        <v>44</v>
      </c>
      <c r="P121" s="215">
        <f>I121+J121</f>
        <v>0</v>
      </c>
      <c r="Q121" s="215">
        <f>ROUND(I121*H121,2)</f>
        <v>0</v>
      </c>
      <c r="R121" s="215">
        <f>ROUND(J121*H121,2)</f>
        <v>0</v>
      </c>
      <c r="S121" s="68"/>
      <c r="T121" s="216">
        <f>S121*H121</f>
        <v>0</v>
      </c>
      <c r="U121" s="216">
        <v>1.7</v>
      </c>
      <c r="V121" s="216">
        <f>U121*H121</f>
        <v>28.9</v>
      </c>
      <c r="W121" s="216">
        <v>0</v>
      </c>
      <c r="X121" s="217">
        <f>W121*H121</f>
        <v>0</v>
      </c>
      <c r="Y121" s="32"/>
      <c r="Z121" s="32"/>
      <c r="AA121" s="32"/>
      <c r="AB121" s="32"/>
      <c r="AC121" s="32"/>
      <c r="AD121" s="32"/>
      <c r="AE121" s="32"/>
      <c r="AR121" s="218" t="s">
        <v>156</v>
      </c>
      <c r="AT121" s="218" t="s">
        <v>151</v>
      </c>
      <c r="AU121" s="218" t="s">
        <v>89</v>
      </c>
      <c r="AY121" s="16" t="s">
        <v>148</v>
      </c>
      <c r="BE121" s="219">
        <f>IF(O121="základní",K121,0)</f>
        <v>0</v>
      </c>
      <c r="BF121" s="219">
        <f>IF(O121="snížená",K121,0)</f>
        <v>0</v>
      </c>
      <c r="BG121" s="219">
        <f>IF(O121="zákl. přenesená",K121,0)</f>
        <v>0</v>
      </c>
      <c r="BH121" s="219">
        <f>IF(O121="sníž. přenesená",K121,0)</f>
        <v>0</v>
      </c>
      <c r="BI121" s="219">
        <f>IF(O121="nulová",K121,0)</f>
        <v>0</v>
      </c>
      <c r="BJ121" s="16" t="s">
        <v>89</v>
      </c>
      <c r="BK121" s="219">
        <f>ROUND(P121*H121,2)</f>
        <v>0</v>
      </c>
      <c r="BL121" s="16" t="s">
        <v>156</v>
      </c>
      <c r="BM121" s="218" t="s">
        <v>630</v>
      </c>
    </row>
    <row r="122" spans="1:65" s="2" customFormat="1" ht="24" customHeight="1">
      <c r="A122" s="32"/>
      <c r="B122" s="33"/>
      <c r="C122" s="206" t="s">
        <v>162</v>
      </c>
      <c r="D122" s="206" t="s">
        <v>151</v>
      </c>
      <c r="E122" s="207" t="s">
        <v>535</v>
      </c>
      <c r="F122" s="208" t="s">
        <v>536</v>
      </c>
      <c r="G122" s="209" t="s">
        <v>175</v>
      </c>
      <c r="H122" s="210">
        <v>0.01</v>
      </c>
      <c r="I122" s="211"/>
      <c r="J122" s="211"/>
      <c r="K122" s="212">
        <f>ROUND(P122*H122,2)</f>
        <v>0</v>
      </c>
      <c r="L122" s="208" t="s">
        <v>155</v>
      </c>
      <c r="M122" s="37"/>
      <c r="N122" s="213" t="s">
        <v>1</v>
      </c>
      <c r="O122" s="214" t="s">
        <v>44</v>
      </c>
      <c r="P122" s="215">
        <f>I122+J122</f>
        <v>0</v>
      </c>
      <c r="Q122" s="215">
        <f>ROUND(I122*H122,2)</f>
        <v>0</v>
      </c>
      <c r="R122" s="215">
        <f>ROUND(J122*H122,2)</f>
        <v>0</v>
      </c>
      <c r="S122" s="68"/>
      <c r="T122" s="216">
        <f>S122*H122</f>
        <v>0</v>
      </c>
      <c r="U122" s="216">
        <v>0</v>
      </c>
      <c r="V122" s="216">
        <f>U122*H122</f>
        <v>0</v>
      </c>
      <c r="W122" s="216">
        <v>0</v>
      </c>
      <c r="X122" s="217">
        <f>W122*H122</f>
        <v>0</v>
      </c>
      <c r="Y122" s="32"/>
      <c r="Z122" s="32"/>
      <c r="AA122" s="32"/>
      <c r="AB122" s="32"/>
      <c r="AC122" s="32"/>
      <c r="AD122" s="32"/>
      <c r="AE122" s="32"/>
      <c r="AR122" s="218" t="s">
        <v>156</v>
      </c>
      <c r="AT122" s="218" t="s">
        <v>151</v>
      </c>
      <c r="AU122" s="218" t="s">
        <v>89</v>
      </c>
      <c r="AY122" s="16" t="s">
        <v>148</v>
      </c>
      <c r="BE122" s="219">
        <f>IF(O122="základní",K122,0)</f>
        <v>0</v>
      </c>
      <c r="BF122" s="219">
        <f>IF(O122="snížená",K122,0)</f>
        <v>0</v>
      </c>
      <c r="BG122" s="219">
        <f>IF(O122="zákl. přenesená",K122,0)</f>
        <v>0</v>
      </c>
      <c r="BH122" s="219">
        <f>IF(O122="sníž. přenesená",K122,0)</f>
        <v>0</v>
      </c>
      <c r="BI122" s="219">
        <f>IF(O122="nulová",K122,0)</f>
        <v>0</v>
      </c>
      <c r="BJ122" s="16" t="s">
        <v>89</v>
      </c>
      <c r="BK122" s="219">
        <f>ROUND(P122*H122,2)</f>
        <v>0</v>
      </c>
      <c r="BL122" s="16" t="s">
        <v>156</v>
      </c>
      <c r="BM122" s="218" t="s">
        <v>631</v>
      </c>
    </row>
    <row r="123" spans="1:65" s="2" customFormat="1" ht="24" customHeight="1">
      <c r="A123" s="32"/>
      <c r="B123" s="33"/>
      <c r="C123" s="206" t="s">
        <v>156</v>
      </c>
      <c r="D123" s="206" t="s">
        <v>151</v>
      </c>
      <c r="E123" s="207" t="s">
        <v>538</v>
      </c>
      <c r="F123" s="208" t="s">
        <v>539</v>
      </c>
      <c r="G123" s="209" t="s">
        <v>175</v>
      </c>
      <c r="H123" s="210">
        <v>0.01</v>
      </c>
      <c r="I123" s="211"/>
      <c r="J123" s="211"/>
      <c r="K123" s="212">
        <f>ROUND(P123*H123,2)</f>
        <v>0</v>
      </c>
      <c r="L123" s="208" t="s">
        <v>155</v>
      </c>
      <c r="M123" s="37"/>
      <c r="N123" s="213" t="s">
        <v>1</v>
      </c>
      <c r="O123" s="214" t="s">
        <v>44</v>
      </c>
      <c r="P123" s="215">
        <f>I123+J123</f>
        <v>0</v>
      </c>
      <c r="Q123" s="215">
        <f>ROUND(I123*H123,2)</f>
        <v>0</v>
      </c>
      <c r="R123" s="215">
        <f>ROUND(J123*H123,2)</f>
        <v>0</v>
      </c>
      <c r="S123" s="68"/>
      <c r="T123" s="216">
        <f>S123*H123</f>
        <v>0</v>
      </c>
      <c r="U123" s="216">
        <v>0</v>
      </c>
      <c r="V123" s="216">
        <f>U123*H123</f>
        <v>0</v>
      </c>
      <c r="W123" s="216">
        <v>0</v>
      </c>
      <c r="X123" s="217">
        <f>W123*H123</f>
        <v>0</v>
      </c>
      <c r="Y123" s="32"/>
      <c r="Z123" s="32"/>
      <c r="AA123" s="32"/>
      <c r="AB123" s="32"/>
      <c r="AC123" s="32"/>
      <c r="AD123" s="32"/>
      <c r="AE123" s="32"/>
      <c r="AR123" s="218" t="s">
        <v>156</v>
      </c>
      <c r="AT123" s="218" t="s">
        <v>151</v>
      </c>
      <c r="AU123" s="218" t="s">
        <v>89</v>
      </c>
      <c r="AY123" s="16" t="s">
        <v>148</v>
      </c>
      <c r="BE123" s="219">
        <f>IF(O123="základní",K123,0)</f>
        <v>0</v>
      </c>
      <c r="BF123" s="219">
        <f>IF(O123="snížená",K123,0)</f>
        <v>0</v>
      </c>
      <c r="BG123" s="219">
        <f>IF(O123="zákl. přenesená",K123,0)</f>
        <v>0</v>
      </c>
      <c r="BH123" s="219">
        <f>IF(O123="sníž. přenesená",K123,0)</f>
        <v>0</v>
      </c>
      <c r="BI123" s="219">
        <f>IF(O123="nulová",K123,0)</f>
        <v>0</v>
      </c>
      <c r="BJ123" s="16" t="s">
        <v>89</v>
      </c>
      <c r="BK123" s="219">
        <f>ROUND(P123*H123,2)</f>
        <v>0</v>
      </c>
      <c r="BL123" s="16" t="s">
        <v>156</v>
      </c>
      <c r="BM123" s="218" t="s">
        <v>632</v>
      </c>
    </row>
    <row r="124" spans="1:65" s="2" customFormat="1" ht="24" customHeight="1">
      <c r="A124" s="32"/>
      <c r="B124" s="33"/>
      <c r="C124" s="206" t="s">
        <v>149</v>
      </c>
      <c r="D124" s="206" t="s">
        <v>151</v>
      </c>
      <c r="E124" s="207" t="s">
        <v>541</v>
      </c>
      <c r="F124" s="208" t="s">
        <v>542</v>
      </c>
      <c r="G124" s="209" t="s">
        <v>182</v>
      </c>
      <c r="H124" s="210">
        <v>6</v>
      </c>
      <c r="I124" s="211"/>
      <c r="J124" s="211"/>
      <c r="K124" s="212">
        <f>ROUND(P124*H124,2)</f>
        <v>0</v>
      </c>
      <c r="L124" s="208" t="s">
        <v>155</v>
      </c>
      <c r="M124" s="37"/>
      <c r="N124" s="213" t="s">
        <v>1</v>
      </c>
      <c r="O124" s="214" t="s">
        <v>44</v>
      </c>
      <c r="P124" s="215">
        <f>I124+J124</f>
        <v>0</v>
      </c>
      <c r="Q124" s="215">
        <f>ROUND(I124*H124,2)</f>
        <v>0</v>
      </c>
      <c r="R124" s="215">
        <f>ROUND(J124*H124,2)</f>
        <v>0</v>
      </c>
      <c r="S124" s="68"/>
      <c r="T124" s="216">
        <f>S124*H124</f>
        <v>0</v>
      </c>
      <c r="U124" s="216">
        <v>0</v>
      </c>
      <c r="V124" s="216">
        <f>U124*H124</f>
        <v>0</v>
      </c>
      <c r="W124" s="216">
        <v>0</v>
      </c>
      <c r="X124" s="217">
        <f>W124*H124</f>
        <v>0</v>
      </c>
      <c r="Y124" s="32"/>
      <c r="Z124" s="32"/>
      <c r="AA124" s="32"/>
      <c r="AB124" s="32"/>
      <c r="AC124" s="32"/>
      <c r="AD124" s="32"/>
      <c r="AE124" s="32"/>
      <c r="AR124" s="218" t="s">
        <v>156</v>
      </c>
      <c r="AT124" s="218" t="s">
        <v>151</v>
      </c>
      <c r="AU124" s="218" t="s">
        <v>89</v>
      </c>
      <c r="AY124" s="16" t="s">
        <v>148</v>
      </c>
      <c r="BE124" s="219">
        <f>IF(O124="základní",K124,0)</f>
        <v>0</v>
      </c>
      <c r="BF124" s="219">
        <f>IF(O124="snížená",K124,0)</f>
        <v>0</v>
      </c>
      <c r="BG124" s="219">
        <f>IF(O124="zákl. přenesená",K124,0)</f>
        <v>0</v>
      </c>
      <c r="BH124" s="219">
        <f>IF(O124="sníž. přenesená",K124,0)</f>
        <v>0</v>
      </c>
      <c r="BI124" s="219">
        <f>IF(O124="nulová",K124,0)</f>
        <v>0</v>
      </c>
      <c r="BJ124" s="16" t="s">
        <v>89</v>
      </c>
      <c r="BK124" s="219">
        <f>ROUND(P124*H124,2)</f>
        <v>0</v>
      </c>
      <c r="BL124" s="16" t="s">
        <v>156</v>
      </c>
      <c r="BM124" s="218" t="s">
        <v>633</v>
      </c>
    </row>
    <row r="125" spans="1:65" s="2" customFormat="1" ht="19.5">
      <c r="A125" s="32"/>
      <c r="B125" s="33"/>
      <c r="C125" s="34"/>
      <c r="D125" s="220" t="s">
        <v>177</v>
      </c>
      <c r="E125" s="34"/>
      <c r="F125" s="221" t="s">
        <v>216</v>
      </c>
      <c r="G125" s="34"/>
      <c r="H125" s="34"/>
      <c r="I125" s="113"/>
      <c r="J125" s="113"/>
      <c r="K125" s="34"/>
      <c r="L125" s="34"/>
      <c r="M125" s="37"/>
      <c r="N125" s="222"/>
      <c r="O125" s="223"/>
      <c r="P125" s="68"/>
      <c r="Q125" s="68"/>
      <c r="R125" s="68"/>
      <c r="S125" s="68"/>
      <c r="T125" s="68"/>
      <c r="U125" s="68"/>
      <c r="V125" s="68"/>
      <c r="W125" s="68"/>
      <c r="X125" s="69"/>
      <c r="Y125" s="32"/>
      <c r="Z125" s="32"/>
      <c r="AA125" s="32"/>
      <c r="AB125" s="32"/>
      <c r="AC125" s="32"/>
      <c r="AD125" s="32"/>
      <c r="AE125" s="32"/>
      <c r="AT125" s="16" t="s">
        <v>177</v>
      </c>
      <c r="AU125" s="16" t="s">
        <v>89</v>
      </c>
    </row>
    <row r="126" spans="1:65" s="2" customFormat="1" ht="24" customHeight="1">
      <c r="A126" s="32"/>
      <c r="B126" s="33"/>
      <c r="C126" s="206" t="s">
        <v>172</v>
      </c>
      <c r="D126" s="206" t="s">
        <v>151</v>
      </c>
      <c r="E126" s="207" t="s">
        <v>548</v>
      </c>
      <c r="F126" s="208" t="s">
        <v>549</v>
      </c>
      <c r="G126" s="209" t="s">
        <v>209</v>
      </c>
      <c r="H126" s="210">
        <v>7.2</v>
      </c>
      <c r="I126" s="211"/>
      <c r="J126" s="211"/>
      <c r="K126" s="212">
        <f t="shared" ref="K126:K133" si="0">ROUND(P126*H126,2)</f>
        <v>0</v>
      </c>
      <c r="L126" s="208" t="s">
        <v>155</v>
      </c>
      <c r="M126" s="37"/>
      <c r="N126" s="213" t="s">
        <v>1</v>
      </c>
      <c r="O126" s="214" t="s">
        <v>44</v>
      </c>
      <c r="P126" s="215">
        <f t="shared" ref="P126:P133" si="1">I126+J126</f>
        <v>0</v>
      </c>
      <c r="Q126" s="215">
        <f t="shared" ref="Q126:Q133" si="2">ROUND(I126*H126,2)</f>
        <v>0</v>
      </c>
      <c r="R126" s="215">
        <f t="shared" ref="R126:R133" si="3">ROUND(J126*H126,2)</f>
        <v>0</v>
      </c>
      <c r="S126" s="68"/>
      <c r="T126" s="216">
        <f t="shared" ref="T126:T133" si="4">S126*H126</f>
        <v>0</v>
      </c>
      <c r="U126" s="216">
        <v>0</v>
      </c>
      <c r="V126" s="216">
        <f t="shared" ref="V126:V133" si="5">U126*H126</f>
        <v>0</v>
      </c>
      <c r="W126" s="216">
        <v>0</v>
      </c>
      <c r="X126" s="217">
        <f t="shared" ref="X126:X133" si="6">W126*H126</f>
        <v>0</v>
      </c>
      <c r="Y126" s="32"/>
      <c r="Z126" s="32"/>
      <c r="AA126" s="32"/>
      <c r="AB126" s="32"/>
      <c r="AC126" s="32"/>
      <c r="AD126" s="32"/>
      <c r="AE126" s="32"/>
      <c r="AR126" s="218" t="s">
        <v>156</v>
      </c>
      <c r="AT126" s="218" t="s">
        <v>151</v>
      </c>
      <c r="AU126" s="218" t="s">
        <v>89</v>
      </c>
      <c r="AY126" s="16" t="s">
        <v>148</v>
      </c>
      <c r="BE126" s="219">
        <f t="shared" ref="BE126:BE133" si="7">IF(O126="základní",K126,0)</f>
        <v>0</v>
      </c>
      <c r="BF126" s="219">
        <f t="shared" ref="BF126:BF133" si="8">IF(O126="snížená",K126,0)</f>
        <v>0</v>
      </c>
      <c r="BG126" s="219">
        <f t="shared" ref="BG126:BG133" si="9">IF(O126="zákl. přenesená",K126,0)</f>
        <v>0</v>
      </c>
      <c r="BH126" s="219">
        <f t="shared" ref="BH126:BH133" si="10">IF(O126="sníž. přenesená",K126,0)</f>
        <v>0</v>
      </c>
      <c r="BI126" s="219">
        <f t="shared" ref="BI126:BI133" si="11">IF(O126="nulová",K126,0)</f>
        <v>0</v>
      </c>
      <c r="BJ126" s="16" t="s">
        <v>89</v>
      </c>
      <c r="BK126" s="219">
        <f t="shared" ref="BK126:BK133" si="12">ROUND(P126*H126,2)</f>
        <v>0</v>
      </c>
      <c r="BL126" s="16" t="s">
        <v>156</v>
      </c>
      <c r="BM126" s="218" t="s">
        <v>634</v>
      </c>
    </row>
    <row r="127" spans="1:65" s="2" customFormat="1" ht="24" customHeight="1">
      <c r="A127" s="32"/>
      <c r="B127" s="33"/>
      <c r="C127" s="206" t="s">
        <v>179</v>
      </c>
      <c r="D127" s="206" t="s">
        <v>151</v>
      </c>
      <c r="E127" s="207" t="s">
        <v>635</v>
      </c>
      <c r="F127" s="208" t="s">
        <v>636</v>
      </c>
      <c r="G127" s="209" t="s">
        <v>209</v>
      </c>
      <c r="H127" s="210">
        <v>7.2</v>
      </c>
      <c r="I127" s="211"/>
      <c r="J127" s="211"/>
      <c r="K127" s="212">
        <f t="shared" si="0"/>
        <v>0</v>
      </c>
      <c r="L127" s="208" t="s">
        <v>155</v>
      </c>
      <c r="M127" s="37"/>
      <c r="N127" s="213" t="s">
        <v>1</v>
      </c>
      <c r="O127" s="214" t="s">
        <v>44</v>
      </c>
      <c r="P127" s="215">
        <f t="shared" si="1"/>
        <v>0</v>
      </c>
      <c r="Q127" s="215">
        <f t="shared" si="2"/>
        <v>0</v>
      </c>
      <c r="R127" s="215">
        <f t="shared" si="3"/>
        <v>0</v>
      </c>
      <c r="S127" s="68"/>
      <c r="T127" s="216">
        <f t="shared" si="4"/>
        <v>0</v>
      </c>
      <c r="U127" s="216">
        <v>0</v>
      </c>
      <c r="V127" s="216">
        <f t="shared" si="5"/>
        <v>0</v>
      </c>
      <c r="W127" s="216">
        <v>0</v>
      </c>
      <c r="X127" s="217">
        <f t="shared" si="6"/>
        <v>0</v>
      </c>
      <c r="Y127" s="32"/>
      <c r="Z127" s="32"/>
      <c r="AA127" s="32"/>
      <c r="AB127" s="32"/>
      <c r="AC127" s="32"/>
      <c r="AD127" s="32"/>
      <c r="AE127" s="32"/>
      <c r="AR127" s="218" t="s">
        <v>156</v>
      </c>
      <c r="AT127" s="218" t="s">
        <v>151</v>
      </c>
      <c r="AU127" s="218" t="s">
        <v>89</v>
      </c>
      <c r="AY127" s="16" t="s">
        <v>148</v>
      </c>
      <c r="BE127" s="219">
        <f t="shared" si="7"/>
        <v>0</v>
      </c>
      <c r="BF127" s="219">
        <f t="shared" si="8"/>
        <v>0</v>
      </c>
      <c r="BG127" s="219">
        <f t="shared" si="9"/>
        <v>0</v>
      </c>
      <c r="BH127" s="219">
        <f t="shared" si="10"/>
        <v>0</v>
      </c>
      <c r="BI127" s="219">
        <f t="shared" si="11"/>
        <v>0</v>
      </c>
      <c r="BJ127" s="16" t="s">
        <v>89</v>
      </c>
      <c r="BK127" s="219">
        <f t="shared" si="12"/>
        <v>0</v>
      </c>
      <c r="BL127" s="16" t="s">
        <v>156</v>
      </c>
      <c r="BM127" s="218" t="s">
        <v>637</v>
      </c>
    </row>
    <row r="128" spans="1:65" s="2" customFormat="1" ht="24" customHeight="1">
      <c r="A128" s="32"/>
      <c r="B128" s="33"/>
      <c r="C128" s="206" t="s">
        <v>185</v>
      </c>
      <c r="D128" s="206" t="s">
        <v>151</v>
      </c>
      <c r="E128" s="207" t="s">
        <v>551</v>
      </c>
      <c r="F128" s="208" t="s">
        <v>552</v>
      </c>
      <c r="G128" s="209" t="s">
        <v>209</v>
      </c>
      <c r="H128" s="210">
        <v>7.2</v>
      </c>
      <c r="I128" s="211"/>
      <c r="J128" s="211"/>
      <c r="K128" s="212">
        <f t="shared" si="0"/>
        <v>0</v>
      </c>
      <c r="L128" s="208" t="s">
        <v>155</v>
      </c>
      <c r="M128" s="37"/>
      <c r="N128" s="213" t="s">
        <v>1</v>
      </c>
      <c r="O128" s="214" t="s">
        <v>44</v>
      </c>
      <c r="P128" s="215">
        <f t="shared" si="1"/>
        <v>0</v>
      </c>
      <c r="Q128" s="215">
        <f t="shared" si="2"/>
        <v>0</v>
      </c>
      <c r="R128" s="215">
        <f t="shared" si="3"/>
        <v>0</v>
      </c>
      <c r="S128" s="68"/>
      <c r="T128" s="216">
        <f t="shared" si="4"/>
        <v>0</v>
      </c>
      <c r="U128" s="216">
        <v>0</v>
      </c>
      <c r="V128" s="216">
        <f t="shared" si="5"/>
        <v>0</v>
      </c>
      <c r="W128" s="216">
        <v>0</v>
      </c>
      <c r="X128" s="217">
        <f t="shared" si="6"/>
        <v>0</v>
      </c>
      <c r="Y128" s="32"/>
      <c r="Z128" s="32"/>
      <c r="AA128" s="32"/>
      <c r="AB128" s="32"/>
      <c r="AC128" s="32"/>
      <c r="AD128" s="32"/>
      <c r="AE128" s="32"/>
      <c r="AR128" s="218" t="s">
        <v>156</v>
      </c>
      <c r="AT128" s="218" t="s">
        <v>151</v>
      </c>
      <c r="AU128" s="218" t="s">
        <v>89</v>
      </c>
      <c r="AY128" s="16" t="s">
        <v>148</v>
      </c>
      <c r="BE128" s="219">
        <f t="shared" si="7"/>
        <v>0</v>
      </c>
      <c r="BF128" s="219">
        <f t="shared" si="8"/>
        <v>0</v>
      </c>
      <c r="BG128" s="219">
        <f t="shared" si="9"/>
        <v>0</v>
      </c>
      <c r="BH128" s="219">
        <f t="shared" si="10"/>
        <v>0</v>
      </c>
      <c r="BI128" s="219">
        <f t="shared" si="11"/>
        <v>0</v>
      </c>
      <c r="BJ128" s="16" t="s">
        <v>89</v>
      </c>
      <c r="BK128" s="219">
        <f t="shared" si="12"/>
        <v>0</v>
      </c>
      <c r="BL128" s="16" t="s">
        <v>156</v>
      </c>
      <c r="BM128" s="218" t="s">
        <v>638</v>
      </c>
    </row>
    <row r="129" spans="1:65" s="2" customFormat="1" ht="24" customHeight="1">
      <c r="A129" s="32"/>
      <c r="B129" s="33"/>
      <c r="C129" s="206" t="s">
        <v>189</v>
      </c>
      <c r="D129" s="206" t="s">
        <v>151</v>
      </c>
      <c r="E129" s="207" t="s">
        <v>554</v>
      </c>
      <c r="F129" s="208" t="s">
        <v>555</v>
      </c>
      <c r="G129" s="209" t="s">
        <v>209</v>
      </c>
      <c r="H129" s="210">
        <v>7.2</v>
      </c>
      <c r="I129" s="211"/>
      <c r="J129" s="211"/>
      <c r="K129" s="212">
        <f t="shared" si="0"/>
        <v>0</v>
      </c>
      <c r="L129" s="208" t="s">
        <v>155</v>
      </c>
      <c r="M129" s="37"/>
      <c r="N129" s="213" t="s">
        <v>1</v>
      </c>
      <c r="O129" s="214" t="s">
        <v>44</v>
      </c>
      <c r="P129" s="215">
        <f t="shared" si="1"/>
        <v>0</v>
      </c>
      <c r="Q129" s="215">
        <f t="shared" si="2"/>
        <v>0</v>
      </c>
      <c r="R129" s="215">
        <f t="shared" si="3"/>
        <v>0</v>
      </c>
      <c r="S129" s="68"/>
      <c r="T129" s="216">
        <f t="shared" si="4"/>
        <v>0</v>
      </c>
      <c r="U129" s="216">
        <v>0</v>
      </c>
      <c r="V129" s="216">
        <f t="shared" si="5"/>
        <v>0</v>
      </c>
      <c r="W129" s="216">
        <v>0</v>
      </c>
      <c r="X129" s="217">
        <f t="shared" si="6"/>
        <v>0</v>
      </c>
      <c r="Y129" s="32"/>
      <c r="Z129" s="32"/>
      <c r="AA129" s="32"/>
      <c r="AB129" s="32"/>
      <c r="AC129" s="32"/>
      <c r="AD129" s="32"/>
      <c r="AE129" s="32"/>
      <c r="AR129" s="218" t="s">
        <v>156</v>
      </c>
      <c r="AT129" s="218" t="s">
        <v>151</v>
      </c>
      <c r="AU129" s="218" t="s">
        <v>89</v>
      </c>
      <c r="AY129" s="16" t="s">
        <v>148</v>
      </c>
      <c r="BE129" s="219">
        <f t="shared" si="7"/>
        <v>0</v>
      </c>
      <c r="BF129" s="219">
        <f t="shared" si="8"/>
        <v>0</v>
      </c>
      <c r="BG129" s="219">
        <f t="shared" si="9"/>
        <v>0</v>
      </c>
      <c r="BH129" s="219">
        <f t="shared" si="10"/>
        <v>0</v>
      </c>
      <c r="BI129" s="219">
        <f t="shared" si="11"/>
        <v>0</v>
      </c>
      <c r="BJ129" s="16" t="s">
        <v>89</v>
      </c>
      <c r="BK129" s="219">
        <f t="shared" si="12"/>
        <v>0</v>
      </c>
      <c r="BL129" s="16" t="s">
        <v>156</v>
      </c>
      <c r="BM129" s="218" t="s">
        <v>639</v>
      </c>
    </row>
    <row r="130" spans="1:65" s="2" customFormat="1" ht="24" customHeight="1">
      <c r="A130" s="32"/>
      <c r="B130" s="33"/>
      <c r="C130" s="206" t="s">
        <v>194</v>
      </c>
      <c r="D130" s="206" t="s">
        <v>151</v>
      </c>
      <c r="E130" s="207" t="s">
        <v>299</v>
      </c>
      <c r="F130" s="208" t="s">
        <v>300</v>
      </c>
      <c r="G130" s="209" t="s">
        <v>209</v>
      </c>
      <c r="H130" s="210">
        <v>15.5</v>
      </c>
      <c r="I130" s="211"/>
      <c r="J130" s="211"/>
      <c r="K130" s="212">
        <f t="shared" si="0"/>
        <v>0</v>
      </c>
      <c r="L130" s="208" t="s">
        <v>155</v>
      </c>
      <c r="M130" s="37"/>
      <c r="N130" s="213" t="s">
        <v>1</v>
      </c>
      <c r="O130" s="214" t="s">
        <v>44</v>
      </c>
      <c r="P130" s="215">
        <f t="shared" si="1"/>
        <v>0</v>
      </c>
      <c r="Q130" s="215">
        <f t="shared" si="2"/>
        <v>0</v>
      </c>
      <c r="R130" s="215">
        <f t="shared" si="3"/>
        <v>0</v>
      </c>
      <c r="S130" s="68"/>
      <c r="T130" s="216">
        <f t="shared" si="4"/>
        <v>0</v>
      </c>
      <c r="U130" s="216">
        <v>0</v>
      </c>
      <c r="V130" s="216">
        <f t="shared" si="5"/>
        <v>0</v>
      </c>
      <c r="W130" s="216">
        <v>0</v>
      </c>
      <c r="X130" s="217">
        <f t="shared" si="6"/>
        <v>0</v>
      </c>
      <c r="Y130" s="32"/>
      <c r="Z130" s="32"/>
      <c r="AA130" s="32"/>
      <c r="AB130" s="32"/>
      <c r="AC130" s="32"/>
      <c r="AD130" s="32"/>
      <c r="AE130" s="32"/>
      <c r="AR130" s="218" t="s">
        <v>156</v>
      </c>
      <c r="AT130" s="218" t="s">
        <v>151</v>
      </c>
      <c r="AU130" s="218" t="s">
        <v>89</v>
      </c>
      <c r="AY130" s="16" t="s">
        <v>148</v>
      </c>
      <c r="BE130" s="219">
        <f t="shared" si="7"/>
        <v>0</v>
      </c>
      <c r="BF130" s="219">
        <f t="shared" si="8"/>
        <v>0</v>
      </c>
      <c r="BG130" s="219">
        <f t="shared" si="9"/>
        <v>0</v>
      </c>
      <c r="BH130" s="219">
        <f t="shared" si="10"/>
        <v>0</v>
      </c>
      <c r="BI130" s="219">
        <f t="shared" si="11"/>
        <v>0</v>
      </c>
      <c r="BJ130" s="16" t="s">
        <v>89</v>
      </c>
      <c r="BK130" s="219">
        <f t="shared" si="12"/>
        <v>0</v>
      </c>
      <c r="BL130" s="16" t="s">
        <v>156</v>
      </c>
      <c r="BM130" s="218" t="s">
        <v>640</v>
      </c>
    </row>
    <row r="131" spans="1:65" s="2" customFormat="1" ht="24" customHeight="1">
      <c r="A131" s="32"/>
      <c r="B131" s="33"/>
      <c r="C131" s="206" t="s">
        <v>198</v>
      </c>
      <c r="D131" s="206" t="s">
        <v>151</v>
      </c>
      <c r="E131" s="207" t="s">
        <v>303</v>
      </c>
      <c r="F131" s="208" t="s">
        <v>304</v>
      </c>
      <c r="G131" s="209" t="s">
        <v>154</v>
      </c>
      <c r="H131" s="210">
        <v>86</v>
      </c>
      <c r="I131" s="211"/>
      <c r="J131" s="211"/>
      <c r="K131" s="212">
        <f t="shared" si="0"/>
        <v>0</v>
      </c>
      <c r="L131" s="208" t="s">
        <v>155</v>
      </c>
      <c r="M131" s="37"/>
      <c r="N131" s="213" t="s">
        <v>1</v>
      </c>
      <c r="O131" s="214" t="s">
        <v>44</v>
      </c>
      <c r="P131" s="215">
        <f t="shared" si="1"/>
        <v>0</v>
      </c>
      <c r="Q131" s="215">
        <f t="shared" si="2"/>
        <v>0</v>
      </c>
      <c r="R131" s="215">
        <f t="shared" si="3"/>
        <v>0</v>
      </c>
      <c r="S131" s="68"/>
      <c r="T131" s="216">
        <f t="shared" si="4"/>
        <v>0</v>
      </c>
      <c r="U131" s="216">
        <v>0</v>
      </c>
      <c r="V131" s="216">
        <f t="shared" si="5"/>
        <v>0</v>
      </c>
      <c r="W131" s="216">
        <v>0.44</v>
      </c>
      <c r="X131" s="217">
        <f t="shared" si="6"/>
        <v>37.840000000000003</v>
      </c>
      <c r="Y131" s="32"/>
      <c r="Z131" s="32"/>
      <c r="AA131" s="32"/>
      <c r="AB131" s="32"/>
      <c r="AC131" s="32"/>
      <c r="AD131" s="32"/>
      <c r="AE131" s="32"/>
      <c r="AR131" s="218" t="s">
        <v>156</v>
      </c>
      <c r="AT131" s="218" t="s">
        <v>151</v>
      </c>
      <c r="AU131" s="218" t="s">
        <v>89</v>
      </c>
      <c r="AY131" s="16" t="s">
        <v>148</v>
      </c>
      <c r="BE131" s="219">
        <f t="shared" si="7"/>
        <v>0</v>
      </c>
      <c r="BF131" s="219">
        <f t="shared" si="8"/>
        <v>0</v>
      </c>
      <c r="BG131" s="219">
        <f t="shared" si="9"/>
        <v>0</v>
      </c>
      <c r="BH131" s="219">
        <f t="shared" si="10"/>
        <v>0</v>
      </c>
      <c r="BI131" s="219">
        <f t="shared" si="11"/>
        <v>0</v>
      </c>
      <c r="BJ131" s="16" t="s">
        <v>89</v>
      </c>
      <c r="BK131" s="219">
        <f t="shared" si="12"/>
        <v>0</v>
      </c>
      <c r="BL131" s="16" t="s">
        <v>156</v>
      </c>
      <c r="BM131" s="218" t="s">
        <v>641</v>
      </c>
    </row>
    <row r="132" spans="1:65" s="2" customFormat="1" ht="24" customHeight="1">
      <c r="A132" s="32"/>
      <c r="B132" s="33"/>
      <c r="C132" s="206" t="s">
        <v>202</v>
      </c>
      <c r="D132" s="206" t="s">
        <v>151</v>
      </c>
      <c r="E132" s="207" t="s">
        <v>560</v>
      </c>
      <c r="F132" s="208" t="s">
        <v>561</v>
      </c>
      <c r="G132" s="209" t="s">
        <v>154</v>
      </c>
      <c r="H132" s="210">
        <v>76.8</v>
      </c>
      <c r="I132" s="211"/>
      <c r="J132" s="211"/>
      <c r="K132" s="212">
        <f t="shared" si="0"/>
        <v>0</v>
      </c>
      <c r="L132" s="208" t="s">
        <v>155</v>
      </c>
      <c r="M132" s="37"/>
      <c r="N132" s="213" t="s">
        <v>1</v>
      </c>
      <c r="O132" s="214" t="s">
        <v>44</v>
      </c>
      <c r="P132" s="215">
        <f t="shared" si="1"/>
        <v>0</v>
      </c>
      <c r="Q132" s="215">
        <f t="shared" si="2"/>
        <v>0</v>
      </c>
      <c r="R132" s="215">
        <f t="shared" si="3"/>
        <v>0</v>
      </c>
      <c r="S132" s="68"/>
      <c r="T132" s="216">
        <f t="shared" si="4"/>
        <v>0</v>
      </c>
      <c r="U132" s="216">
        <v>0.41</v>
      </c>
      <c r="V132" s="216">
        <f t="shared" si="5"/>
        <v>31.487999999999996</v>
      </c>
      <c r="W132" s="216">
        <v>0</v>
      </c>
      <c r="X132" s="217">
        <f t="shared" si="6"/>
        <v>0</v>
      </c>
      <c r="Y132" s="32"/>
      <c r="Z132" s="32"/>
      <c r="AA132" s="32"/>
      <c r="AB132" s="32"/>
      <c r="AC132" s="32"/>
      <c r="AD132" s="32"/>
      <c r="AE132" s="32"/>
      <c r="AR132" s="218" t="s">
        <v>156</v>
      </c>
      <c r="AT132" s="218" t="s">
        <v>151</v>
      </c>
      <c r="AU132" s="218" t="s">
        <v>89</v>
      </c>
      <c r="AY132" s="16" t="s">
        <v>148</v>
      </c>
      <c r="BE132" s="219">
        <f t="shared" si="7"/>
        <v>0</v>
      </c>
      <c r="BF132" s="219">
        <f t="shared" si="8"/>
        <v>0</v>
      </c>
      <c r="BG132" s="219">
        <f t="shared" si="9"/>
        <v>0</v>
      </c>
      <c r="BH132" s="219">
        <f t="shared" si="10"/>
        <v>0</v>
      </c>
      <c r="BI132" s="219">
        <f t="shared" si="11"/>
        <v>0</v>
      </c>
      <c r="BJ132" s="16" t="s">
        <v>89</v>
      </c>
      <c r="BK132" s="219">
        <f t="shared" si="12"/>
        <v>0</v>
      </c>
      <c r="BL132" s="16" t="s">
        <v>156</v>
      </c>
      <c r="BM132" s="218" t="s">
        <v>642</v>
      </c>
    </row>
    <row r="133" spans="1:65" s="2" customFormat="1" ht="24" customHeight="1">
      <c r="A133" s="32"/>
      <c r="B133" s="33"/>
      <c r="C133" s="206" t="s">
        <v>206</v>
      </c>
      <c r="D133" s="206" t="s">
        <v>151</v>
      </c>
      <c r="E133" s="207" t="s">
        <v>643</v>
      </c>
      <c r="F133" s="208" t="s">
        <v>644</v>
      </c>
      <c r="G133" s="209" t="s">
        <v>209</v>
      </c>
      <c r="H133" s="210">
        <v>10</v>
      </c>
      <c r="I133" s="211"/>
      <c r="J133" s="211"/>
      <c r="K133" s="212">
        <f t="shared" si="0"/>
        <v>0</v>
      </c>
      <c r="L133" s="208" t="s">
        <v>155</v>
      </c>
      <c r="M133" s="37"/>
      <c r="N133" s="213" t="s">
        <v>1</v>
      </c>
      <c r="O133" s="214" t="s">
        <v>44</v>
      </c>
      <c r="P133" s="215">
        <f t="shared" si="1"/>
        <v>0</v>
      </c>
      <c r="Q133" s="215">
        <f t="shared" si="2"/>
        <v>0</v>
      </c>
      <c r="R133" s="215">
        <f t="shared" si="3"/>
        <v>0</v>
      </c>
      <c r="S133" s="68"/>
      <c r="T133" s="216">
        <f t="shared" si="4"/>
        <v>0</v>
      </c>
      <c r="U133" s="216">
        <v>0</v>
      </c>
      <c r="V133" s="216">
        <f t="shared" si="5"/>
        <v>0</v>
      </c>
      <c r="W133" s="216">
        <v>0</v>
      </c>
      <c r="X133" s="217">
        <f t="shared" si="6"/>
        <v>0</v>
      </c>
      <c r="Y133" s="32"/>
      <c r="Z133" s="32"/>
      <c r="AA133" s="32"/>
      <c r="AB133" s="32"/>
      <c r="AC133" s="32"/>
      <c r="AD133" s="32"/>
      <c r="AE133" s="32"/>
      <c r="AR133" s="218" t="s">
        <v>156</v>
      </c>
      <c r="AT133" s="218" t="s">
        <v>151</v>
      </c>
      <c r="AU133" s="218" t="s">
        <v>89</v>
      </c>
      <c r="AY133" s="16" t="s">
        <v>148</v>
      </c>
      <c r="BE133" s="219">
        <f t="shared" si="7"/>
        <v>0</v>
      </c>
      <c r="BF133" s="219">
        <f t="shared" si="8"/>
        <v>0</v>
      </c>
      <c r="BG133" s="219">
        <f t="shared" si="9"/>
        <v>0</v>
      </c>
      <c r="BH133" s="219">
        <f t="shared" si="10"/>
        <v>0</v>
      </c>
      <c r="BI133" s="219">
        <f t="shared" si="11"/>
        <v>0</v>
      </c>
      <c r="BJ133" s="16" t="s">
        <v>89</v>
      </c>
      <c r="BK133" s="219">
        <f t="shared" si="12"/>
        <v>0</v>
      </c>
      <c r="BL133" s="16" t="s">
        <v>156</v>
      </c>
      <c r="BM133" s="218" t="s">
        <v>645</v>
      </c>
    </row>
    <row r="134" spans="1:65" s="13" customFormat="1" ht="11.25">
      <c r="B134" s="224"/>
      <c r="C134" s="225"/>
      <c r="D134" s="220" t="s">
        <v>296</v>
      </c>
      <c r="E134" s="226" t="s">
        <v>1</v>
      </c>
      <c r="F134" s="227" t="s">
        <v>646</v>
      </c>
      <c r="G134" s="225"/>
      <c r="H134" s="228">
        <v>10</v>
      </c>
      <c r="I134" s="229"/>
      <c r="J134" s="229"/>
      <c r="K134" s="225"/>
      <c r="L134" s="225"/>
      <c r="M134" s="230"/>
      <c r="N134" s="231"/>
      <c r="O134" s="232"/>
      <c r="P134" s="232"/>
      <c r="Q134" s="232"/>
      <c r="R134" s="232"/>
      <c r="S134" s="232"/>
      <c r="T134" s="232"/>
      <c r="U134" s="232"/>
      <c r="V134" s="232"/>
      <c r="W134" s="232"/>
      <c r="X134" s="233"/>
      <c r="AT134" s="234" t="s">
        <v>296</v>
      </c>
      <c r="AU134" s="234" t="s">
        <v>89</v>
      </c>
      <c r="AV134" s="13" t="s">
        <v>91</v>
      </c>
      <c r="AW134" s="13" t="s">
        <v>5</v>
      </c>
      <c r="AX134" s="13" t="s">
        <v>89</v>
      </c>
      <c r="AY134" s="234" t="s">
        <v>148</v>
      </c>
    </row>
    <row r="135" spans="1:65" s="2" customFormat="1" ht="24" customHeight="1">
      <c r="A135" s="32"/>
      <c r="B135" s="33"/>
      <c r="C135" s="206" t="s">
        <v>212</v>
      </c>
      <c r="D135" s="206" t="s">
        <v>151</v>
      </c>
      <c r="E135" s="207" t="s">
        <v>569</v>
      </c>
      <c r="F135" s="208" t="s">
        <v>570</v>
      </c>
      <c r="G135" s="209" t="s">
        <v>209</v>
      </c>
      <c r="H135" s="210">
        <v>22</v>
      </c>
      <c r="I135" s="211"/>
      <c r="J135" s="211"/>
      <c r="K135" s="212">
        <f>ROUND(P135*H135,2)</f>
        <v>0</v>
      </c>
      <c r="L135" s="208" t="s">
        <v>155</v>
      </c>
      <c r="M135" s="37"/>
      <c r="N135" s="213" t="s">
        <v>1</v>
      </c>
      <c r="O135" s="214" t="s">
        <v>44</v>
      </c>
      <c r="P135" s="215">
        <f>I135+J135</f>
        <v>0</v>
      </c>
      <c r="Q135" s="215">
        <f>ROUND(I135*H135,2)</f>
        <v>0</v>
      </c>
      <c r="R135" s="215">
        <f>ROUND(J135*H135,2)</f>
        <v>0</v>
      </c>
      <c r="S135" s="68"/>
      <c r="T135" s="216">
        <f>S135*H135</f>
        <v>0</v>
      </c>
      <c r="U135" s="216">
        <v>0</v>
      </c>
      <c r="V135" s="216">
        <f>U135*H135</f>
        <v>0</v>
      </c>
      <c r="W135" s="216">
        <v>0</v>
      </c>
      <c r="X135" s="217">
        <f>W135*H135</f>
        <v>0</v>
      </c>
      <c r="Y135" s="32"/>
      <c r="Z135" s="32"/>
      <c r="AA135" s="32"/>
      <c r="AB135" s="32"/>
      <c r="AC135" s="32"/>
      <c r="AD135" s="32"/>
      <c r="AE135" s="32"/>
      <c r="AR135" s="218" t="s">
        <v>156</v>
      </c>
      <c r="AT135" s="218" t="s">
        <v>151</v>
      </c>
      <c r="AU135" s="218" t="s">
        <v>89</v>
      </c>
      <c r="AY135" s="16" t="s">
        <v>148</v>
      </c>
      <c r="BE135" s="219">
        <f>IF(O135="základní",K135,0)</f>
        <v>0</v>
      </c>
      <c r="BF135" s="219">
        <f>IF(O135="snížená",K135,0)</f>
        <v>0</v>
      </c>
      <c r="BG135" s="219">
        <f>IF(O135="zákl. přenesená",K135,0)</f>
        <v>0</v>
      </c>
      <c r="BH135" s="219">
        <f>IF(O135="sníž. přenesená",K135,0)</f>
        <v>0</v>
      </c>
      <c r="BI135" s="219">
        <f>IF(O135="nulová",K135,0)</f>
        <v>0</v>
      </c>
      <c r="BJ135" s="16" t="s">
        <v>89</v>
      </c>
      <c r="BK135" s="219">
        <f>ROUND(P135*H135,2)</f>
        <v>0</v>
      </c>
      <c r="BL135" s="16" t="s">
        <v>156</v>
      </c>
      <c r="BM135" s="218" t="s">
        <v>647</v>
      </c>
    </row>
    <row r="136" spans="1:65" s="13" customFormat="1" ht="11.25">
      <c r="B136" s="224"/>
      <c r="C136" s="225"/>
      <c r="D136" s="220" t="s">
        <v>296</v>
      </c>
      <c r="E136" s="226" t="s">
        <v>1</v>
      </c>
      <c r="F136" s="227" t="s">
        <v>648</v>
      </c>
      <c r="G136" s="225"/>
      <c r="H136" s="228">
        <v>22</v>
      </c>
      <c r="I136" s="229"/>
      <c r="J136" s="229"/>
      <c r="K136" s="225"/>
      <c r="L136" s="225"/>
      <c r="M136" s="230"/>
      <c r="N136" s="231"/>
      <c r="O136" s="232"/>
      <c r="P136" s="232"/>
      <c r="Q136" s="232"/>
      <c r="R136" s="232"/>
      <c r="S136" s="232"/>
      <c r="T136" s="232"/>
      <c r="U136" s="232"/>
      <c r="V136" s="232"/>
      <c r="W136" s="232"/>
      <c r="X136" s="233"/>
      <c r="AT136" s="234" t="s">
        <v>296</v>
      </c>
      <c r="AU136" s="234" t="s">
        <v>89</v>
      </c>
      <c r="AV136" s="13" t="s">
        <v>91</v>
      </c>
      <c r="AW136" s="13" t="s">
        <v>5</v>
      </c>
      <c r="AX136" s="13" t="s">
        <v>89</v>
      </c>
      <c r="AY136" s="234" t="s">
        <v>148</v>
      </c>
    </row>
    <row r="137" spans="1:65" s="2" customFormat="1" ht="24" customHeight="1">
      <c r="A137" s="32"/>
      <c r="B137" s="33"/>
      <c r="C137" s="206" t="s">
        <v>9</v>
      </c>
      <c r="D137" s="206" t="s">
        <v>151</v>
      </c>
      <c r="E137" s="207" t="s">
        <v>649</v>
      </c>
      <c r="F137" s="208" t="s">
        <v>650</v>
      </c>
      <c r="G137" s="209" t="s">
        <v>154</v>
      </c>
      <c r="H137" s="210">
        <v>35</v>
      </c>
      <c r="I137" s="211"/>
      <c r="J137" s="211"/>
      <c r="K137" s="212">
        <f>ROUND(P137*H137,2)</f>
        <v>0</v>
      </c>
      <c r="L137" s="208" t="s">
        <v>155</v>
      </c>
      <c r="M137" s="37"/>
      <c r="N137" s="213" t="s">
        <v>1</v>
      </c>
      <c r="O137" s="214" t="s">
        <v>44</v>
      </c>
      <c r="P137" s="215">
        <f>I137+J137</f>
        <v>0</v>
      </c>
      <c r="Q137" s="215">
        <f>ROUND(I137*H137,2)</f>
        <v>0</v>
      </c>
      <c r="R137" s="215">
        <f>ROUND(J137*H137,2)</f>
        <v>0</v>
      </c>
      <c r="S137" s="68"/>
      <c r="T137" s="216">
        <f>S137*H137</f>
        <v>0</v>
      </c>
      <c r="U137" s="216">
        <v>0</v>
      </c>
      <c r="V137" s="216">
        <f>U137*H137</f>
        <v>0</v>
      </c>
      <c r="W137" s="216">
        <v>0</v>
      </c>
      <c r="X137" s="217">
        <f>W137*H137</f>
        <v>0</v>
      </c>
      <c r="Y137" s="32"/>
      <c r="Z137" s="32"/>
      <c r="AA137" s="32"/>
      <c r="AB137" s="32"/>
      <c r="AC137" s="32"/>
      <c r="AD137" s="32"/>
      <c r="AE137" s="32"/>
      <c r="AR137" s="218" t="s">
        <v>156</v>
      </c>
      <c r="AT137" s="218" t="s">
        <v>151</v>
      </c>
      <c r="AU137" s="218" t="s">
        <v>89</v>
      </c>
      <c r="AY137" s="16" t="s">
        <v>148</v>
      </c>
      <c r="BE137" s="219">
        <f>IF(O137="základní",K137,0)</f>
        <v>0</v>
      </c>
      <c r="BF137" s="219">
        <f>IF(O137="snížená",K137,0)</f>
        <v>0</v>
      </c>
      <c r="BG137" s="219">
        <f>IF(O137="zákl. přenesená",K137,0)</f>
        <v>0</v>
      </c>
      <c r="BH137" s="219">
        <f>IF(O137="sníž. přenesená",K137,0)</f>
        <v>0</v>
      </c>
      <c r="BI137" s="219">
        <f>IF(O137="nulová",K137,0)</f>
        <v>0</v>
      </c>
      <c r="BJ137" s="16" t="s">
        <v>89</v>
      </c>
      <c r="BK137" s="219">
        <f>ROUND(P137*H137,2)</f>
        <v>0</v>
      </c>
      <c r="BL137" s="16" t="s">
        <v>156</v>
      </c>
      <c r="BM137" s="218" t="s">
        <v>651</v>
      </c>
    </row>
    <row r="138" spans="1:65" s="2" customFormat="1" ht="19.5">
      <c r="A138" s="32"/>
      <c r="B138" s="33"/>
      <c r="C138" s="34"/>
      <c r="D138" s="220" t="s">
        <v>177</v>
      </c>
      <c r="E138" s="34"/>
      <c r="F138" s="221" t="s">
        <v>314</v>
      </c>
      <c r="G138" s="34"/>
      <c r="H138" s="34"/>
      <c r="I138" s="113"/>
      <c r="J138" s="113"/>
      <c r="K138" s="34"/>
      <c r="L138" s="34"/>
      <c r="M138" s="37"/>
      <c r="N138" s="222"/>
      <c r="O138" s="223"/>
      <c r="P138" s="68"/>
      <c r="Q138" s="68"/>
      <c r="R138" s="68"/>
      <c r="S138" s="68"/>
      <c r="T138" s="68"/>
      <c r="U138" s="68"/>
      <c r="V138" s="68"/>
      <c r="W138" s="68"/>
      <c r="X138" s="69"/>
      <c r="Y138" s="32"/>
      <c r="Z138" s="32"/>
      <c r="AA138" s="32"/>
      <c r="AB138" s="32"/>
      <c r="AC138" s="32"/>
      <c r="AD138" s="32"/>
      <c r="AE138" s="32"/>
      <c r="AT138" s="16" t="s">
        <v>177</v>
      </c>
      <c r="AU138" s="16" t="s">
        <v>89</v>
      </c>
    </row>
    <row r="139" spans="1:65" s="2" customFormat="1" ht="24" customHeight="1">
      <c r="A139" s="32"/>
      <c r="B139" s="33"/>
      <c r="C139" s="206" t="s">
        <v>220</v>
      </c>
      <c r="D139" s="206" t="s">
        <v>151</v>
      </c>
      <c r="E139" s="207" t="s">
        <v>320</v>
      </c>
      <c r="F139" s="208" t="s">
        <v>321</v>
      </c>
      <c r="G139" s="209" t="s">
        <v>160</v>
      </c>
      <c r="H139" s="210">
        <v>6.8</v>
      </c>
      <c r="I139" s="211"/>
      <c r="J139" s="211"/>
      <c r="K139" s="212">
        <f>ROUND(P139*H139,2)</f>
        <v>0</v>
      </c>
      <c r="L139" s="208" t="s">
        <v>155</v>
      </c>
      <c r="M139" s="37"/>
      <c r="N139" s="213" t="s">
        <v>1</v>
      </c>
      <c r="O139" s="214" t="s">
        <v>44</v>
      </c>
      <c r="P139" s="215">
        <f>I139+J139</f>
        <v>0</v>
      </c>
      <c r="Q139" s="215">
        <f>ROUND(I139*H139,2)</f>
        <v>0</v>
      </c>
      <c r="R139" s="215">
        <f>ROUND(J139*H139,2)</f>
        <v>0</v>
      </c>
      <c r="S139" s="68"/>
      <c r="T139" s="216">
        <f>S139*H139</f>
        <v>0</v>
      </c>
      <c r="U139" s="216">
        <v>0</v>
      </c>
      <c r="V139" s="216">
        <f>U139*H139</f>
        <v>0</v>
      </c>
      <c r="W139" s="216">
        <v>1.8</v>
      </c>
      <c r="X139" s="217">
        <f>W139*H139</f>
        <v>12.24</v>
      </c>
      <c r="Y139" s="32"/>
      <c r="Z139" s="32"/>
      <c r="AA139" s="32"/>
      <c r="AB139" s="32"/>
      <c r="AC139" s="32"/>
      <c r="AD139" s="32"/>
      <c r="AE139" s="32"/>
      <c r="AR139" s="218" t="s">
        <v>156</v>
      </c>
      <c r="AT139" s="218" t="s">
        <v>151</v>
      </c>
      <c r="AU139" s="218" t="s">
        <v>89</v>
      </c>
      <c r="AY139" s="16" t="s">
        <v>148</v>
      </c>
      <c r="BE139" s="219">
        <f>IF(O139="základní",K139,0)</f>
        <v>0</v>
      </c>
      <c r="BF139" s="219">
        <f>IF(O139="snížená",K139,0)</f>
        <v>0</v>
      </c>
      <c r="BG139" s="219">
        <f>IF(O139="zákl. přenesená",K139,0)</f>
        <v>0</v>
      </c>
      <c r="BH139" s="219">
        <f>IF(O139="sníž. přenesená",K139,0)</f>
        <v>0</v>
      </c>
      <c r="BI139" s="219">
        <f>IF(O139="nulová",K139,0)</f>
        <v>0</v>
      </c>
      <c r="BJ139" s="16" t="s">
        <v>89</v>
      </c>
      <c r="BK139" s="219">
        <f>ROUND(P139*H139,2)</f>
        <v>0</v>
      </c>
      <c r="BL139" s="16" t="s">
        <v>156</v>
      </c>
      <c r="BM139" s="218" t="s">
        <v>652</v>
      </c>
    </row>
    <row r="140" spans="1:65" s="2" customFormat="1" ht="24" customHeight="1">
      <c r="A140" s="32"/>
      <c r="B140" s="33"/>
      <c r="C140" s="246" t="s">
        <v>225</v>
      </c>
      <c r="D140" s="246" t="s">
        <v>336</v>
      </c>
      <c r="E140" s="247" t="s">
        <v>337</v>
      </c>
      <c r="F140" s="248" t="s">
        <v>338</v>
      </c>
      <c r="G140" s="249" t="s">
        <v>326</v>
      </c>
      <c r="H140" s="250">
        <v>12.288</v>
      </c>
      <c r="I140" s="251"/>
      <c r="J140" s="252"/>
      <c r="K140" s="253">
        <f>ROUND(P140*H140,2)</f>
        <v>0</v>
      </c>
      <c r="L140" s="248" t="s">
        <v>155</v>
      </c>
      <c r="M140" s="254"/>
      <c r="N140" s="255" t="s">
        <v>1</v>
      </c>
      <c r="O140" s="214" t="s">
        <v>44</v>
      </c>
      <c r="P140" s="215">
        <f>I140+J140</f>
        <v>0</v>
      </c>
      <c r="Q140" s="215">
        <f>ROUND(I140*H140,2)</f>
        <v>0</v>
      </c>
      <c r="R140" s="215">
        <f>ROUND(J140*H140,2)</f>
        <v>0</v>
      </c>
      <c r="S140" s="68"/>
      <c r="T140" s="216">
        <f>S140*H140</f>
        <v>0</v>
      </c>
      <c r="U140" s="216">
        <v>1</v>
      </c>
      <c r="V140" s="216">
        <f>U140*H140</f>
        <v>12.288</v>
      </c>
      <c r="W140" s="216">
        <v>0</v>
      </c>
      <c r="X140" s="217">
        <f>W140*H140</f>
        <v>0</v>
      </c>
      <c r="Y140" s="32"/>
      <c r="Z140" s="32"/>
      <c r="AA140" s="32"/>
      <c r="AB140" s="32"/>
      <c r="AC140" s="32"/>
      <c r="AD140" s="32"/>
      <c r="AE140" s="32"/>
      <c r="AR140" s="218" t="s">
        <v>185</v>
      </c>
      <c r="AT140" s="218" t="s">
        <v>336</v>
      </c>
      <c r="AU140" s="218" t="s">
        <v>89</v>
      </c>
      <c r="AY140" s="16" t="s">
        <v>148</v>
      </c>
      <c r="BE140" s="219">
        <f>IF(O140="základní",K140,0)</f>
        <v>0</v>
      </c>
      <c r="BF140" s="219">
        <f>IF(O140="snížená",K140,0)</f>
        <v>0</v>
      </c>
      <c r="BG140" s="219">
        <f>IF(O140="zákl. přenesená",K140,0)</f>
        <v>0</v>
      </c>
      <c r="BH140" s="219">
        <f>IF(O140="sníž. přenesená",K140,0)</f>
        <v>0</v>
      </c>
      <c r="BI140" s="219">
        <f>IF(O140="nulová",K140,0)</f>
        <v>0</v>
      </c>
      <c r="BJ140" s="16" t="s">
        <v>89</v>
      </c>
      <c r="BK140" s="219">
        <f>ROUND(P140*H140,2)</f>
        <v>0</v>
      </c>
      <c r="BL140" s="16" t="s">
        <v>156</v>
      </c>
      <c r="BM140" s="218" t="s">
        <v>653</v>
      </c>
    </row>
    <row r="141" spans="1:65" s="13" customFormat="1" ht="11.25">
      <c r="B141" s="224"/>
      <c r="C141" s="225"/>
      <c r="D141" s="220" t="s">
        <v>296</v>
      </c>
      <c r="E141" s="226" t="s">
        <v>1</v>
      </c>
      <c r="F141" s="227" t="s">
        <v>654</v>
      </c>
      <c r="G141" s="225"/>
      <c r="H141" s="228">
        <v>12.288</v>
      </c>
      <c r="I141" s="229"/>
      <c r="J141" s="229"/>
      <c r="K141" s="225"/>
      <c r="L141" s="225"/>
      <c r="M141" s="230"/>
      <c r="N141" s="231"/>
      <c r="O141" s="232"/>
      <c r="P141" s="232"/>
      <c r="Q141" s="232"/>
      <c r="R141" s="232"/>
      <c r="S141" s="232"/>
      <c r="T141" s="232"/>
      <c r="U141" s="232"/>
      <c r="V141" s="232"/>
      <c r="W141" s="232"/>
      <c r="X141" s="233"/>
      <c r="AT141" s="234" t="s">
        <v>296</v>
      </c>
      <c r="AU141" s="234" t="s">
        <v>89</v>
      </c>
      <c r="AV141" s="13" t="s">
        <v>91</v>
      </c>
      <c r="AW141" s="13" t="s">
        <v>5</v>
      </c>
      <c r="AX141" s="13" t="s">
        <v>89</v>
      </c>
      <c r="AY141" s="234" t="s">
        <v>148</v>
      </c>
    </row>
    <row r="142" spans="1:65" s="2" customFormat="1" ht="24" customHeight="1">
      <c r="A142" s="32"/>
      <c r="B142" s="33"/>
      <c r="C142" s="246" t="s">
        <v>231</v>
      </c>
      <c r="D142" s="246" t="s">
        <v>336</v>
      </c>
      <c r="E142" s="247" t="s">
        <v>342</v>
      </c>
      <c r="F142" s="248" t="s">
        <v>343</v>
      </c>
      <c r="G142" s="249" t="s">
        <v>326</v>
      </c>
      <c r="H142" s="250">
        <v>12.288</v>
      </c>
      <c r="I142" s="251"/>
      <c r="J142" s="252"/>
      <c r="K142" s="253">
        <f>ROUND(P142*H142,2)</f>
        <v>0</v>
      </c>
      <c r="L142" s="248" t="s">
        <v>155</v>
      </c>
      <c r="M142" s="254"/>
      <c r="N142" s="255" t="s">
        <v>1</v>
      </c>
      <c r="O142" s="214" t="s">
        <v>44</v>
      </c>
      <c r="P142" s="215">
        <f>I142+J142</f>
        <v>0</v>
      </c>
      <c r="Q142" s="215">
        <f>ROUND(I142*H142,2)</f>
        <v>0</v>
      </c>
      <c r="R142" s="215">
        <f>ROUND(J142*H142,2)</f>
        <v>0</v>
      </c>
      <c r="S142" s="68"/>
      <c r="T142" s="216">
        <f>S142*H142</f>
        <v>0</v>
      </c>
      <c r="U142" s="216">
        <v>1</v>
      </c>
      <c r="V142" s="216">
        <f>U142*H142</f>
        <v>12.288</v>
      </c>
      <c r="W142" s="216">
        <v>0</v>
      </c>
      <c r="X142" s="217">
        <f>W142*H142</f>
        <v>0</v>
      </c>
      <c r="Y142" s="32"/>
      <c r="Z142" s="32"/>
      <c r="AA142" s="32"/>
      <c r="AB142" s="32"/>
      <c r="AC142" s="32"/>
      <c r="AD142" s="32"/>
      <c r="AE142" s="32"/>
      <c r="AR142" s="218" t="s">
        <v>185</v>
      </c>
      <c r="AT142" s="218" t="s">
        <v>336</v>
      </c>
      <c r="AU142" s="218" t="s">
        <v>89</v>
      </c>
      <c r="AY142" s="16" t="s">
        <v>148</v>
      </c>
      <c r="BE142" s="219">
        <f>IF(O142="základní",K142,0)</f>
        <v>0</v>
      </c>
      <c r="BF142" s="219">
        <f>IF(O142="snížená",K142,0)</f>
        <v>0</v>
      </c>
      <c r="BG142" s="219">
        <f>IF(O142="zákl. přenesená",K142,0)</f>
        <v>0</v>
      </c>
      <c r="BH142" s="219">
        <f>IF(O142="sníž. přenesená",K142,0)</f>
        <v>0</v>
      </c>
      <c r="BI142" s="219">
        <f>IF(O142="nulová",K142,0)</f>
        <v>0</v>
      </c>
      <c r="BJ142" s="16" t="s">
        <v>89</v>
      </c>
      <c r="BK142" s="219">
        <f>ROUND(P142*H142,2)</f>
        <v>0</v>
      </c>
      <c r="BL142" s="16" t="s">
        <v>156</v>
      </c>
      <c r="BM142" s="218" t="s">
        <v>655</v>
      </c>
    </row>
    <row r="143" spans="1:65" s="13" customFormat="1" ht="11.25">
      <c r="B143" s="224"/>
      <c r="C143" s="225"/>
      <c r="D143" s="220" t="s">
        <v>296</v>
      </c>
      <c r="E143" s="226" t="s">
        <v>1</v>
      </c>
      <c r="F143" s="227" t="s">
        <v>656</v>
      </c>
      <c r="G143" s="225"/>
      <c r="H143" s="228">
        <v>12.288</v>
      </c>
      <c r="I143" s="229"/>
      <c r="J143" s="229"/>
      <c r="K143" s="225"/>
      <c r="L143" s="225"/>
      <c r="M143" s="230"/>
      <c r="N143" s="231"/>
      <c r="O143" s="232"/>
      <c r="P143" s="232"/>
      <c r="Q143" s="232"/>
      <c r="R143" s="232"/>
      <c r="S143" s="232"/>
      <c r="T143" s="232"/>
      <c r="U143" s="232"/>
      <c r="V143" s="232"/>
      <c r="W143" s="232"/>
      <c r="X143" s="233"/>
      <c r="AT143" s="234" t="s">
        <v>296</v>
      </c>
      <c r="AU143" s="234" t="s">
        <v>89</v>
      </c>
      <c r="AV143" s="13" t="s">
        <v>91</v>
      </c>
      <c r="AW143" s="13" t="s">
        <v>5</v>
      </c>
      <c r="AX143" s="13" t="s">
        <v>89</v>
      </c>
      <c r="AY143" s="234" t="s">
        <v>148</v>
      </c>
    </row>
    <row r="144" spans="1:65" s="2" customFormat="1" ht="24" customHeight="1">
      <c r="A144" s="32"/>
      <c r="B144" s="33"/>
      <c r="C144" s="246" t="s">
        <v>235</v>
      </c>
      <c r="D144" s="246" t="s">
        <v>336</v>
      </c>
      <c r="E144" s="247" t="s">
        <v>347</v>
      </c>
      <c r="F144" s="248" t="s">
        <v>348</v>
      </c>
      <c r="G144" s="249" t="s">
        <v>326</v>
      </c>
      <c r="H144" s="250">
        <v>12.288</v>
      </c>
      <c r="I144" s="251"/>
      <c r="J144" s="252"/>
      <c r="K144" s="253">
        <f>ROUND(P144*H144,2)</f>
        <v>0</v>
      </c>
      <c r="L144" s="248" t="s">
        <v>155</v>
      </c>
      <c r="M144" s="254"/>
      <c r="N144" s="255" t="s">
        <v>1</v>
      </c>
      <c r="O144" s="214" t="s">
        <v>44</v>
      </c>
      <c r="P144" s="215">
        <f>I144+J144</f>
        <v>0</v>
      </c>
      <c r="Q144" s="215">
        <f>ROUND(I144*H144,2)</f>
        <v>0</v>
      </c>
      <c r="R144" s="215">
        <f>ROUND(J144*H144,2)</f>
        <v>0</v>
      </c>
      <c r="S144" s="68"/>
      <c r="T144" s="216">
        <f>S144*H144</f>
        <v>0</v>
      </c>
      <c r="U144" s="216">
        <v>1</v>
      </c>
      <c r="V144" s="216">
        <f>U144*H144</f>
        <v>12.288</v>
      </c>
      <c r="W144" s="216">
        <v>0</v>
      </c>
      <c r="X144" s="217">
        <f>W144*H144</f>
        <v>0</v>
      </c>
      <c r="Y144" s="32"/>
      <c r="Z144" s="32"/>
      <c r="AA144" s="32"/>
      <c r="AB144" s="32"/>
      <c r="AC144" s="32"/>
      <c r="AD144" s="32"/>
      <c r="AE144" s="32"/>
      <c r="AR144" s="218" t="s">
        <v>185</v>
      </c>
      <c r="AT144" s="218" t="s">
        <v>336</v>
      </c>
      <c r="AU144" s="218" t="s">
        <v>89</v>
      </c>
      <c r="AY144" s="16" t="s">
        <v>148</v>
      </c>
      <c r="BE144" s="219">
        <f>IF(O144="základní",K144,0)</f>
        <v>0</v>
      </c>
      <c r="BF144" s="219">
        <f>IF(O144="snížená",K144,0)</f>
        <v>0</v>
      </c>
      <c r="BG144" s="219">
        <f>IF(O144="zákl. přenesená",K144,0)</f>
        <v>0</v>
      </c>
      <c r="BH144" s="219">
        <f>IF(O144="sníž. přenesená",K144,0)</f>
        <v>0</v>
      </c>
      <c r="BI144" s="219">
        <f>IF(O144="nulová",K144,0)</f>
        <v>0</v>
      </c>
      <c r="BJ144" s="16" t="s">
        <v>89</v>
      </c>
      <c r="BK144" s="219">
        <f>ROUND(P144*H144,2)</f>
        <v>0</v>
      </c>
      <c r="BL144" s="16" t="s">
        <v>156</v>
      </c>
      <c r="BM144" s="218" t="s">
        <v>657</v>
      </c>
    </row>
    <row r="145" spans="1:65" s="13" customFormat="1" ht="11.25">
      <c r="B145" s="224"/>
      <c r="C145" s="225"/>
      <c r="D145" s="220" t="s">
        <v>296</v>
      </c>
      <c r="E145" s="226" t="s">
        <v>1</v>
      </c>
      <c r="F145" s="227" t="s">
        <v>656</v>
      </c>
      <c r="G145" s="225"/>
      <c r="H145" s="228">
        <v>12.288</v>
      </c>
      <c r="I145" s="229"/>
      <c r="J145" s="229"/>
      <c r="K145" s="225"/>
      <c r="L145" s="225"/>
      <c r="M145" s="230"/>
      <c r="N145" s="231"/>
      <c r="O145" s="232"/>
      <c r="P145" s="232"/>
      <c r="Q145" s="232"/>
      <c r="R145" s="232"/>
      <c r="S145" s="232"/>
      <c r="T145" s="232"/>
      <c r="U145" s="232"/>
      <c r="V145" s="232"/>
      <c r="W145" s="232"/>
      <c r="X145" s="233"/>
      <c r="AT145" s="234" t="s">
        <v>296</v>
      </c>
      <c r="AU145" s="234" t="s">
        <v>89</v>
      </c>
      <c r="AV145" s="13" t="s">
        <v>91</v>
      </c>
      <c r="AW145" s="13" t="s">
        <v>5</v>
      </c>
      <c r="AX145" s="13" t="s">
        <v>89</v>
      </c>
      <c r="AY145" s="234" t="s">
        <v>148</v>
      </c>
    </row>
    <row r="146" spans="1:65" s="2" customFormat="1" ht="24" customHeight="1">
      <c r="A146" s="32"/>
      <c r="B146" s="33"/>
      <c r="C146" s="246" t="s">
        <v>239</v>
      </c>
      <c r="D146" s="246" t="s">
        <v>336</v>
      </c>
      <c r="E146" s="247" t="s">
        <v>352</v>
      </c>
      <c r="F146" s="248" t="s">
        <v>353</v>
      </c>
      <c r="G146" s="249" t="s">
        <v>209</v>
      </c>
      <c r="H146" s="250">
        <v>30</v>
      </c>
      <c r="I146" s="251"/>
      <c r="J146" s="252"/>
      <c r="K146" s="253">
        <f t="shared" ref="K146:K151" si="13">ROUND(P146*H146,2)</f>
        <v>0</v>
      </c>
      <c r="L146" s="248" t="s">
        <v>155</v>
      </c>
      <c r="M146" s="254"/>
      <c r="N146" s="255" t="s">
        <v>1</v>
      </c>
      <c r="O146" s="214" t="s">
        <v>44</v>
      </c>
      <c r="P146" s="215">
        <f t="shared" ref="P146:P151" si="14">I146+J146</f>
        <v>0</v>
      </c>
      <c r="Q146" s="215">
        <f t="shared" ref="Q146:Q151" si="15">ROUND(I146*H146,2)</f>
        <v>0</v>
      </c>
      <c r="R146" s="215">
        <f t="shared" ref="R146:R151" si="16">ROUND(J146*H146,2)</f>
        <v>0</v>
      </c>
      <c r="S146" s="68"/>
      <c r="T146" s="216">
        <f t="shared" ref="T146:T151" si="17">S146*H146</f>
        <v>0</v>
      </c>
      <c r="U146" s="216">
        <v>0</v>
      </c>
      <c r="V146" s="216">
        <f t="shared" ref="V146:V151" si="18">U146*H146</f>
        <v>0</v>
      </c>
      <c r="W146" s="216">
        <v>0</v>
      </c>
      <c r="X146" s="217">
        <f t="shared" ref="X146:X151" si="19">W146*H146</f>
        <v>0</v>
      </c>
      <c r="Y146" s="32"/>
      <c r="Z146" s="32"/>
      <c r="AA146" s="32"/>
      <c r="AB146" s="32"/>
      <c r="AC146" s="32"/>
      <c r="AD146" s="32"/>
      <c r="AE146" s="32"/>
      <c r="AR146" s="218" t="s">
        <v>185</v>
      </c>
      <c r="AT146" s="218" t="s">
        <v>336</v>
      </c>
      <c r="AU146" s="218" t="s">
        <v>89</v>
      </c>
      <c r="AY146" s="16" t="s">
        <v>148</v>
      </c>
      <c r="BE146" s="219">
        <f t="shared" ref="BE146:BE151" si="20">IF(O146="základní",K146,0)</f>
        <v>0</v>
      </c>
      <c r="BF146" s="219">
        <f t="shared" ref="BF146:BF151" si="21">IF(O146="snížená",K146,0)</f>
        <v>0</v>
      </c>
      <c r="BG146" s="219">
        <f t="shared" ref="BG146:BG151" si="22">IF(O146="zákl. přenesená",K146,0)</f>
        <v>0</v>
      </c>
      <c r="BH146" s="219">
        <f t="shared" ref="BH146:BH151" si="23">IF(O146="sníž. přenesená",K146,0)</f>
        <v>0</v>
      </c>
      <c r="BI146" s="219">
        <f t="shared" ref="BI146:BI151" si="24">IF(O146="nulová",K146,0)</f>
        <v>0</v>
      </c>
      <c r="BJ146" s="16" t="s">
        <v>89</v>
      </c>
      <c r="BK146" s="219">
        <f t="shared" ref="BK146:BK151" si="25">ROUND(P146*H146,2)</f>
        <v>0</v>
      </c>
      <c r="BL146" s="16" t="s">
        <v>156</v>
      </c>
      <c r="BM146" s="218" t="s">
        <v>658</v>
      </c>
    </row>
    <row r="147" spans="1:65" s="2" customFormat="1" ht="24" customHeight="1">
      <c r="A147" s="32"/>
      <c r="B147" s="33"/>
      <c r="C147" s="246" t="s">
        <v>8</v>
      </c>
      <c r="D147" s="246" t="s">
        <v>336</v>
      </c>
      <c r="E147" s="247" t="s">
        <v>356</v>
      </c>
      <c r="F147" s="248" t="s">
        <v>357</v>
      </c>
      <c r="G147" s="249" t="s">
        <v>326</v>
      </c>
      <c r="H147" s="250">
        <v>28.9</v>
      </c>
      <c r="I147" s="251"/>
      <c r="J147" s="252"/>
      <c r="K147" s="253">
        <f t="shared" si="13"/>
        <v>0</v>
      </c>
      <c r="L147" s="248" t="s">
        <v>155</v>
      </c>
      <c r="M147" s="254"/>
      <c r="N147" s="255" t="s">
        <v>1</v>
      </c>
      <c r="O147" s="214" t="s">
        <v>44</v>
      </c>
      <c r="P147" s="215">
        <f t="shared" si="14"/>
        <v>0</v>
      </c>
      <c r="Q147" s="215">
        <f t="shared" si="15"/>
        <v>0</v>
      </c>
      <c r="R147" s="215">
        <f t="shared" si="16"/>
        <v>0</v>
      </c>
      <c r="S147" s="68"/>
      <c r="T147" s="216">
        <f t="shared" si="17"/>
        <v>0</v>
      </c>
      <c r="U147" s="216">
        <v>1</v>
      </c>
      <c r="V147" s="216">
        <f t="shared" si="18"/>
        <v>28.9</v>
      </c>
      <c r="W147" s="216">
        <v>0</v>
      </c>
      <c r="X147" s="217">
        <f t="shared" si="19"/>
        <v>0</v>
      </c>
      <c r="Y147" s="32"/>
      <c r="Z147" s="32"/>
      <c r="AA147" s="32"/>
      <c r="AB147" s="32"/>
      <c r="AC147" s="32"/>
      <c r="AD147" s="32"/>
      <c r="AE147" s="32"/>
      <c r="AR147" s="218" t="s">
        <v>185</v>
      </c>
      <c r="AT147" s="218" t="s">
        <v>336</v>
      </c>
      <c r="AU147" s="218" t="s">
        <v>89</v>
      </c>
      <c r="AY147" s="16" t="s">
        <v>148</v>
      </c>
      <c r="BE147" s="219">
        <f t="shared" si="20"/>
        <v>0</v>
      </c>
      <c r="BF147" s="219">
        <f t="shared" si="21"/>
        <v>0</v>
      </c>
      <c r="BG147" s="219">
        <f t="shared" si="22"/>
        <v>0</v>
      </c>
      <c r="BH147" s="219">
        <f t="shared" si="23"/>
        <v>0</v>
      </c>
      <c r="BI147" s="219">
        <f t="shared" si="24"/>
        <v>0</v>
      </c>
      <c r="BJ147" s="16" t="s">
        <v>89</v>
      </c>
      <c r="BK147" s="219">
        <f t="shared" si="25"/>
        <v>0</v>
      </c>
      <c r="BL147" s="16" t="s">
        <v>156</v>
      </c>
      <c r="BM147" s="218" t="s">
        <v>659</v>
      </c>
    </row>
    <row r="148" spans="1:65" s="2" customFormat="1" ht="24" customHeight="1">
      <c r="A148" s="32"/>
      <c r="B148" s="33"/>
      <c r="C148" s="246" t="s">
        <v>247</v>
      </c>
      <c r="D148" s="246" t="s">
        <v>336</v>
      </c>
      <c r="E148" s="247" t="s">
        <v>362</v>
      </c>
      <c r="F148" s="248" t="s">
        <v>363</v>
      </c>
      <c r="G148" s="249" t="s">
        <v>326</v>
      </c>
      <c r="H148" s="250">
        <v>12.24</v>
      </c>
      <c r="I148" s="251"/>
      <c r="J148" s="252"/>
      <c r="K148" s="253">
        <f t="shared" si="13"/>
        <v>0</v>
      </c>
      <c r="L148" s="248" t="s">
        <v>155</v>
      </c>
      <c r="M148" s="254"/>
      <c r="N148" s="255" t="s">
        <v>1</v>
      </c>
      <c r="O148" s="214" t="s">
        <v>44</v>
      </c>
      <c r="P148" s="215">
        <f t="shared" si="14"/>
        <v>0</v>
      </c>
      <c r="Q148" s="215">
        <f t="shared" si="15"/>
        <v>0</v>
      </c>
      <c r="R148" s="215">
        <f t="shared" si="16"/>
        <v>0</v>
      </c>
      <c r="S148" s="68"/>
      <c r="T148" s="216">
        <f t="shared" si="17"/>
        <v>0</v>
      </c>
      <c r="U148" s="216">
        <v>1</v>
      </c>
      <c r="V148" s="216">
        <f t="shared" si="18"/>
        <v>12.24</v>
      </c>
      <c r="W148" s="216">
        <v>0</v>
      </c>
      <c r="X148" s="217">
        <f t="shared" si="19"/>
        <v>0</v>
      </c>
      <c r="Y148" s="32"/>
      <c r="Z148" s="32"/>
      <c r="AA148" s="32"/>
      <c r="AB148" s="32"/>
      <c r="AC148" s="32"/>
      <c r="AD148" s="32"/>
      <c r="AE148" s="32"/>
      <c r="AR148" s="218" t="s">
        <v>185</v>
      </c>
      <c r="AT148" s="218" t="s">
        <v>336</v>
      </c>
      <c r="AU148" s="218" t="s">
        <v>89</v>
      </c>
      <c r="AY148" s="16" t="s">
        <v>148</v>
      </c>
      <c r="BE148" s="219">
        <f t="shared" si="20"/>
        <v>0</v>
      </c>
      <c r="BF148" s="219">
        <f t="shared" si="21"/>
        <v>0</v>
      </c>
      <c r="BG148" s="219">
        <f t="shared" si="22"/>
        <v>0</v>
      </c>
      <c r="BH148" s="219">
        <f t="shared" si="23"/>
        <v>0</v>
      </c>
      <c r="BI148" s="219">
        <f t="shared" si="24"/>
        <v>0</v>
      </c>
      <c r="BJ148" s="16" t="s">
        <v>89</v>
      </c>
      <c r="BK148" s="219">
        <f t="shared" si="25"/>
        <v>0</v>
      </c>
      <c r="BL148" s="16" t="s">
        <v>156</v>
      </c>
      <c r="BM148" s="218" t="s">
        <v>660</v>
      </c>
    </row>
    <row r="149" spans="1:65" s="2" customFormat="1" ht="24" customHeight="1">
      <c r="A149" s="32"/>
      <c r="B149" s="33"/>
      <c r="C149" s="246" t="s">
        <v>252</v>
      </c>
      <c r="D149" s="246" t="s">
        <v>336</v>
      </c>
      <c r="E149" s="247" t="s">
        <v>407</v>
      </c>
      <c r="F149" s="248" t="s">
        <v>408</v>
      </c>
      <c r="G149" s="249" t="s">
        <v>154</v>
      </c>
      <c r="H149" s="250">
        <v>40</v>
      </c>
      <c r="I149" s="251"/>
      <c r="J149" s="252"/>
      <c r="K149" s="253">
        <f t="shared" si="13"/>
        <v>0</v>
      </c>
      <c r="L149" s="248" t="s">
        <v>155</v>
      </c>
      <c r="M149" s="254"/>
      <c r="N149" s="255" t="s">
        <v>1</v>
      </c>
      <c r="O149" s="214" t="s">
        <v>44</v>
      </c>
      <c r="P149" s="215">
        <f t="shared" si="14"/>
        <v>0</v>
      </c>
      <c r="Q149" s="215">
        <f t="shared" si="15"/>
        <v>0</v>
      </c>
      <c r="R149" s="215">
        <f t="shared" si="16"/>
        <v>0</v>
      </c>
      <c r="S149" s="68"/>
      <c r="T149" s="216">
        <f t="shared" si="17"/>
        <v>0</v>
      </c>
      <c r="U149" s="216">
        <v>4.0000000000000002E-4</v>
      </c>
      <c r="V149" s="216">
        <f t="shared" si="18"/>
        <v>1.6E-2</v>
      </c>
      <c r="W149" s="216">
        <v>0</v>
      </c>
      <c r="X149" s="217">
        <f t="shared" si="19"/>
        <v>0</v>
      </c>
      <c r="Y149" s="32"/>
      <c r="Z149" s="32"/>
      <c r="AA149" s="32"/>
      <c r="AB149" s="32"/>
      <c r="AC149" s="32"/>
      <c r="AD149" s="32"/>
      <c r="AE149" s="32"/>
      <c r="AR149" s="218" t="s">
        <v>185</v>
      </c>
      <c r="AT149" s="218" t="s">
        <v>336</v>
      </c>
      <c r="AU149" s="218" t="s">
        <v>89</v>
      </c>
      <c r="AY149" s="16" t="s">
        <v>148</v>
      </c>
      <c r="BE149" s="219">
        <f t="shared" si="20"/>
        <v>0</v>
      </c>
      <c r="BF149" s="219">
        <f t="shared" si="21"/>
        <v>0</v>
      </c>
      <c r="BG149" s="219">
        <f t="shared" si="22"/>
        <v>0</v>
      </c>
      <c r="BH149" s="219">
        <f t="shared" si="23"/>
        <v>0</v>
      </c>
      <c r="BI149" s="219">
        <f t="shared" si="24"/>
        <v>0</v>
      </c>
      <c r="BJ149" s="16" t="s">
        <v>89</v>
      </c>
      <c r="BK149" s="219">
        <f t="shared" si="25"/>
        <v>0</v>
      </c>
      <c r="BL149" s="16" t="s">
        <v>156</v>
      </c>
      <c r="BM149" s="218" t="s">
        <v>661</v>
      </c>
    </row>
    <row r="150" spans="1:65" s="2" customFormat="1" ht="24" customHeight="1">
      <c r="A150" s="32"/>
      <c r="B150" s="33"/>
      <c r="C150" s="246" t="s">
        <v>256</v>
      </c>
      <c r="D150" s="246" t="s">
        <v>336</v>
      </c>
      <c r="E150" s="247" t="s">
        <v>662</v>
      </c>
      <c r="F150" s="248" t="s">
        <v>663</v>
      </c>
      <c r="G150" s="249" t="s">
        <v>154</v>
      </c>
      <c r="H150" s="250">
        <v>35</v>
      </c>
      <c r="I150" s="251"/>
      <c r="J150" s="252"/>
      <c r="K150" s="253">
        <f t="shared" si="13"/>
        <v>0</v>
      </c>
      <c r="L150" s="248" t="s">
        <v>155</v>
      </c>
      <c r="M150" s="254"/>
      <c r="N150" s="255" t="s">
        <v>1</v>
      </c>
      <c r="O150" s="214" t="s">
        <v>44</v>
      </c>
      <c r="P150" s="215">
        <f t="shared" si="14"/>
        <v>0</v>
      </c>
      <c r="Q150" s="215">
        <f t="shared" si="15"/>
        <v>0</v>
      </c>
      <c r="R150" s="215">
        <f t="shared" si="16"/>
        <v>0</v>
      </c>
      <c r="S150" s="68"/>
      <c r="T150" s="216">
        <f t="shared" si="17"/>
        <v>0</v>
      </c>
      <c r="U150" s="216">
        <v>4.0000000000000002E-4</v>
      </c>
      <c r="V150" s="216">
        <f t="shared" si="18"/>
        <v>1.4E-2</v>
      </c>
      <c r="W150" s="216">
        <v>0</v>
      </c>
      <c r="X150" s="217">
        <f t="shared" si="19"/>
        <v>0</v>
      </c>
      <c r="Y150" s="32"/>
      <c r="Z150" s="32"/>
      <c r="AA150" s="32"/>
      <c r="AB150" s="32"/>
      <c r="AC150" s="32"/>
      <c r="AD150" s="32"/>
      <c r="AE150" s="32"/>
      <c r="AR150" s="218" t="s">
        <v>185</v>
      </c>
      <c r="AT150" s="218" t="s">
        <v>336</v>
      </c>
      <c r="AU150" s="218" t="s">
        <v>89</v>
      </c>
      <c r="AY150" s="16" t="s">
        <v>148</v>
      </c>
      <c r="BE150" s="219">
        <f t="shared" si="20"/>
        <v>0</v>
      </c>
      <c r="BF150" s="219">
        <f t="shared" si="21"/>
        <v>0</v>
      </c>
      <c r="BG150" s="219">
        <f t="shared" si="22"/>
        <v>0</v>
      </c>
      <c r="BH150" s="219">
        <f t="shared" si="23"/>
        <v>0</v>
      </c>
      <c r="BI150" s="219">
        <f t="shared" si="24"/>
        <v>0</v>
      </c>
      <c r="BJ150" s="16" t="s">
        <v>89</v>
      </c>
      <c r="BK150" s="219">
        <f t="shared" si="25"/>
        <v>0</v>
      </c>
      <c r="BL150" s="16" t="s">
        <v>156</v>
      </c>
      <c r="BM150" s="218" t="s">
        <v>664</v>
      </c>
    </row>
    <row r="151" spans="1:65" s="2" customFormat="1" ht="24" customHeight="1">
      <c r="A151" s="32"/>
      <c r="B151" s="33"/>
      <c r="C151" s="246" t="s">
        <v>260</v>
      </c>
      <c r="D151" s="246" t="s">
        <v>336</v>
      </c>
      <c r="E151" s="247" t="s">
        <v>432</v>
      </c>
      <c r="F151" s="248" t="s">
        <v>433</v>
      </c>
      <c r="G151" s="249" t="s">
        <v>209</v>
      </c>
      <c r="H151" s="250">
        <v>7.2</v>
      </c>
      <c r="I151" s="251"/>
      <c r="J151" s="252"/>
      <c r="K151" s="253">
        <f t="shared" si="13"/>
        <v>0</v>
      </c>
      <c r="L151" s="248" t="s">
        <v>155</v>
      </c>
      <c r="M151" s="254"/>
      <c r="N151" s="255" t="s">
        <v>1</v>
      </c>
      <c r="O151" s="214" t="s">
        <v>44</v>
      </c>
      <c r="P151" s="215">
        <f t="shared" si="14"/>
        <v>0</v>
      </c>
      <c r="Q151" s="215">
        <f t="shared" si="15"/>
        <v>0</v>
      </c>
      <c r="R151" s="215">
        <f t="shared" si="16"/>
        <v>0</v>
      </c>
      <c r="S151" s="68"/>
      <c r="T151" s="216">
        <f t="shared" si="17"/>
        <v>0</v>
      </c>
      <c r="U151" s="216">
        <v>1.06</v>
      </c>
      <c r="V151" s="216">
        <f t="shared" si="18"/>
        <v>7.6320000000000006</v>
      </c>
      <c r="W151" s="216">
        <v>0</v>
      </c>
      <c r="X151" s="217">
        <f t="shared" si="19"/>
        <v>0</v>
      </c>
      <c r="Y151" s="32"/>
      <c r="Z151" s="32"/>
      <c r="AA151" s="32"/>
      <c r="AB151" s="32"/>
      <c r="AC151" s="32"/>
      <c r="AD151" s="32"/>
      <c r="AE151" s="32"/>
      <c r="AR151" s="218" t="s">
        <v>185</v>
      </c>
      <c r="AT151" s="218" t="s">
        <v>336</v>
      </c>
      <c r="AU151" s="218" t="s">
        <v>89</v>
      </c>
      <c r="AY151" s="16" t="s">
        <v>148</v>
      </c>
      <c r="BE151" s="219">
        <f t="shared" si="20"/>
        <v>0</v>
      </c>
      <c r="BF151" s="219">
        <f t="shared" si="21"/>
        <v>0</v>
      </c>
      <c r="BG151" s="219">
        <f t="shared" si="22"/>
        <v>0</v>
      </c>
      <c r="BH151" s="219">
        <f t="shared" si="23"/>
        <v>0</v>
      </c>
      <c r="BI151" s="219">
        <f t="shared" si="24"/>
        <v>0</v>
      </c>
      <c r="BJ151" s="16" t="s">
        <v>89</v>
      </c>
      <c r="BK151" s="219">
        <f t="shared" si="25"/>
        <v>0</v>
      </c>
      <c r="BL151" s="16" t="s">
        <v>156</v>
      </c>
      <c r="BM151" s="218" t="s">
        <v>665</v>
      </c>
    </row>
    <row r="152" spans="1:65" s="13" customFormat="1" ht="11.25">
      <c r="B152" s="224"/>
      <c r="C152" s="225"/>
      <c r="D152" s="220" t="s">
        <v>296</v>
      </c>
      <c r="E152" s="226" t="s">
        <v>1</v>
      </c>
      <c r="F152" s="227" t="s">
        <v>666</v>
      </c>
      <c r="G152" s="225"/>
      <c r="H152" s="228">
        <v>7.2</v>
      </c>
      <c r="I152" s="229"/>
      <c r="J152" s="229"/>
      <c r="K152" s="225"/>
      <c r="L152" s="225"/>
      <c r="M152" s="230"/>
      <c r="N152" s="231"/>
      <c r="O152" s="232"/>
      <c r="P152" s="232"/>
      <c r="Q152" s="232"/>
      <c r="R152" s="232"/>
      <c r="S152" s="232"/>
      <c r="T152" s="232"/>
      <c r="U152" s="232"/>
      <c r="V152" s="232"/>
      <c r="W152" s="232"/>
      <c r="X152" s="233"/>
      <c r="AT152" s="234" t="s">
        <v>296</v>
      </c>
      <c r="AU152" s="234" t="s">
        <v>89</v>
      </c>
      <c r="AV152" s="13" t="s">
        <v>91</v>
      </c>
      <c r="AW152" s="13" t="s">
        <v>5</v>
      </c>
      <c r="AX152" s="13" t="s">
        <v>89</v>
      </c>
      <c r="AY152" s="234" t="s">
        <v>148</v>
      </c>
    </row>
    <row r="153" spans="1:65" s="2" customFormat="1" ht="24" customHeight="1">
      <c r="A153" s="32"/>
      <c r="B153" s="33"/>
      <c r="C153" s="246" t="s">
        <v>264</v>
      </c>
      <c r="D153" s="246" t="s">
        <v>336</v>
      </c>
      <c r="E153" s="247" t="s">
        <v>403</v>
      </c>
      <c r="F153" s="248" t="s">
        <v>404</v>
      </c>
      <c r="G153" s="249" t="s">
        <v>160</v>
      </c>
      <c r="H153" s="250">
        <v>2</v>
      </c>
      <c r="I153" s="251"/>
      <c r="J153" s="252"/>
      <c r="K153" s="253">
        <f>ROUND(P153*H153,2)</f>
        <v>0</v>
      </c>
      <c r="L153" s="248" t="s">
        <v>155</v>
      </c>
      <c r="M153" s="254"/>
      <c r="N153" s="255" t="s">
        <v>1</v>
      </c>
      <c r="O153" s="214" t="s">
        <v>44</v>
      </c>
      <c r="P153" s="215">
        <f>I153+J153</f>
        <v>0</v>
      </c>
      <c r="Q153" s="215">
        <f>ROUND(I153*H153,2)</f>
        <v>0</v>
      </c>
      <c r="R153" s="215">
        <f>ROUND(J153*H153,2)</f>
        <v>0</v>
      </c>
      <c r="S153" s="68"/>
      <c r="T153" s="216">
        <f>S153*H153</f>
        <v>0</v>
      </c>
      <c r="U153" s="216">
        <v>2.4289999999999998</v>
      </c>
      <c r="V153" s="216">
        <f>U153*H153</f>
        <v>4.8579999999999997</v>
      </c>
      <c r="W153" s="216">
        <v>0</v>
      </c>
      <c r="X153" s="217">
        <f>W153*H153</f>
        <v>0</v>
      </c>
      <c r="Y153" s="32"/>
      <c r="Z153" s="32"/>
      <c r="AA153" s="32"/>
      <c r="AB153" s="32"/>
      <c r="AC153" s="32"/>
      <c r="AD153" s="32"/>
      <c r="AE153" s="32"/>
      <c r="AR153" s="218" t="s">
        <v>185</v>
      </c>
      <c r="AT153" s="218" t="s">
        <v>336</v>
      </c>
      <c r="AU153" s="218" t="s">
        <v>89</v>
      </c>
      <c r="AY153" s="16" t="s">
        <v>148</v>
      </c>
      <c r="BE153" s="219">
        <f>IF(O153="základní",K153,0)</f>
        <v>0</v>
      </c>
      <c r="BF153" s="219">
        <f>IF(O153="snížená",K153,0)</f>
        <v>0</v>
      </c>
      <c r="BG153" s="219">
        <f>IF(O153="zákl. přenesená",K153,0)</f>
        <v>0</v>
      </c>
      <c r="BH153" s="219">
        <f>IF(O153="sníž. přenesená",K153,0)</f>
        <v>0</v>
      </c>
      <c r="BI153" s="219">
        <f>IF(O153="nulová",K153,0)</f>
        <v>0</v>
      </c>
      <c r="BJ153" s="16" t="s">
        <v>89</v>
      </c>
      <c r="BK153" s="219">
        <f>ROUND(P153*H153,2)</f>
        <v>0</v>
      </c>
      <c r="BL153" s="16" t="s">
        <v>156</v>
      </c>
      <c r="BM153" s="218" t="s">
        <v>667</v>
      </c>
    </row>
    <row r="154" spans="1:65" s="2" customFormat="1" ht="16.5" customHeight="1">
      <c r="A154" s="32"/>
      <c r="B154" s="33"/>
      <c r="C154" s="246" t="s">
        <v>268</v>
      </c>
      <c r="D154" s="246" t="s">
        <v>336</v>
      </c>
      <c r="E154" s="247" t="s">
        <v>596</v>
      </c>
      <c r="F154" s="248" t="s">
        <v>597</v>
      </c>
      <c r="G154" s="249" t="s">
        <v>598</v>
      </c>
      <c r="H154" s="250">
        <v>7.56</v>
      </c>
      <c r="I154" s="251"/>
      <c r="J154" s="252"/>
      <c r="K154" s="253">
        <f>ROUND(P154*H154,2)</f>
        <v>0</v>
      </c>
      <c r="L154" s="248" t="s">
        <v>1</v>
      </c>
      <c r="M154" s="254"/>
      <c r="N154" s="255" t="s">
        <v>1</v>
      </c>
      <c r="O154" s="214" t="s">
        <v>44</v>
      </c>
      <c r="P154" s="215">
        <f>I154+J154</f>
        <v>0</v>
      </c>
      <c r="Q154" s="215">
        <f>ROUND(I154*H154,2)</f>
        <v>0</v>
      </c>
      <c r="R154" s="215">
        <f>ROUND(J154*H154,2)</f>
        <v>0</v>
      </c>
      <c r="S154" s="68"/>
      <c r="T154" s="216">
        <f>S154*H154</f>
        <v>0</v>
      </c>
      <c r="U154" s="216">
        <v>0</v>
      </c>
      <c r="V154" s="216">
        <f>U154*H154</f>
        <v>0</v>
      </c>
      <c r="W154" s="216">
        <v>0</v>
      </c>
      <c r="X154" s="217">
        <f>W154*H154</f>
        <v>0</v>
      </c>
      <c r="Y154" s="32"/>
      <c r="Z154" s="32"/>
      <c r="AA154" s="32"/>
      <c r="AB154" s="32"/>
      <c r="AC154" s="32"/>
      <c r="AD154" s="32"/>
      <c r="AE154" s="32"/>
      <c r="AR154" s="218" t="s">
        <v>185</v>
      </c>
      <c r="AT154" s="218" t="s">
        <v>336</v>
      </c>
      <c r="AU154" s="218" t="s">
        <v>89</v>
      </c>
      <c r="AY154" s="16" t="s">
        <v>148</v>
      </c>
      <c r="BE154" s="219">
        <f>IF(O154="základní",K154,0)</f>
        <v>0</v>
      </c>
      <c r="BF154" s="219">
        <f>IF(O154="snížená",K154,0)</f>
        <v>0</v>
      </c>
      <c r="BG154" s="219">
        <f>IF(O154="zákl. přenesená",K154,0)</f>
        <v>0</v>
      </c>
      <c r="BH154" s="219">
        <f>IF(O154="sníž. přenesená",K154,0)</f>
        <v>0</v>
      </c>
      <c r="BI154" s="219">
        <f>IF(O154="nulová",K154,0)</f>
        <v>0</v>
      </c>
      <c r="BJ154" s="16" t="s">
        <v>89</v>
      </c>
      <c r="BK154" s="219">
        <f>ROUND(P154*H154,2)</f>
        <v>0</v>
      </c>
      <c r="BL154" s="16" t="s">
        <v>156</v>
      </c>
      <c r="BM154" s="218" t="s">
        <v>668</v>
      </c>
    </row>
    <row r="155" spans="1:65" s="13" customFormat="1" ht="11.25">
      <c r="B155" s="224"/>
      <c r="C155" s="225"/>
      <c r="D155" s="220" t="s">
        <v>296</v>
      </c>
      <c r="E155" s="226" t="s">
        <v>1</v>
      </c>
      <c r="F155" s="227" t="s">
        <v>669</v>
      </c>
      <c r="G155" s="225"/>
      <c r="H155" s="228">
        <v>7.56</v>
      </c>
      <c r="I155" s="229"/>
      <c r="J155" s="229"/>
      <c r="K155" s="225"/>
      <c r="L155" s="225"/>
      <c r="M155" s="230"/>
      <c r="N155" s="231"/>
      <c r="O155" s="232"/>
      <c r="P155" s="232"/>
      <c r="Q155" s="232"/>
      <c r="R155" s="232"/>
      <c r="S155" s="232"/>
      <c r="T155" s="232"/>
      <c r="U155" s="232"/>
      <c r="V155" s="232"/>
      <c r="W155" s="232"/>
      <c r="X155" s="233"/>
      <c r="AT155" s="234" t="s">
        <v>296</v>
      </c>
      <c r="AU155" s="234" t="s">
        <v>89</v>
      </c>
      <c r="AV155" s="13" t="s">
        <v>91</v>
      </c>
      <c r="AW155" s="13" t="s">
        <v>5</v>
      </c>
      <c r="AX155" s="13" t="s">
        <v>89</v>
      </c>
      <c r="AY155" s="234" t="s">
        <v>148</v>
      </c>
    </row>
    <row r="156" spans="1:65" s="2" customFormat="1" ht="16.5" customHeight="1">
      <c r="A156" s="32"/>
      <c r="B156" s="33"/>
      <c r="C156" s="246" t="s">
        <v>272</v>
      </c>
      <c r="D156" s="246" t="s">
        <v>336</v>
      </c>
      <c r="E156" s="247" t="s">
        <v>601</v>
      </c>
      <c r="F156" s="248" t="s">
        <v>602</v>
      </c>
      <c r="G156" s="249" t="s">
        <v>598</v>
      </c>
      <c r="H156" s="250">
        <v>1.62</v>
      </c>
      <c r="I156" s="251"/>
      <c r="J156" s="252"/>
      <c r="K156" s="253">
        <f>ROUND(P156*H156,2)</f>
        <v>0</v>
      </c>
      <c r="L156" s="248" t="s">
        <v>1</v>
      </c>
      <c r="M156" s="254"/>
      <c r="N156" s="255" t="s">
        <v>1</v>
      </c>
      <c r="O156" s="214" t="s">
        <v>44</v>
      </c>
      <c r="P156" s="215">
        <f>I156+J156</f>
        <v>0</v>
      </c>
      <c r="Q156" s="215">
        <f>ROUND(I156*H156,2)</f>
        <v>0</v>
      </c>
      <c r="R156" s="215">
        <f>ROUND(J156*H156,2)</f>
        <v>0</v>
      </c>
      <c r="S156" s="68"/>
      <c r="T156" s="216">
        <f>S156*H156</f>
        <v>0</v>
      </c>
      <c r="U156" s="216">
        <v>0</v>
      </c>
      <c r="V156" s="216">
        <f>U156*H156</f>
        <v>0</v>
      </c>
      <c r="W156" s="216">
        <v>0</v>
      </c>
      <c r="X156" s="217">
        <f>W156*H156</f>
        <v>0</v>
      </c>
      <c r="Y156" s="32"/>
      <c r="Z156" s="32"/>
      <c r="AA156" s="32"/>
      <c r="AB156" s="32"/>
      <c r="AC156" s="32"/>
      <c r="AD156" s="32"/>
      <c r="AE156" s="32"/>
      <c r="AR156" s="218" t="s">
        <v>185</v>
      </c>
      <c r="AT156" s="218" t="s">
        <v>336</v>
      </c>
      <c r="AU156" s="218" t="s">
        <v>89</v>
      </c>
      <c r="AY156" s="16" t="s">
        <v>148</v>
      </c>
      <c r="BE156" s="219">
        <f>IF(O156="základní",K156,0)</f>
        <v>0</v>
      </c>
      <c r="BF156" s="219">
        <f>IF(O156="snížená",K156,0)</f>
        <v>0</v>
      </c>
      <c r="BG156" s="219">
        <f>IF(O156="zákl. přenesená",K156,0)</f>
        <v>0</v>
      </c>
      <c r="BH156" s="219">
        <f>IF(O156="sníž. přenesená",K156,0)</f>
        <v>0</v>
      </c>
      <c r="BI156" s="219">
        <f>IF(O156="nulová",K156,0)</f>
        <v>0</v>
      </c>
      <c r="BJ156" s="16" t="s">
        <v>89</v>
      </c>
      <c r="BK156" s="219">
        <f>ROUND(P156*H156,2)</f>
        <v>0</v>
      </c>
      <c r="BL156" s="16" t="s">
        <v>156</v>
      </c>
      <c r="BM156" s="218" t="s">
        <v>670</v>
      </c>
    </row>
    <row r="157" spans="1:65" s="13" customFormat="1" ht="11.25">
      <c r="B157" s="224"/>
      <c r="C157" s="225"/>
      <c r="D157" s="220" t="s">
        <v>296</v>
      </c>
      <c r="E157" s="226" t="s">
        <v>1</v>
      </c>
      <c r="F157" s="227" t="s">
        <v>671</v>
      </c>
      <c r="G157" s="225"/>
      <c r="H157" s="228">
        <v>1.62</v>
      </c>
      <c r="I157" s="229"/>
      <c r="J157" s="229"/>
      <c r="K157" s="225"/>
      <c r="L157" s="225"/>
      <c r="M157" s="230"/>
      <c r="N157" s="231"/>
      <c r="O157" s="232"/>
      <c r="P157" s="232"/>
      <c r="Q157" s="232"/>
      <c r="R157" s="232"/>
      <c r="S157" s="232"/>
      <c r="T157" s="232"/>
      <c r="U157" s="232"/>
      <c r="V157" s="232"/>
      <c r="W157" s="232"/>
      <c r="X157" s="233"/>
      <c r="AT157" s="234" t="s">
        <v>296</v>
      </c>
      <c r="AU157" s="234" t="s">
        <v>89</v>
      </c>
      <c r="AV157" s="13" t="s">
        <v>91</v>
      </c>
      <c r="AW157" s="13" t="s">
        <v>5</v>
      </c>
      <c r="AX157" s="13" t="s">
        <v>89</v>
      </c>
      <c r="AY157" s="234" t="s">
        <v>148</v>
      </c>
    </row>
    <row r="158" spans="1:65" s="12" customFormat="1" ht="25.9" customHeight="1">
      <c r="B158" s="189"/>
      <c r="C158" s="190"/>
      <c r="D158" s="191" t="s">
        <v>80</v>
      </c>
      <c r="E158" s="192" t="s">
        <v>436</v>
      </c>
      <c r="F158" s="192" t="s">
        <v>437</v>
      </c>
      <c r="G158" s="190"/>
      <c r="H158" s="190"/>
      <c r="I158" s="193"/>
      <c r="J158" s="193"/>
      <c r="K158" s="194">
        <f>BK158</f>
        <v>0</v>
      </c>
      <c r="L158" s="190"/>
      <c r="M158" s="195"/>
      <c r="N158" s="196"/>
      <c r="O158" s="197"/>
      <c r="P158" s="197"/>
      <c r="Q158" s="198">
        <f>SUM(Q159:Q187)</f>
        <v>0</v>
      </c>
      <c r="R158" s="198">
        <f>SUM(R159:R187)</f>
        <v>0</v>
      </c>
      <c r="S158" s="197"/>
      <c r="T158" s="199">
        <f>SUM(T159:T187)</f>
        <v>0</v>
      </c>
      <c r="U158" s="197"/>
      <c r="V158" s="199">
        <f>SUM(V159:V187)</f>
        <v>0</v>
      </c>
      <c r="W158" s="197"/>
      <c r="X158" s="200">
        <f>SUM(X159:X187)</f>
        <v>0</v>
      </c>
      <c r="AR158" s="201" t="s">
        <v>156</v>
      </c>
      <c r="AT158" s="202" t="s">
        <v>80</v>
      </c>
      <c r="AU158" s="202" t="s">
        <v>81</v>
      </c>
      <c r="AY158" s="201" t="s">
        <v>148</v>
      </c>
      <c r="BK158" s="203">
        <f>SUM(BK159:BK187)</f>
        <v>0</v>
      </c>
    </row>
    <row r="159" spans="1:65" s="2" customFormat="1" ht="24" customHeight="1">
      <c r="A159" s="32"/>
      <c r="B159" s="33"/>
      <c r="C159" s="206" t="s">
        <v>276</v>
      </c>
      <c r="D159" s="206" t="s">
        <v>151</v>
      </c>
      <c r="E159" s="207" t="s">
        <v>463</v>
      </c>
      <c r="F159" s="208" t="s">
        <v>464</v>
      </c>
      <c r="G159" s="209" t="s">
        <v>326</v>
      </c>
      <c r="H159" s="210">
        <v>79.561999999999998</v>
      </c>
      <c r="I159" s="211"/>
      <c r="J159" s="211"/>
      <c r="K159" s="212">
        <f>ROUND(P159*H159,2)</f>
        <v>0</v>
      </c>
      <c r="L159" s="208" t="s">
        <v>155</v>
      </c>
      <c r="M159" s="37"/>
      <c r="N159" s="213" t="s">
        <v>1</v>
      </c>
      <c r="O159" s="214" t="s">
        <v>44</v>
      </c>
      <c r="P159" s="215">
        <f>I159+J159</f>
        <v>0</v>
      </c>
      <c r="Q159" s="215">
        <f>ROUND(I159*H159,2)</f>
        <v>0</v>
      </c>
      <c r="R159" s="215">
        <f>ROUND(J159*H159,2)</f>
        <v>0</v>
      </c>
      <c r="S159" s="68"/>
      <c r="T159" s="216">
        <f>S159*H159</f>
        <v>0</v>
      </c>
      <c r="U159" s="216">
        <v>0</v>
      </c>
      <c r="V159" s="216">
        <f>U159*H159</f>
        <v>0</v>
      </c>
      <c r="W159" s="216">
        <v>0</v>
      </c>
      <c r="X159" s="217">
        <f>W159*H159</f>
        <v>0</v>
      </c>
      <c r="Y159" s="32"/>
      <c r="Z159" s="32"/>
      <c r="AA159" s="32"/>
      <c r="AB159" s="32"/>
      <c r="AC159" s="32"/>
      <c r="AD159" s="32"/>
      <c r="AE159" s="32"/>
      <c r="AR159" s="218" t="s">
        <v>429</v>
      </c>
      <c r="AT159" s="218" t="s">
        <v>151</v>
      </c>
      <c r="AU159" s="218" t="s">
        <v>89</v>
      </c>
      <c r="AY159" s="16" t="s">
        <v>148</v>
      </c>
      <c r="BE159" s="219">
        <f>IF(O159="základní",K159,0)</f>
        <v>0</v>
      </c>
      <c r="BF159" s="219">
        <f>IF(O159="snížená",K159,0)</f>
        <v>0</v>
      </c>
      <c r="BG159" s="219">
        <f>IF(O159="zákl. přenesená",K159,0)</f>
        <v>0</v>
      </c>
      <c r="BH159" s="219">
        <f>IF(O159="sníž. přenesená",K159,0)</f>
        <v>0</v>
      </c>
      <c r="BI159" s="219">
        <f>IF(O159="nulová",K159,0)</f>
        <v>0</v>
      </c>
      <c r="BJ159" s="16" t="s">
        <v>89</v>
      </c>
      <c r="BK159" s="219">
        <f>ROUND(P159*H159,2)</f>
        <v>0</v>
      </c>
      <c r="BL159" s="16" t="s">
        <v>429</v>
      </c>
      <c r="BM159" s="218" t="s">
        <v>672</v>
      </c>
    </row>
    <row r="160" spans="1:65" s="2" customFormat="1" ht="19.5">
      <c r="A160" s="32"/>
      <c r="B160" s="33"/>
      <c r="C160" s="34"/>
      <c r="D160" s="220" t="s">
        <v>177</v>
      </c>
      <c r="E160" s="34"/>
      <c r="F160" s="221" t="s">
        <v>466</v>
      </c>
      <c r="G160" s="34"/>
      <c r="H160" s="34"/>
      <c r="I160" s="113"/>
      <c r="J160" s="113"/>
      <c r="K160" s="34"/>
      <c r="L160" s="34"/>
      <c r="M160" s="37"/>
      <c r="N160" s="222"/>
      <c r="O160" s="223"/>
      <c r="P160" s="68"/>
      <c r="Q160" s="68"/>
      <c r="R160" s="68"/>
      <c r="S160" s="68"/>
      <c r="T160" s="68"/>
      <c r="U160" s="68"/>
      <c r="V160" s="68"/>
      <c r="W160" s="68"/>
      <c r="X160" s="69"/>
      <c r="Y160" s="32"/>
      <c r="Z160" s="32"/>
      <c r="AA160" s="32"/>
      <c r="AB160" s="32"/>
      <c r="AC160" s="32"/>
      <c r="AD160" s="32"/>
      <c r="AE160" s="32"/>
      <c r="AT160" s="16" t="s">
        <v>177</v>
      </c>
      <c r="AU160" s="16" t="s">
        <v>89</v>
      </c>
    </row>
    <row r="161" spans="1:65" s="13" customFormat="1" ht="11.25">
      <c r="B161" s="224"/>
      <c r="C161" s="225"/>
      <c r="D161" s="220" t="s">
        <v>296</v>
      </c>
      <c r="E161" s="226" t="s">
        <v>1</v>
      </c>
      <c r="F161" s="227" t="s">
        <v>673</v>
      </c>
      <c r="G161" s="225"/>
      <c r="H161" s="228">
        <v>37.840000000000003</v>
      </c>
      <c r="I161" s="229"/>
      <c r="J161" s="229"/>
      <c r="K161" s="225"/>
      <c r="L161" s="225"/>
      <c r="M161" s="230"/>
      <c r="N161" s="231"/>
      <c r="O161" s="232"/>
      <c r="P161" s="232"/>
      <c r="Q161" s="232"/>
      <c r="R161" s="232"/>
      <c r="S161" s="232"/>
      <c r="T161" s="232"/>
      <c r="U161" s="232"/>
      <c r="V161" s="232"/>
      <c r="W161" s="232"/>
      <c r="X161" s="233"/>
      <c r="AT161" s="234" t="s">
        <v>296</v>
      </c>
      <c r="AU161" s="234" t="s">
        <v>89</v>
      </c>
      <c r="AV161" s="13" t="s">
        <v>91</v>
      </c>
      <c r="AW161" s="13" t="s">
        <v>5</v>
      </c>
      <c r="AX161" s="13" t="s">
        <v>81</v>
      </c>
      <c r="AY161" s="234" t="s">
        <v>148</v>
      </c>
    </row>
    <row r="162" spans="1:65" s="13" customFormat="1" ht="11.25">
      <c r="B162" s="224"/>
      <c r="C162" s="225"/>
      <c r="D162" s="220" t="s">
        <v>296</v>
      </c>
      <c r="E162" s="226" t="s">
        <v>1</v>
      </c>
      <c r="F162" s="227" t="s">
        <v>674</v>
      </c>
      <c r="G162" s="225"/>
      <c r="H162" s="228">
        <v>36.863999999999997</v>
      </c>
      <c r="I162" s="229"/>
      <c r="J162" s="229"/>
      <c r="K162" s="225"/>
      <c r="L162" s="225"/>
      <c r="M162" s="230"/>
      <c r="N162" s="231"/>
      <c r="O162" s="232"/>
      <c r="P162" s="232"/>
      <c r="Q162" s="232"/>
      <c r="R162" s="232"/>
      <c r="S162" s="232"/>
      <c r="T162" s="232"/>
      <c r="U162" s="232"/>
      <c r="V162" s="232"/>
      <c r="W162" s="232"/>
      <c r="X162" s="233"/>
      <c r="AT162" s="234" t="s">
        <v>296</v>
      </c>
      <c r="AU162" s="234" t="s">
        <v>89</v>
      </c>
      <c r="AV162" s="13" t="s">
        <v>91</v>
      </c>
      <c r="AW162" s="13" t="s">
        <v>5</v>
      </c>
      <c r="AX162" s="13" t="s">
        <v>81</v>
      </c>
      <c r="AY162" s="234" t="s">
        <v>148</v>
      </c>
    </row>
    <row r="163" spans="1:65" s="13" customFormat="1" ht="11.25">
      <c r="B163" s="224"/>
      <c r="C163" s="225"/>
      <c r="D163" s="220" t="s">
        <v>296</v>
      </c>
      <c r="E163" s="226" t="s">
        <v>1</v>
      </c>
      <c r="F163" s="227" t="s">
        <v>675</v>
      </c>
      <c r="G163" s="225"/>
      <c r="H163" s="228">
        <v>4.8579999999999997</v>
      </c>
      <c r="I163" s="229"/>
      <c r="J163" s="229"/>
      <c r="K163" s="225"/>
      <c r="L163" s="225"/>
      <c r="M163" s="230"/>
      <c r="N163" s="231"/>
      <c r="O163" s="232"/>
      <c r="P163" s="232"/>
      <c r="Q163" s="232"/>
      <c r="R163" s="232"/>
      <c r="S163" s="232"/>
      <c r="T163" s="232"/>
      <c r="U163" s="232"/>
      <c r="V163" s="232"/>
      <c r="W163" s="232"/>
      <c r="X163" s="233"/>
      <c r="AT163" s="234" t="s">
        <v>296</v>
      </c>
      <c r="AU163" s="234" t="s">
        <v>89</v>
      </c>
      <c r="AV163" s="13" t="s">
        <v>91</v>
      </c>
      <c r="AW163" s="13" t="s">
        <v>5</v>
      </c>
      <c r="AX163" s="13" t="s">
        <v>81</v>
      </c>
      <c r="AY163" s="234" t="s">
        <v>148</v>
      </c>
    </row>
    <row r="164" spans="1:65" s="14" customFormat="1" ht="11.25">
      <c r="B164" s="235"/>
      <c r="C164" s="236"/>
      <c r="D164" s="220" t="s">
        <v>296</v>
      </c>
      <c r="E164" s="237" t="s">
        <v>1</v>
      </c>
      <c r="F164" s="238" t="s">
        <v>334</v>
      </c>
      <c r="G164" s="236"/>
      <c r="H164" s="239">
        <v>79.562000000000012</v>
      </c>
      <c r="I164" s="240"/>
      <c r="J164" s="240"/>
      <c r="K164" s="236"/>
      <c r="L164" s="236"/>
      <c r="M164" s="241"/>
      <c r="N164" s="242"/>
      <c r="O164" s="243"/>
      <c r="P164" s="243"/>
      <c r="Q164" s="243"/>
      <c r="R164" s="243"/>
      <c r="S164" s="243"/>
      <c r="T164" s="243"/>
      <c r="U164" s="243"/>
      <c r="V164" s="243"/>
      <c r="W164" s="243"/>
      <c r="X164" s="244"/>
      <c r="AT164" s="245" t="s">
        <v>296</v>
      </c>
      <c r="AU164" s="245" t="s">
        <v>89</v>
      </c>
      <c r="AV164" s="14" t="s">
        <v>156</v>
      </c>
      <c r="AW164" s="14" t="s">
        <v>5</v>
      </c>
      <c r="AX164" s="14" t="s">
        <v>89</v>
      </c>
      <c r="AY164" s="245" t="s">
        <v>148</v>
      </c>
    </row>
    <row r="165" spans="1:65" s="2" customFormat="1" ht="24" customHeight="1">
      <c r="A165" s="32"/>
      <c r="B165" s="33"/>
      <c r="C165" s="206" t="s">
        <v>280</v>
      </c>
      <c r="D165" s="206" t="s">
        <v>151</v>
      </c>
      <c r="E165" s="207" t="s">
        <v>472</v>
      </c>
      <c r="F165" s="208" t="s">
        <v>473</v>
      </c>
      <c r="G165" s="209" t="s">
        <v>326</v>
      </c>
      <c r="H165" s="210">
        <v>41.14</v>
      </c>
      <c r="I165" s="211"/>
      <c r="J165" s="211"/>
      <c r="K165" s="212">
        <f>ROUND(P165*H165,2)</f>
        <v>0</v>
      </c>
      <c r="L165" s="208" t="s">
        <v>155</v>
      </c>
      <c r="M165" s="37"/>
      <c r="N165" s="213" t="s">
        <v>1</v>
      </c>
      <c r="O165" s="214" t="s">
        <v>44</v>
      </c>
      <c r="P165" s="215">
        <f>I165+J165</f>
        <v>0</v>
      </c>
      <c r="Q165" s="215">
        <f>ROUND(I165*H165,2)</f>
        <v>0</v>
      </c>
      <c r="R165" s="215">
        <f>ROUND(J165*H165,2)</f>
        <v>0</v>
      </c>
      <c r="S165" s="68"/>
      <c r="T165" s="216">
        <f>S165*H165</f>
        <v>0</v>
      </c>
      <c r="U165" s="216">
        <v>0</v>
      </c>
      <c r="V165" s="216">
        <f>U165*H165</f>
        <v>0</v>
      </c>
      <c r="W165" s="216">
        <v>0</v>
      </c>
      <c r="X165" s="217">
        <f>W165*H165</f>
        <v>0</v>
      </c>
      <c r="Y165" s="32"/>
      <c r="Z165" s="32"/>
      <c r="AA165" s="32"/>
      <c r="AB165" s="32"/>
      <c r="AC165" s="32"/>
      <c r="AD165" s="32"/>
      <c r="AE165" s="32"/>
      <c r="AR165" s="218" t="s">
        <v>429</v>
      </c>
      <c r="AT165" s="218" t="s">
        <v>151</v>
      </c>
      <c r="AU165" s="218" t="s">
        <v>89</v>
      </c>
      <c r="AY165" s="16" t="s">
        <v>148</v>
      </c>
      <c r="BE165" s="219">
        <f>IF(O165="základní",K165,0)</f>
        <v>0</v>
      </c>
      <c r="BF165" s="219">
        <f>IF(O165="snížená",K165,0)</f>
        <v>0</v>
      </c>
      <c r="BG165" s="219">
        <f>IF(O165="zákl. přenesená",K165,0)</f>
        <v>0</v>
      </c>
      <c r="BH165" s="219">
        <f>IF(O165="sníž. přenesená",K165,0)</f>
        <v>0</v>
      </c>
      <c r="BI165" s="219">
        <f>IF(O165="nulová",K165,0)</f>
        <v>0</v>
      </c>
      <c r="BJ165" s="16" t="s">
        <v>89</v>
      </c>
      <c r="BK165" s="219">
        <f>ROUND(P165*H165,2)</f>
        <v>0</v>
      </c>
      <c r="BL165" s="16" t="s">
        <v>429</v>
      </c>
      <c r="BM165" s="218" t="s">
        <v>676</v>
      </c>
    </row>
    <row r="166" spans="1:65" s="2" customFormat="1" ht="19.5">
      <c r="A166" s="32"/>
      <c r="B166" s="33"/>
      <c r="C166" s="34"/>
      <c r="D166" s="220" t="s">
        <v>177</v>
      </c>
      <c r="E166" s="34"/>
      <c r="F166" s="221" t="s">
        <v>466</v>
      </c>
      <c r="G166" s="34"/>
      <c r="H166" s="34"/>
      <c r="I166" s="113"/>
      <c r="J166" s="113"/>
      <c r="K166" s="34"/>
      <c r="L166" s="34"/>
      <c r="M166" s="37"/>
      <c r="N166" s="222"/>
      <c r="O166" s="223"/>
      <c r="P166" s="68"/>
      <c r="Q166" s="68"/>
      <c r="R166" s="68"/>
      <c r="S166" s="68"/>
      <c r="T166" s="68"/>
      <c r="U166" s="68"/>
      <c r="V166" s="68"/>
      <c r="W166" s="68"/>
      <c r="X166" s="69"/>
      <c r="Y166" s="32"/>
      <c r="Z166" s="32"/>
      <c r="AA166" s="32"/>
      <c r="AB166" s="32"/>
      <c r="AC166" s="32"/>
      <c r="AD166" s="32"/>
      <c r="AE166" s="32"/>
      <c r="AT166" s="16" t="s">
        <v>177</v>
      </c>
      <c r="AU166" s="16" t="s">
        <v>89</v>
      </c>
    </row>
    <row r="167" spans="1:65" s="13" customFormat="1" ht="11.25">
      <c r="B167" s="224"/>
      <c r="C167" s="225"/>
      <c r="D167" s="220" t="s">
        <v>296</v>
      </c>
      <c r="E167" s="226" t="s">
        <v>1</v>
      </c>
      <c r="F167" s="227" t="s">
        <v>677</v>
      </c>
      <c r="G167" s="225"/>
      <c r="H167" s="228">
        <v>28.9</v>
      </c>
      <c r="I167" s="229"/>
      <c r="J167" s="229"/>
      <c r="K167" s="225"/>
      <c r="L167" s="225"/>
      <c r="M167" s="230"/>
      <c r="N167" s="231"/>
      <c r="O167" s="232"/>
      <c r="P167" s="232"/>
      <c r="Q167" s="232"/>
      <c r="R167" s="232"/>
      <c r="S167" s="232"/>
      <c r="T167" s="232"/>
      <c r="U167" s="232"/>
      <c r="V167" s="232"/>
      <c r="W167" s="232"/>
      <c r="X167" s="233"/>
      <c r="AT167" s="234" t="s">
        <v>296</v>
      </c>
      <c r="AU167" s="234" t="s">
        <v>89</v>
      </c>
      <c r="AV167" s="13" t="s">
        <v>91</v>
      </c>
      <c r="AW167" s="13" t="s">
        <v>5</v>
      </c>
      <c r="AX167" s="13" t="s">
        <v>81</v>
      </c>
      <c r="AY167" s="234" t="s">
        <v>148</v>
      </c>
    </row>
    <row r="168" spans="1:65" s="13" customFormat="1" ht="11.25">
      <c r="B168" s="224"/>
      <c r="C168" s="225"/>
      <c r="D168" s="220" t="s">
        <v>296</v>
      </c>
      <c r="E168" s="226" t="s">
        <v>1</v>
      </c>
      <c r="F168" s="227" t="s">
        <v>678</v>
      </c>
      <c r="G168" s="225"/>
      <c r="H168" s="228">
        <v>12.24</v>
      </c>
      <c r="I168" s="229"/>
      <c r="J168" s="229"/>
      <c r="K168" s="225"/>
      <c r="L168" s="225"/>
      <c r="M168" s="230"/>
      <c r="N168" s="231"/>
      <c r="O168" s="232"/>
      <c r="P168" s="232"/>
      <c r="Q168" s="232"/>
      <c r="R168" s="232"/>
      <c r="S168" s="232"/>
      <c r="T168" s="232"/>
      <c r="U168" s="232"/>
      <c r="V168" s="232"/>
      <c r="W168" s="232"/>
      <c r="X168" s="233"/>
      <c r="AT168" s="234" t="s">
        <v>296</v>
      </c>
      <c r="AU168" s="234" t="s">
        <v>89</v>
      </c>
      <c r="AV168" s="13" t="s">
        <v>91</v>
      </c>
      <c r="AW168" s="13" t="s">
        <v>5</v>
      </c>
      <c r="AX168" s="13" t="s">
        <v>81</v>
      </c>
      <c r="AY168" s="234" t="s">
        <v>148</v>
      </c>
    </row>
    <row r="169" spans="1:65" s="14" customFormat="1" ht="11.25">
      <c r="B169" s="235"/>
      <c r="C169" s="236"/>
      <c r="D169" s="220" t="s">
        <v>296</v>
      </c>
      <c r="E169" s="237" t="s">
        <v>1</v>
      </c>
      <c r="F169" s="238" t="s">
        <v>334</v>
      </c>
      <c r="G169" s="236"/>
      <c r="H169" s="239">
        <v>41.14</v>
      </c>
      <c r="I169" s="240"/>
      <c r="J169" s="240"/>
      <c r="K169" s="236"/>
      <c r="L169" s="236"/>
      <c r="M169" s="241"/>
      <c r="N169" s="242"/>
      <c r="O169" s="243"/>
      <c r="P169" s="243"/>
      <c r="Q169" s="243"/>
      <c r="R169" s="243"/>
      <c r="S169" s="243"/>
      <c r="T169" s="243"/>
      <c r="U169" s="243"/>
      <c r="V169" s="243"/>
      <c r="W169" s="243"/>
      <c r="X169" s="244"/>
      <c r="AT169" s="245" t="s">
        <v>296</v>
      </c>
      <c r="AU169" s="245" t="s">
        <v>89</v>
      </c>
      <c r="AV169" s="14" t="s">
        <v>156</v>
      </c>
      <c r="AW169" s="14" t="s">
        <v>5</v>
      </c>
      <c r="AX169" s="14" t="s">
        <v>89</v>
      </c>
      <c r="AY169" s="245" t="s">
        <v>148</v>
      </c>
    </row>
    <row r="170" spans="1:65" s="2" customFormat="1" ht="24" customHeight="1">
      <c r="A170" s="32"/>
      <c r="B170" s="33"/>
      <c r="C170" s="206" t="s">
        <v>284</v>
      </c>
      <c r="D170" s="206" t="s">
        <v>151</v>
      </c>
      <c r="E170" s="207" t="s">
        <v>480</v>
      </c>
      <c r="F170" s="208" t="s">
        <v>481</v>
      </c>
      <c r="G170" s="209" t="s">
        <v>326</v>
      </c>
      <c r="H170" s="210">
        <v>41.154000000000003</v>
      </c>
      <c r="I170" s="211"/>
      <c r="J170" s="211"/>
      <c r="K170" s="212">
        <f>ROUND(P170*H170,2)</f>
        <v>0</v>
      </c>
      <c r="L170" s="208" t="s">
        <v>155</v>
      </c>
      <c r="M170" s="37"/>
      <c r="N170" s="213" t="s">
        <v>1</v>
      </c>
      <c r="O170" s="214" t="s">
        <v>44</v>
      </c>
      <c r="P170" s="215">
        <f>I170+J170</f>
        <v>0</v>
      </c>
      <c r="Q170" s="215">
        <f>ROUND(I170*H170,2)</f>
        <v>0</v>
      </c>
      <c r="R170" s="215">
        <f>ROUND(J170*H170,2)</f>
        <v>0</v>
      </c>
      <c r="S170" s="68"/>
      <c r="T170" s="216">
        <f>S170*H170</f>
        <v>0</v>
      </c>
      <c r="U170" s="216">
        <v>0</v>
      </c>
      <c r="V170" s="216">
        <f>U170*H170</f>
        <v>0</v>
      </c>
      <c r="W170" s="216">
        <v>0</v>
      </c>
      <c r="X170" s="217">
        <f>W170*H170</f>
        <v>0</v>
      </c>
      <c r="Y170" s="32"/>
      <c r="Z170" s="32"/>
      <c r="AA170" s="32"/>
      <c r="AB170" s="32"/>
      <c r="AC170" s="32"/>
      <c r="AD170" s="32"/>
      <c r="AE170" s="32"/>
      <c r="AR170" s="218" t="s">
        <v>429</v>
      </c>
      <c r="AT170" s="218" t="s">
        <v>151</v>
      </c>
      <c r="AU170" s="218" t="s">
        <v>89</v>
      </c>
      <c r="AY170" s="16" t="s">
        <v>148</v>
      </c>
      <c r="BE170" s="219">
        <f>IF(O170="základní",K170,0)</f>
        <v>0</v>
      </c>
      <c r="BF170" s="219">
        <f>IF(O170="snížená",K170,0)</f>
        <v>0</v>
      </c>
      <c r="BG170" s="219">
        <f>IF(O170="zákl. přenesená",K170,0)</f>
        <v>0</v>
      </c>
      <c r="BH170" s="219">
        <f>IF(O170="sníž. přenesená",K170,0)</f>
        <v>0</v>
      </c>
      <c r="BI170" s="219">
        <f>IF(O170="nulová",K170,0)</f>
        <v>0</v>
      </c>
      <c r="BJ170" s="16" t="s">
        <v>89</v>
      </c>
      <c r="BK170" s="219">
        <f>ROUND(P170*H170,2)</f>
        <v>0</v>
      </c>
      <c r="BL170" s="16" t="s">
        <v>429</v>
      </c>
      <c r="BM170" s="218" t="s">
        <v>679</v>
      </c>
    </row>
    <row r="171" spans="1:65" s="2" customFormat="1" ht="19.5">
      <c r="A171" s="32"/>
      <c r="B171" s="33"/>
      <c r="C171" s="34"/>
      <c r="D171" s="220" t="s">
        <v>177</v>
      </c>
      <c r="E171" s="34"/>
      <c r="F171" s="221" t="s">
        <v>466</v>
      </c>
      <c r="G171" s="34"/>
      <c r="H171" s="34"/>
      <c r="I171" s="113"/>
      <c r="J171" s="113"/>
      <c r="K171" s="34"/>
      <c r="L171" s="34"/>
      <c r="M171" s="37"/>
      <c r="N171" s="222"/>
      <c r="O171" s="223"/>
      <c r="P171" s="68"/>
      <c r="Q171" s="68"/>
      <c r="R171" s="68"/>
      <c r="S171" s="68"/>
      <c r="T171" s="68"/>
      <c r="U171" s="68"/>
      <c r="V171" s="68"/>
      <c r="W171" s="68"/>
      <c r="X171" s="69"/>
      <c r="Y171" s="32"/>
      <c r="Z171" s="32"/>
      <c r="AA171" s="32"/>
      <c r="AB171" s="32"/>
      <c r="AC171" s="32"/>
      <c r="AD171" s="32"/>
      <c r="AE171" s="32"/>
      <c r="AT171" s="16" t="s">
        <v>177</v>
      </c>
      <c r="AU171" s="16" t="s">
        <v>89</v>
      </c>
    </row>
    <row r="172" spans="1:65" s="13" customFormat="1" ht="11.25">
      <c r="B172" s="224"/>
      <c r="C172" s="225"/>
      <c r="D172" s="220" t="s">
        <v>296</v>
      </c>
      <c r="E172" s="226" t="s">
        <v>1</v>
      </c>
      <c r="F172" s="227" t="s">
        <v>680</v>
      </c>
      <c r="G172" s="225"/>
      <c r="H172" s="228">
        <v>28.9</v>
      </c>
      <c r="I172" s="229"/>
      <c r="J172" s="229"/>
      <c r="K172" s="225"/>
      <c r="L172" s="225"/>
      <c r="M172" s="230"/>
      <c r="N172" s="231"/>
      <c r="O172" s="232"/>
      <c r="P172" s="232"/>
      <c r="Q172" s="232"/>
      <c r="R172" s="232"/>
      <c r="S172" s="232"/>
      <c r="T172" s="232"/>
      <c r="U172" s="232"/>
      <c r="V172" s="232"/>
      <c r="W172" s="232"/>
      <c r="X172" s="233"/>
      <c r="AT172" s="234" t="s">
        <v>296</v>
      </c>
      <c r="AU172" s="234" t="s">
        <v>89</v>
      </c>
      <c r="AV172" s="13" t="s">
        <v>91</v>
      </c>
      <c r="AW172" s="13" t="s">
        <v>5</v>
      </c>
      <c r="AX172" s="13" t="s">
        <v>81</v>
      </c>
      <c r="AY172" s="234" t="s">
        <v>148</v>
      </c>
    </row>
    <row r="173" spans="1:65" s="13" customFormat="1" ht="11.25">
      <c r="B173" s="224"/>
      <c r="C173" s="225"/>
      <c r="D173" s="220" t="s">
        <v>296</v>
      </c>
      <c r="E173" s="226" t="s">
        <v>1</v>
      </c>
      <c r="F173" s="227" t="s">
        <v>678</v>
      </c>
      <c r="G173" s="225"/>
      <c r="H173" s="228">
        <v>12.24</v>
      </c>
      <c r="I173" s="229"/>
      <c r="J173" s="229"/>
      <c r="K173" s="225"/>
      <c r="L173" s="225"/>
      <c r="M173" s="230"/>
      <c r="N173" s="231"/>
      <c r="O173" s="232"/>
      <c r="P173" s="232"/>
      <c r="Q173" s="232"/>
      <c r="R173" s="232"/>
      <c r="S173" s="232"/>
      <c r="T173" s="232"/>
      <c r="U173" s="232"/>
      <c r="V173" s="232"/>
      <c r="W173" s="232"/>
      <c r="X173" s="233"/>
      <c r="AT173" s="234" t="s">
        <v>296</v>
      </c>
      <c r="AU173" s="234" t="s">
        <v>89</v>
      </c>
      <c r="AV173" s="13" t="s">
        <v>91</v>
      </c>
      <c r="AW173" s="13" t="s">
        <v>5</v>
      </c>
      <c r="AX173" s="13" t="s">
        <v>81</v>
      </c>
      <c r="AY173" s="234" t="s">
        <v>148</v>
      </c>
    </row>
    <row r="174" spans="1:65" s="13" customFormat="1" ht="11.25">
      <c r="B174" s="224"/>
      <c r="C174" s="225"/>
      <c r="D174" s="220" t="s">
        <v>296</v>
      </c>
      <c r="E174" s="226" t="s">
        <v>1</v>
      </c>
      <c r="F174" s="227" t="s">
        <v>681</v>
      </c>
      <c r="G174" s="225"/>
      <c r="H174" s="228">
        <v>1.4E-2</v>
      </c>
      <c r="I174" s="229"/>
      <c r="J174" s="229"/>
      <c r="K174" s="225"/>
      <c r="L174" s="225"/>
      <c r="M174" s="230"/>
      <c r="N174" s="231"/>
      <c r="O174" s="232"/>
      <c r="P174" s="232"/>
      <c r="Q174" s="232"/>
      <c r="R174" s="232"/>
      <c r="S174" s="232"/>
      <c r="T174" s="232"/>
      <c r="U174" s="232"/>
      <c r="V174" s="232"/>
      <c r="W174" s="232"/>
      <c r="X174" s="233"/>
      <c r="AT174" s="234" t="s">
        <v>296</v>
      </c>
      <c r="AU174" s="234" t="s">
        <v>89</v>
      </c>
      <c r="AV174" s="13" t="s">
        <v>91</v>
      </c>
      <c r="AW174" s="13" t="s">
        <v>5</v>
      </c>
      <c r="AX174" s="13" t="s">
        <v>81</v>
      </c>
      <c r="AY174" s="234" t="s">
        <v>148</v>
      </c>
    </row>
    <row r="175" spans="1:65" s="14" customFormat="1" ht="11.25">
      <c r="B175" s="235"/>
      <c r="C175" s="236"/>
      <c r="D175" s="220" t="s">
        <v>296</v>
      </c>
      <c r="E175" s="237" t="s">
        <v>1</v>
      </c>
      <c r="F175" s="238" t="s">
        <v>334</v>
      </c>
      <c r="G175" s="236"/>
      <c r="H175" s="239">
        <v>41.154000000000003</v>
      </c>
      <c r="I175" s="240"/>
      <c r="J175" s="240"/>
      <c r="K175" s="236"/>
      <c r="L175" s="236"/>
      <c r="M175" s="241"/>
      <c r="N175" s="242"/>
      <c r="O175" s="243"/>
      <c r="P175" s="243"/>
      <c r="Q175" s="243"/>
      <c r="R175" s="243"/>
      <c r="S175" s="243"/>
      <c r="T175" s="243"/>
      <c r="U175" s="243"/>
      <c r="V175" s="243"/>
      <c r="W175" s="243"/>
      <c r="X175" s="244"/>
      <c r="AT175" s="245" t="s">
        <v>296</v>
      </c>
      <c r="AU175" s="245" t="s">
        <v>89</v>
      </c>
      <c r="AV175" s="14" t="s">
        <v>156</v>
      </c>
      <c r="AW175" s="14" t="s">
        <v>5</v>
      </c>
      <c r="AX175" s="14" t="s">
        <v>89</v>
      </c>
      <c r="AY175" s="245" t="s">
        <v>148</v>
      </c>
    </row>
    <row r="176" spans="1:65" s="2" customFormat="1" ht="24" customHeight="1">
      <c r="A176" s="32"/>
      <c r="B176" s="33"/>
      <c r="C176" s="206" t="s">
        <v>288</v>
      </c>
      <c r="D176" s="206" t="s">
        <v>151</v>
      </c>
      <c r="E176" s="207" t="s">
        <v>619</v>
      </c>
      <c r="F176" s="208" t="s">
        <v>620</v>
      </c>
      <c r="G176" s="209" t="s">
        <v>326</v>
      </c>
      <c r="H176" s="210">
        <v>7.6479999999999997</v>
      </c>
      <c r="I176" s="211"/>
      <c r="J176" s="211"/>
      <c r="K176" s="212">
        <f>ROUND(P176*H176,2)</f>
        <v>0</v>
      </c>
      <c r="L176" s="208" t="s">
        <v>155</v>
      </c>
      <c r="M176" s="37"/>
      <c r="N176" s="213" t="s">
        <v>1</v>
      </c>
      <c r="O176" s="214" t="s">
        <v>44</v>
      </c>
      <c r="P176" s="215">
        <f>I176+J176</f>
        <v>0</v>
      </c>
      <c r="Q176" s="215">
        <f>ROUND(I176*H176,2)</f>
        <v>0</v>
      </c>
      <c r="R176" s="215">
        <f>ROUND(J176*H176,2)</f>
        <v>0</v>
      </c>
      <c r="S176" s="68"/>
      <c r="T176" s="216">
        <f>S176*H176</f>
        <v>0</v>
      </c>
      <c r="U176" s="216">
        <v>0</v>
      </c>
      <c r="V176" s="216">
        <f>U176*H176</f>
        <v>0</v>
      </c>
      <c r="W176" s="216">
        <v>0</v>
      </c>
      <c r="X176" s="217">
        <f>W176*H176</f>
        <v>0</v>
      </c>
      <c r="Y176" s="32"/>
      <c r="Z176" s="32"/>
      <c r="AA176" s="32"/>
      <c r="AB176" s="32"/>
      <c r="AC176" s="32"/>
      <c r="AD176" s="32"/>
      <c r="AE176" s="32"/>
      <c r="AR176" s="218" t="s">
        <v>429</v>
      </c>
      <c r="AT176" s="218" t="s">
        <v>151</v>
      </c>
      <c r="AU176" s="218" t="s">
        <v>89</v>
      </c>
      <c r="AY176" s="16" t="s">
        <v>148</v>
      </c>
      <c r="BE176" s="219">
        <f>IF(O176="základní",K176,0)</f>
        <v>0</v>
      </c>
      <c r="BF176" s="219">
        <f>IF(O176="snížená",K176,0)</f>
        <v>0</v>
      </c>
      <c r="BG176" s="219">
        <f>IF(O176="zákl. přenesená",K176,0)</f>
        <v>0</v>
      </c>
      <c r="BH176" s="219">
        <f>IF(O176="sníž. přenesená",K176,0)</f>
        <v>0</v>
      </c>
      <c r="BI176" s="219">
        <f>IF(O176="nulová",K176,0)</f>
        <v>0</v>
      </c>
      <c r="BJ176" s="16" t="s">
        <v>89</v>
      </c>
      <c r="BK176" s="219">
        <f>ROUND(P176*H176,2)</f>
        <v>0</v>
      </c>
      <c r="BL176" s="16" t="s">
        <v>429</v>
      </c>
      <c r="BM176" s="218" t="s">
        <v>682</v>
      </c>
    </row>
    <row r="177" spans="1:65" s="2" customFormat="1" ht="19.5">
      <c r="A177" s="32"/>
      <c r="B177" s="33"/>
      <c r="C177" s="34"/>
      <c r="D177" s="220" t="s">
        <v>177</v>
      </c>
      <c r="E177" s="34"/>
      <c r="F177" s="221" t="s">
        <v>466</v>
      </c>
      <c r="G177" s="34"/>
      <c r="H177" s="34"/>
      <c r="I177" s="113"/>
      <c r="J177" s="113"/>
      <c r="K177" s="34"/>
      <c r="L177" s="34"/>
      <c r="M177" s="37"/>
      <c r="N177" s="222"/>
      <c r="O177" s="223"/>
      <c r="P177" s="68"/>
      <c r="Q177" s="68"/>
      <c r="R177" s="68"/>
      <c r="S177" s="68"/>
      <c r="T177" s="68"/>
      <c r="U177" s="68"/>
      <c r="V177" s="68"/>
      <c r="W177" s="68"/>
      <c r="X177" s="69"/>
      <c r="Y177" s="32"/>
      <c r="Z177" s="32"/>
      <c r="AA177" s="32"/>
      <c r="AB177" s="32"/>
      <c r="AC177" s="32"/>
      <c r="AD177" s="32"/>
      <c r="AE177" s="32"/>
      <c r="AT177" s="16" t="s">
        <v>177</v>
      </c>
      <c r="AU177" s="16" t="s">
        <v>89</v>
      </c>
    </row>
    <row r="178" spans="1:65" s="13" customFormat="1" ht="11.25">
      <c r="B178" s="224"/>
      <c r="C178" s="225"/>
      <c r="D178" s="220" t="s">
        <v>296</v>
      </c>
      <c r="E178" s="226" t="s">
        <v>1</v>
      </c>
      <c r="F178" s="227" t="s">
        <v>683</v>
      </c>
      <c r="G178" s="225"/>
      <c r="H178" s="228">
        <v>1.6E-2</v>
      </c>
      <c r="I178" s="229"/>
      <c r="J178" s="229"/>
      <c r="K178" s="225"/>
      <c r="L178" s="225"/>
      <c r="M178" s="230"/>
      <c r="N178" s="231"/>
      <c r="O178" s="232"/>
      <c r="P178" s="232"/>
      <c r="Q178" s="232"/>
      <c r="R178" s="232"/>
      <c r="S178" s="232"/>
      <c r="T178" s="232"/>
      <c r="U178" s="232"/>
      <c r="V178" s="232"/>
      <c r="W178" s="232"/>
      <c r="X178" s="233"/>
      <c r="AT178" s="234" t="s">
        <v>296</v>
      </c>
      <c r="AU178" s="234" t="s">
        <v>89</v>
      </c>
      <c r="AV178" s="13" t="s">
        <v>91</v>
      </c>
      <c r="AW178" s="13" t="s">
        <v>5</v>
      </c>
      <c r="AX178" s="13" t="s">
        <v>81</v>
      </c>
      <c r="AY178" s="234" t="s">
        <v>148</v>
      </c>
    </row>
    <row r="179" spans="1:65" s="13" customFormat="1" ht="11.25">
      <c r="B179" s="224"/>
      <c r="C179" s="225"/>
      <c r="D179" s="220" t="s">
        <v>296</v>
      </c>
      <c r="E179" s="226" t="s">
        <v>1</v>
      </c>
      <c r="F179" s="227" t="s">
        <v>684</v>
      </c>
      <c r="G179" s="225"/>
      <c r="H179" s="228">
        <v>7.6319999999999997</v>
      </c>
      <c r="I179" s="229"/>
      <c r="J179" s="229"/>
      <c r="K179" s="225"/>
      <c r="L179" s="225"/>
      <c r="M179" s="230"/>
      <c r="N179" s="231"/>
      <c r="O179" s="232"/>
      <c r="P179" s="232"/>
      <c r="Q179" s="232"/>
      <c r="R179" s="232"/>
      <c r="S179" s="232"/>
      <c r="T179" s="232"/>
      <c r="U179" s="232"/>
      <c r="V179" s="232"/>
      <c r="W179" s="232"/>
      <c r="X179" s="233"/>
      <c r="AT179" s="234" t="s">
        <v>296</v>
      </c>
      <c r="AU179" s="234" t="s">
        <v>89</v>
      </c>
      <c r="AV179" s="13" t="s">
        <v>91</v>
      </c>
      <c r="AW179" s="13" t="s">
        <v>5</v>
      </c>
      <c r="AX179" s="13" t="s">
        <v>81</v>
      </c>
      <c r="AY179" s="234" t="s">
        <v>148</v>
      </c>
    </row>
    <row r="180" spans="1:65" s="14" customFormat="1" ht="11.25">
      <c r="B180" s="235"/>
      <c r="C180" s="236"/>
      <c r="D180" s="220" t="s">
        <v>296</v>
      </c>
      <c r="E180" s="237" t="s">
        <v>1</v>
      </c>
      <c r="F180" s="238" t="s">
        <v>334</v>
      </c>
      <c r="G180" s="236"/>
      <c r="H180" s="239">
        <v>7.6479999999999997</v>
      </c>
      <c r="I180" s="240"/>
      <c r="J180" s="240"/>
      <c r="K180" s="236"/>
      <c r="L180" s="236"/>
      <c r="M180" s="241"/>
      <c r="N180" s="242"/>
      <c r="O180" s="243"/>
      <c r="P180" s="243"/>
      <c r="Q180" s="243"/>
      <c r="R180" s="243"/>
      <c r="S180" s="243"/>
      <c r="T180" s="243"/>
      <c r="U180" s="243"/>
      <c r="V180" s="243"/>
      <c r="W180" s="243"/>
      <c r="X180" s="244"/>
      <c r="AT180" s="245" t="s">
        <v>296</v>
      </c>
      <c r="AU180" s="245" t="s">
        <v>89</v>
      </c>
      <c r="AV180" s="14" t="s">
        <v>156</v>
      </c>
      <c r="AW180" s="14" t="s">
        <v>5</v>
      </c>
      <c r="AX180" s="14" t="s">
        <v>89</v>
      </c>
      <c r="AY180" s="245" t="s">
        <v>148</v>
      </c>
    </row>
    <row r="181" spans="1:65" s="2" customFormat="1" ht="24" customHeight="1">
      <c r="A181" s="32"/>
      <c r="B181" s="33"/>
      <c r="C181" s="206" t="s">
        <v>292</v>
      </c>
      <c r="D181" s="206" t="s">
        <v>151</v>
      </c>
      <c r="E181" s="207" t="s">
        <v>510</v>
      </c>
      <c r="F181" s="208" t="s">
        <v>511</v>
      </c>
      <c r="G181" s="209" t="s">
        <v>326</v>
      </c>
      <c r="H181" s="210">
        <v>7.6319999999999997</v>
      </c>
      <c r="I181" s="211"/>
      <c r="J181" s="211"/>
      <c r="K181" s="212">
        <f>ROUND(P181*H181,2)</f>
        <v>0</v>
      </c>
      <c r="L181" s="208" t="s">
        <v>155</v>
      </c>
      <c r="M181" s="37"/>
      <c r="N181" s="213" t="s">
        <v>1</v>
      </c>
      <c r="O181" s="214" t="s">
        <v>44</v>
      </c>
      <c r="P181" s="215">
        <f>I181+J181</f>
        <v>0</v>
      </c>
      <c r="Q181" s="215">
        <f>ROUND(I181*H181,2)</f>
        <v>0</v>
      </c>
      <c r="R181" s="215">
        <f>ROUND(J181*H181,2)</f>
        <v>0</v>
      </c>
      <c r="S181" s="68"/>
      <c r="T181" s="216">
        <f>S181*H181</f>
        <v>0</v>
      </c>
      <c r="U181" s="216">
        <v>0</v>
      </c>
      <c r="V181" s="216">
        <f>U181*H181</f>
        <v>0</v>
      </c>
      <c r="W181" s="216">
        <v>0</v>
      </c>
      <c r="X181" s="217">
        <f>W181*H181</f>
        <v>0</v>
      </c>
      <c r="Y181" s="32"/>
      <c r="Z181" s="32"/>
      <c r="AA181" s="32"/>
      <c r="AB181" s="32"/>
      <c r="AC181" s="32"/>
      <c r="AD181" s="32"/>
      <c r="AE181" s="32"/>
      <c r="AR181" s="218" t="s">
        <v>429</v>
      </c>
      <c r="AT181" s="218" t="s">
        <v>151</v>
      </c>
      <c r="AU181" s="218" t="s">
        <v>89</v>
      </c>
      <c r="AY181" s="16" t="s">
        <v>148</v>
      </c>
      <c r="BE181" s="219">
        <f>IF(O181="základní",K181,0)</f>
        <v>0</v>
      </c>
      <c r="BF181" s="219">
        <f>IF(O181="snížená",K181,0)</f>
        <v>0</v>
      </c>
      <c r="BG181" s="219">
        <f>IF(O181="zákl. přenesená",K181,0)</f>
        <v>0</v>
      </c>
      <c r="BH181" s="219">
        <f>IF(O181="sníž. přenesená",K181,0)</f>
        <v>0</v>
      </c>
      <c r="BI181" s="219">
        <f>IF(O181="nulová",K181,0)</f>
        <v>0</v>
      </c>
      <c r="BJ181" s="16" t="s">
        <v>89</v>
      </c>
      <c r="BK181" s="219">
        <f>ROUND(P181*H181,2)</f>
        <v>0</v>
      </c>
      <c r="BL181" s="16" t="s">
        <v>429</v>
      </c>
      <c r="BM181" s="218" t="s">
        <v>685</v>
      </c>
    </row>
    <row r="182" spans="1:65" s="13" customFormat="1" ht="11.25">
      <c r="B182" s="224"/>
      <c r="C182" s="225"/>
      <c r="D182" s="220" t="s">
        <v>296</v>
      </c>
      <c r="E182" s="226" t="s">
        <v>1</v>
      </c>
      <c r="F182" s="227" t="s">
        <v>686</v>
      </c>
      <c r="G182" s="225"/>
      <c r="H182" s="228">
        <v>7.6319999999999997</v>
      </c>
      <c r="I182" s="229"/>
      <c r="J182" s="229"/>
      <c r="K182" s="225"/>
      <c r="L182" s="225"/>
      <c r="M182" s="230"/>
      <c r="N182" s="231"/>
      <c r="O182" s="232"/>
      <c r="P182" s="232"/>
      <c r="Q182" s="232"/>
      <c r="R182" s="232"/>
      <c r="S182" s="232"/>
      <c r="T182" s="232"/>
      <c r="U182" s="232"/>
      <c r="V182" s="232"/>
      <c r="W182" s="232"/>
      <c r="X182" s="233"/>
      <c r="AT182" s="234" t="s">
        <v>296</v>
      </c>
      <c r="AU182" s="234" t="s">
        <v>89</v>
      </c>
      <c r="AV182" s="13" t="s">
        <v>91</v>
      </c>
      <c r="AW182" s="13" t="s">
        <v>5</v>
      </c>
      <c r="AX182" s="13" t="s">
        <v>89</v>
      </c>
      <c r="AY182" s="234" t="s">
        <v>148</v>
      </c>
    </row>
    <row r="183" spans="1:65" s="2" customFormat="1" ht="24" customHeight="1">
      <c r="A183" s="32"/>
      <c r="B183" s="33"/>
      <c r="C183" s="206" t="s">
        <v>298</v>
      </c>
      <c r="D183" s="206" t="s">
        <v>151</v>
      </c>
      <c r="E183" s="207" t="s">
        <v>516</v>
      </c>
      <c r="F183" s="208" t="s">
        <v>517</v>
      </c>
      <c r="G183" s="209" t="s">
        <v>182</v>
      </c>
      <c r="H183" s="210">
        <v>1</v>
      </c>
      <c r="I183" s="211"/>
      <c r="J183" s="211"/>
      <c r="K183" s="212">
        <f>ROUND(P183*H183,2)</f>
        <v>0</v>
      </c>
      <c r="L183" s="208" t="s">
        <v>155</v>
      </c>
      <c r="M183" s="37"/>
      <c r="N183" s="213" t="s">
        <v>1</v>
      </c>
      <c r="O183" s="214" t="s">
        <v>44</v>
      </c>
      <c r="P183" s="215">
        <f>I183+J183</f>
        <v>0</v>
      </c>
      <c r="Q183" s="215">
        <f>ROUND(I183*H183,2)</f>
        <v>0</v>
      </c>
      <c r="R183" s="215">
        <f>ROUND(J183*H183,2)</f>
        <v>0</v>
      </c>
      <c r="S183" s="68"/>
      <c r="T183" s="216">
        <f>S183*H183</f>
        <v>0</v>
      </c>
      <c r="U183" s="216">
        <v>0</v>
      </c>
      <c r="V183" s="216">
        <f>U183*H183</f>
        <v>0</v>
      </c>
      <c r="W183" s="216">
        <v>0</v>
      </c>
      <c r="X183" s="217">
        <f>W183*H183</f>
        <v>0</v>
      </c>
      <c r="Y183" s="32"/>
      <c r="Z183" s="32"/>
      <c r="AA183" s="32"/>
      <c r="AB183" s="32"/>
      <c r="AC183" s="32"/>
      <c r="AD183" s="32"/>
      <c r="AE183" s="32"/>
      <c r="AR183" s="218" t="s">
        <v>429</v>
      </c>
      <c r="AT183" s="218" t="s">
        <v>151</v>
      </c>
      <c r="AU183" s="218" t="s">
        <v>89</v>
      </c>
      <c r="AY183" s="16" t="s">
        <v>148</v>
      </c>
      <c r="BE183" s="219">
        <f>IF(O183="základní",K183,0)</f>
        <v>0</v>
      </c>
      <c r="BF183" s="219">
        <f>IF(O183="snížená",K183,0)</f>
        <v>0</v>
      </c>
      <c r="BG183" s="219">
        <f>IF(O183="zákl. přenesená",K183,0)</f>
        <v>0</v>
      </c>
      <c r="BH183" s="219">
        <f>IF(O183="sníž. přenesená",K183,0)</f>
        <v>0</v>
      </c>
      <c r="BI183" s="219">
        <f>IF(O183="nulová",K183,0)</f>
        <v>0</v>
      </c>
      <c r="BJ183" s="16" t="s">
        <v>89</v>
      </c>
      <c r="BK183" s="219">
        <f>ROUND(P183*H183,2)</f>
        <v>0</v>
      </c>
      <c r="BL183" s="16" t="s">
        <v>429</v>
      </c>
      <c r="BM183" s="218" t="s">
        <v>687</v>
      </c>
    </row>
    <row r="184" spans="1:65" s="13" customFormat="1" ht="11.25">
      <c r="B184" s="224"/>
      <c r="C184" s="225"/>
      <c r="D184" s="220" t="s">
        <v>296</v>
      </c>
      <c r="E184" s="226" t="s">
        <v>1</v>
      </c>
      <c r="F184" s="227" t="s">
        <v>519</v>
      </c>
      <c r="G184" s="225"/>
      <c r="H184" s="228">
        <v>1</v>
      </c>
      <c r="I184" s="229"/>
      <c r="J184" s="229"/>
      <c r="K184" s="225"/>
      <c r="L184" s="225"/>
      <c r="M184" s="230"/>
      <c r="N184" s="231"/>
      <c r="O184" s="232"/>
      <c r="P184" s="232"/>
      <c r="Q184" s="232"/>
      <c r="R184" s="232"/>
      <c r="S184" s="232"/>
      <c r="T184" s="232"/>
      <c r="U184" s="232"/>
      <c r="V184" s="232"/>
      <c r="W184" s="232"/>
      <c r="X184" s="233"/>
      <c r="AT184" s="234" t="s">
        <v>296</v>
      </c>
      <c r="AU184" s="234" t="s">
        <v>89</v>
      </c>
      <c r="AV184" s="13" t="s">
        <v>91</v>
      </c>
      <c r="AW184" s="13" t="s">
        <v>5</v>
      </c>
      <c r="AX184" s="13" t="s">
        <v>81</v>
      </c>
      <c r="AY184" s="234" t="s">
        <v>148</v>
      </c>
    </row>
    <row r="185" spans="1:65" s="14" customFormat="1" ht="11.25">
      <c r="B185" s="235"/>
      <c r="C185" s="236"/>
      <c r="D185" s="220" t="s">
        <v>296</v>
      </c>
      <c r="E185" s="237" t="s">
        <v>1</v>
      </c>
      <c r="F185" s="238" t="s">
        <v>334</v>
      </c>
      <c r="G185" s="236"/>
      <c r="H185" s="239">
        <v>1</v>
      </c>
      <c r="I185" s="240"/>
      <c r="J185" s="240"/>
      <c r="K185" s="236"/>
      <c r="L185" s="236"/>
      <c r="M185" s="241"/>
      <c r="N185" s="242"/>
      <c r="O185" s="243"/>
      <c r="P185" s="243"/>
      <c r="Q185" s="243"/>
      <c r="R185" s="243"/>
      <c r="S185" s="243"/>
      <c r="T185" s="243"/>
      <c r="U185" s="243"/>
      <c r="V185" s="243"/>
      <c r="W185" s="243"/>
      <c r="X185" s="244"/>
      <c r="AT185" s="245" t="s">
        <v>296</v>
      </c>
      <c r="AU185" s="245" t="s">
        <v>89</v>
      </c>
      <c r="AV185" s="14" t="s">
        <v>156</v>
      </c>
      <c r="AW185" s="14" t="s">
        <v>5</v>
      </c>
      <c r="AX185" s="14" t="s">
        <v>89</v>
      </c>
      <c r="AY185" s="245" t="s">
        <v>148</v>
      </c>
    </row>
    <row r="186" spans="1:65" s="2" customFormat="1" ht="24" customHeight="1">
      <c r="A186" s="32"/>
      <c r="B186" s="33"/>
      <c r="C186" s="206" t="s">
        <v>302</v>
      </c>
      <c r="D186" s="206" t="s">
        <v>151</v>
      </c>
      <c r="E186" s="207" t="s">
        <v>524</v>
      </c>
      <c r="F186" s="208" t="s">
        <v>525</v>
      </c>
      <c r="G186" s="209" t="s">
        <v>326</v>
      </c>
      <c r="H186" s="210">
        <v>34.4</v>
      </c>
      <c r="I186" s="211"/>
      <c r="J186" s="211"/>
      <c r="K186" s="212">
        <f>ROUND(P186*H186,2)</f>
        <v>0</v>
      </c>
      <c r="L186" s="208" t="s">
        <v>155</v>
      </c>
      <c r="M186" s="37"/>
      <c r="N186" s="213" t="s">
        <v>1</v>
      </c>
      <c r="O186" s="214" t="s">
        <v>44</v>
      </c>
      <c r="P186" s="215">
        <f>I186+J186</f>
        <v>0</v>
      </c>
      <c r="Q186" s="215">
        <f>ROUND(I186*H186,2)</f>
        <v>0</v>
      </c>
      <c r="R186" s="215">
        <f>ROUND(J186*H186,2)</f>
        <v>0</v>
      </c>
      <c r="S186" s="68"/>
      <c r="T186" s="216">
        <f>S186*H186</f>
        <v>0</v>
      </c>
      <c r="U186" s="216">
        <v>0</v>
      </c>
      <c r="V186" s="216">
        <f>U186*H186</f>
        <v>0</v>
      </c>
      <c r="W186" s="216">
        <v>0</v>
      </c>
      <c r="X186" s="217">
        <f>W186*H186</f>
        <v>0</v>
      </c>
      <c r="Y186" s="32"/>
      <c r="Z186" s="32"/>
      <c r="AA186" s="32"/>
      <c r="AB186" s="32"/>
      <c r="AC186" s="32"/>
      <c r="AD186" s="32"/>
      <c r="AE186" s="32"/>
      <c r="AR186" s="218" t="s">
        <v>429</v>
      </c>
      <c r="AT186" s="218" t="s">
        <v>151</v>
      </c>
      <c r="AU186" s="218" t="s">
        <v>89</v>
      </c>
      <c r="AY186" s="16" t="s">
        <v>148</v>
      </c>
      <c r="BE186" s="219">
        <f>IF(O186="základní",K186,0)</f>
        <v>0</v>
      </c>
      <c r="BF186" s="219">
        <f>IF(O186="snížená",K186,0)</f>
        <v>0</v>
      </c>
      <c r="BG186" s="219">
        <f>IF(O186="zákl. přenesená",K186,0)</f>
        <v>0</v>
      </c>
      <c r="BH186" s="219">
        <f>IF(O186="sníž. přenesená",K186,0)</f>
        <v>0</v>
      </c>
      <c r="BI186" s="219">
        <f>IF(O186="nulová",K186,0)</f>
        <v>0</v>
      </c>
      <c r="BJ186" s="16" t="s">
        <v>89</v>
      </c>
      <c r="BK186" s="219">
        <f>ROUND(P186*H186,2)</f>
        <v>0</v>
      </c>
      <c r="BL186" s="16" t="s">
        <v>429</v>
      </c>
      <c r="BM186" s="218" t="s">
        <v>688</v>
      </c>
    </row>
    <row r="187" spans="1:65" s="13" customFormat="1" ht="11.25">
      <c r="B187" s="224"/>
      <c r="C187" s="225"/>
      <c r="D187" s="220" t="s">
        <v>296</v>
      </c>
      <c r="E187" s="226" t="s">
        <v>1</v>
      </c>
      <c r="F187" s="227" t="s">
        <v>689</v>
      </c>
      <c r="G187" s="225"/>
      <c r="H187" s="228">
        <v>34.4</v>
      </c>
      <c r="I187" s="229"/>
      <c r="J187" s="229"/>
      <c r="K187" s="225"/>
      <c r="L187" s="225"/>
      <c r="M187" s="230"/>
      <c r="N187" s="256"/>
      <c r="O187" s="257"/>
      <c r="P187" s="257"/>
      <c r="Q187" s="257"/>
      <c r="R187" s="257"/>
      <c r="S187" s="257"/>
      <c r="T187" s="257"/>
      <c r="U187" s="257"/>
      <c r="V187" s="257"/>
      <c r="W187" s="257"/>
      <c r="X187" s="258"/>
      <c r="AT187" s="234" t="s">
        <v>296</v>
      </c>
      <c r="AU187" s="234" t="s">
        <v>89</v>
      </c>
      <c r="AV187" s="13" t="s">
        <v>91</v>
      </c>
      <c r="AW187" s="13" t="s">
        <v>5</v>
      </c>
      <c r="AX187" s="13" t="s">
        <v>89</v>
      </c>
      <c r="AY187" s="234" t="s">
        <v>148</v>
      </c>
    </row>
    <row r="188" spans="1:65" s="2" customFormat="1" ht="6.95" customHeight="1">
      <c r="A188" s="32"/>
      <c r="B188" s="52"/>
      <c r="C188" s="53"/>
      <c r="D188" s="53"/>
      <c r="E188" s="53"/>
      <c r="F188" s="53"/>
      <c r="G188" s="53"/>
      <c r="H188" s="53"/>
      <c r="I188" s="151"/>
      <c r="J188" s="151"/>
      <c r="K188" s="53"/>
      <c r="L188" s="53"/>
      <c r="M188" s="37"/>
      <c r="N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</row>
  </sheetData>
  <sheetProtection algorithmName="SHA-512" hashValue="5NzduxYz14bbORna0FV9Qoj3hYjef8lbB/dxxfduNaRhnbWvQPMcZsqMdAs0ItuxMMDQOwiJhFMklThUOWaOug==" saltValue="M9og2dvXViGYpXJ/fxbFqClYeBkNVMRZDyZz5hBo+3bbz4vcDBR9JlD3ugjhQ2Nu11Ma5hMO6HlMbularSuE6A==" spinCount="100000" sheet="1" objects="1" scenarios="1" formatColumns="0" formatRows="0" autoFilter="0"/>
  <autoFilter ref="C117:L187"/>
  <mergeCells count="9">
    <mergeCell ref="E87:H87"/>
    <mergeCell ref="E108:H108"/>
    <mergeCell ref="E110:H110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2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10" width="20.1640625" style="106" customWidth="1"/>
    <col min="11" max="11" width="20.1640625" style="1" customWidth="1"/>
    <col min="12" max="12" width="15.5" style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6"/>
      <c r="J2" s="106"/>
      <c r="M2" s="275"/>
      <c r="N2" s="275"/>
      <c r="O2" s="275"/>
      <c r="P2" s="275"/>
      <c r="Q2" s="275"/>
      <c r="R2" s="275"/>
      <c r="S2" s="275"/>
      <c r="T2" s="275"/>
      <c r="U2" s="275"/>
      <c r="V2" s="275"/>
      <c r="W2" s="275"/>
      <c r="X2" s="275"/>
      <c r="Y2" s="275"/>
      <c r="Z2" s="275"/>
      <c r="AT2" s="16" t="s">
        <v>100</v>
      </c>
    </row>
    <row r="3" spans="1:46" s="1" customFormat="1" ht="6.95" customHeight="1">
      <c r="B3" s="107"/>
      <c r="C3" s="108"/>
      <c r="D3" s="108"/>
      <c r="E3" s="108"/>
      <c r="F3" s="108"/>
      <c r="G3" s="108"/>
      <c r="H3" s="108"/>
      <c r="I3" s="109"/>
      <c r="J3" s="109"/>
      <c r="K3" s="108"/>
      <c r="L3" s="108"/>
      <c r="M3" s="19"/>
      <c r="AT3" s="16" t="s">
        <v>91</v>
      </c>
    </row>
    <row r="4" spans="1:46" s="1" customFormat="1" ht="24.95" customHeight="1">
      <c r="B4" s="19"/>
      <c r="D4" s="110" t="s">
        <v>113</v>
      </c>
      <c r="I4" s="106"/>
      <c r="J4" s="106"/>
      <c r="M4" s="19"/>
      <c r="N4" s="111" t="s">
        <v>11</v>
      </c>
      <c r="AT4" s="16" t="s">
        <v>4</v>
      </c>
    </row>
    <row r="5" spans="1:46" s="1" customFormat="1" ht="6.95" customHeight="1">
      <c r="B5" s="19"/>
      <c r="I5" s="106"/>
      <c r="J5" s="106"/>
      <c r="M5" s="19"/>
    </row>
    <row r="6" spans="1:46" s="1" customFormat="1" ht="12" customHeight="1">
      <c r="B6" s="19"/>
      <c r="D6" s="112" t="s">
        <v>17</v>
      </c>
      <c r="I6" s="106"/>
      <c r="J6" s="106"/>
      <c r="M6" s="19"/>
    </row>
    <row r="7" spans="1:46" s="1" customFormat="1" ht="16.5" customHeight="1">
      <c r="B7" s="19"/>
      <c r="E7" s="305" t="str">
        <f>'Rekapitulace stavby'!K6</f>
        <v>Oprava přejezdů na tratích 322,323</v>
      </c>
      <c r="F7" s="306"/>
      <c r="G7" s="306"/>
      <c r="H7" s="306"/>
      <c r="I7" s="106"/>
      <c r="J7" s="106"/>
      <c r="M7" s="19"/>
    </row>
    <row r="8" spans="1:46" s="2" customFormat="1" ht="12" customHeight="1">
      <c r="A8" s="32"/>
      <c r="B8" s="37"/>
      <c r="C8" s="32"/>
      <c r="D8" s="112" t="s">
        <v>114</v>
      </c>
      <c r="E8" s="32"/>
      <c r="F8" s="32"/>
      <c r="G8" s="32"/>
      <c r="H8" s="32"/>
      <c r="I8" s="113"/>
      <c r="J8" s="113"/>
      <c r="K8" s="32"/>
      <c r="L8" s="32"/>
      <c r="M8" s="4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7"/>
      <c r="C9" s="32"/>
      <c r="D9" s="32"/>
      <c r="E9" s="307" t="s">
        <v>690</v>
      </c>
      <c r="F9" s="308"/>
      <c r="G9" s="308"/>
      <c r="H9" s="308"/>
      <c r="I9" s="113"/>
      <c r="J9" s="113"/>
      <c r="K9" s="32"/>
      <c r="L9" s="32"/>
      <c r="M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7"/>
      <c r="C10" s="32"/>
      <c r="D10" s="32"/>
      <c r="E10" s="32"/>
      <c r="F10" s="32"/>
      <c r="G10" s="32"/>
      <c r="H10" s="32"/>
      <c r="I10" s="113"/>
      <c r="J10" s="113"/>
      <c r="K10" s="32"/>
      <c r="L10" s="32"/>
      <c r="M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7"/>
      <c r="C11" s="32"/>
      <c r="D11" s="112" t="s">
        <v>19</v>
      </c>
      <c r="E11" s="32"/>
      <c r="F11" s="114" t="s">
        <v>20</v>
      </c>
      <c r="G11" s="32"/>
      <c r="H11" s="32"/>
      <c r="I11" s="115" t="s">
        <v>21</v>
      </c>
      <c r="J11" s="116" t="s">
        <v>22</v>
      </c>
      <c r="K11" s="32"/>
      <c r="L11" s="32"/>
      <c r="M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7"/>
      <c r="C12" s="32"/>
      <c r="D12" s="112" t="s">
        <v>23</v>
      </c>
      <c r="E12" s="32"/>
      <c r="F12" s="114" t="s">
        <v>24</v>
      </c>
      <c r="G12" s="32"/>
      <c r="H12" s="32"/>
      <c r="I12" s="115" t="s">
        <v>25</v>
      </c>
      <c r="J12" s="117" t="str">
        <f>'Rekapitulace stavby'!AN8</f>
        <v>3. 3. 2020</v>
      </c>
      <c r="K12" s="32"/>
      <c r="L12" s="32"/>
      <c r="M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7"/>
      <c r="C13" s="32"/>
      <c r="D13" s="32"/>
      <c r="E13" s="32"/>
      <c r="F13" s="32"/>
      <c r="G13" s="32"/>
      <c r="H13" s="32"/>
      <c r="I13" s="113"/>
      <c r="J13" s="113"/>
      <c r="K13" s="32"/>
      <c r="L13" s="32"/>
      <c r="M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7"/>
      <c r="C14" s="32"/>
      <c r="D14" s="112" t="s">
        <v>27</v>
      </c>
      <c r="E14" s="32"/>
      <c r="F14" s="32"/>
      <c r="G14" s="32"/>
      <c r="H14" s="32"/>
      <c r="I14" s="115" t="s">
        <v>28</v>
      </c>
      <c r="J14" s="116" t="s">
        <v>29</v>
      </c>
      <c r="K14" s="32"/>
      <c r="L14" s="32"/>
      <c r="M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7"/>
      <c r="C15" s="32"/>
      <c r="D15" s="32"/>
      <c r="E15" s="114" t="s">
        <v>116</v>
      </c>
      <c r="F15" s="32"/>
      <c r="G15" s="32"/>
      <c r="H15" s="32"/>
      <c r="I15" s="115" t="s">
        <v>31</v>
      </c>
      <c r="J15" s="116" t="s">
        <v>32</v>
      </c>
      <c r="K15" s="32"/>
      <c r="L15" s="32"/>
      <c r="M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7"/>
      <c r="C16" s="32"/>
      <c r="D16" s="32"/>
      <c r="E16" s="32"/>
      <c r="F16" s="32"/>
      <c r="G16" s="32"/>
      <c r="H16" s="32"/>
      <c r="I16" s="113"/>
      <c r="J16" s="113"/>
      <c r="K16" s="32"/>
      <c r="L16" s="32"/>
      <c r="M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7"/>
      <c r="C17" s="32"/>
      <c r="D17" s="112" t="s">
        <v>33</v>
      </c>
      <c r="E17" s="32"/>
      <c r="F17" s="32"/>
      <c r="G17" s="32"/>
      <c r="H17" s="32"/>
      <c r="I17" s="115" t="s">
        <v>28</v>
      </c>
      <c r="J17" s="29" t="str">
        <f>'Rekapitulace stavby'!AN13</f>
        <v>Vyplň údaj</v>
      </c>
      <c r="K17" s="32"/>
      <c r="L17" s="32"/>
      <c r="M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7"/>
      <c r="C18" s="32"/>
      <c r="D18" s="32"/>
      <c r="E18" s="309" t="str">
        <f>'Rekapitulace stavby'!E14</f>
        <v>Vyplň údaj</v>
      </c>
      <c r="F18" s="310"/>
      <c r="G18" s="310"/>
      <c r="H18" s="310"/>
      <c r="I18" s="115" t="s">
        <v>31</v>
      </c>
      <c r="J18" s="29" t="str">
        <f>'Rekapitulace stavby'!AN14</f>
        <v>Vyplň údaj</v>
      </c>
      <c r="K18" s="32"/>
      <c r="L18" s="32"/>
      <c r="M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7"/>
      <c r="C19" s="32"/>
      <c r="D19" s="32"/>
      <c r="E19" s="32"/>
      <c r="F19" s="32"/>
      <c r="G19" s="32"/>
      <c r="H19" s="32"/>
      <c r="I19" s="113"/>
      <c r="J19" s="113"/>
      <c r="K19" s="32"/>
      <c r="L19" s="32"/>
      <c r="M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7"/>
      <c r="C20" s="32"/>
      <c r="D20" s="112" t="s">
        <v>35</v>
      </c>
      <c r="E20" s="32"/>
      <c r="F20" s="32"/>
      <c r="G20" s="32"/>
      <c r="H20" s="32"/>
      <c r="I20" s="115" t="s">
        <v>28</v>
      </c>
      <c r="J20" s="116" t="str">
        <f>IF('Rekapitulace stavby'!AN16="","",'Rekapitulace stavby'!AN16)</f>
        <v/>
      </c>
      <c r="K20" s="32"/>
      <c r="L20" s="32"/>
      <c r="M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7"/>
      <c r="C21" s="32"/>
      <c r="D21" s="32"/>
      <c r="E21" s="114" t="str">
        <f>IF('Rekapitulace stavby'!E17="","",'Rekapitulace stavby'!E17)</f>
        <v xml:space="preserve"> </v>
      </c>
      <c r="F21" s="32"/>
      <c r="G21" s="32"/>
      <c r="H21" s="32"/>
      <c r="I21" s="115" t="s">
        <v>31</v>
      </c>
      <c r="J21" s="116" t="str">
        <f>IF('Rekapitulace stavby'!AN17="","",'Rekapitulace stavby'!AN17)</f>
        <v/>
      </c>
      <c r="K21" s="32"/>
      <c r="L21" s="32"/>
      <c r="M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7"/>
      <c r="C22" s="32"/>
      <c r="D22" s="32"/>
      <c r="E22" s="32"/>
      <c r="F22" s="32"/>
      <c r="G22" s="32"/>
      <c r="H22" s="32"/>
      <c r="I22" s="113"/>
      <c r="J22" s="113"/>
      <c r="K22" s="32"/>
      <c r="L22" s="32"/>
      <c r="M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7"/>
      <c r="C23" s="32"/>
      <c r="D23" s="112" t="s">
        <v>37</v>
      </c>
      <c r="E23" s="32"/>
      <c r="F23" s="32"/>
      <c r="G23" s="32"/>
      <c r="H23" s="32"/>
      <c r="I23" s="115" t="s">
        <v>28</v>
      </c>
      <c r="J23" s="116" t="str">
        <f>IF('Rekapitulace stavby'!AN19="","",'Rekapitulace stavby'!AN19)</f>
        <v/>
      </c>
      <c r="K23" s="32"/>
      <c r="L23" s="32"/>
      <c r="M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7"/>
      <c r="C24" s="32"/>
      <c r="D24" s="32"/>
      <c r="E24" s="114" t="str">
        <f>IF('Rekapitulace stavby'!E20="","",'Rekapitulace stavby'!E20)</f>
        <v xml:space="preserve"> </v>
      </c>
      <c r="F24" s="32"/>
      <c r="G24" s="32"/>
      <c r="H24" s="32"/>
      <c r="I24" s="115" t="s">
        <v>31</v>
      </c>
      <c r="J24" s="116" t="str">
        <f>IF('Rekapitulace stavby'!AN20="","",'Rekapitulace stavby'!AN20)</f>
        <v/>
      </c>
      <c r="K24" s="32"/>
      <c r="L24" s="32"/>
      <c r="M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7"/>
      <c r="C25" s="32"/>
      <c r="D25" s="32"/>
      <c r="E25" s="32"/>
      <c r="F25" s="32"/>
      <c r="G25" s="32"/>
      <c r="H25" s="32"/>
      <c r="I25" s="113"/>
      <c r="J25" s="113"/>
      <c r="K25" s="32"/>
      <c r="L25" s="32"/>
      <c r="M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7"/>
      <c r="C26" s="32"/>
      <c r="D26" s="112" t="s">
        <v>38</v>
      </c>
      <c r="E26" s="32"/>
      <c r="F26" s="32"/>
      <c r="G26" s="32"/>
      <c r="H26" s="32"/>
      <c r="I26" s="113"/>
      <c r="J26" s="113"/>
      <c r="K26" s="32"/>
      <c r="L26" s="32"/>
      <c r="M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118"/>
      <c r="B27" s="119"/>
      <c r="C27" s="118"/>
      <c r="D27" s="118"/>
      <c r="E27" s="311" t="s">
        <v>1</v>
      </c>
      <c r="F27" s="311"/>
      <c r="G27" s="311"/>
      <c r="H27" s="311"/>
      <c r="I27" s="120"/>
      <c r="J27" s="120"/>
      <c r="K27" s="118"/>
      <c r="L27" s="118"/>
      <c r="M27" s="121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31" s="2" customFormat="1" ht="6.95" customHeight="1">
      <c r="A28" s="32"/>
      <c r="B28" s="37"/>
      <c r="C28" s="32"/>
      <c r="D28" s="32"/>
      <c r="E28" s="32"/>
      <c r="F28" s="32"/>
      <c r="G28" s="32"/>
      <c r="H28" s="32"/>
      <c r="I28" s="113"/>
      <c r="J28" s="113"/>
      <c r="K28" s="32"/>
      <c r="L28" s="32"/>
      <c r="M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7"/>
      <c r="C29" s="32"/>
      <c r="D29" s="122"/>
      <c r="E29" s="122"/>
      <c r="F29" s="122"/>
      <c r="G29" s="122"/>
      <c r="H29" s="122"/>
      <c r="I29" s="123"/>
      <c r="J29" s="123"/>
      <c r="K29" s="122"/>
      <c r="L29" s="122"/>
      <c r="M29" s="4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2.75">
      <c r="A30" s="32"/>
      <c r="B30" s="37"/>
      <c r="C30" s="32"/>
      <c r="D30" s="32"/>
      <c r="E30" s="112" t="s">
        <v>117</v>
      </c>
      <c r="F30" s="32"/>
      <c r="G30" s="32"/>
      <c r="H30" s="32"/>
      <c r="I30" s="113"/>
      <c r="J30" s="113"/>
      <c r="K30" s="124">
        <f>I96</f>
        <v>0</v>
      </c>
      <c r="L30" s="32"/>
      <c r="M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12.75">
      <c r="A31" s="32"/>
      <c r="B31" s="37"/>
      <c r="C31" s="32"/>
      <c r="D31" s="32"/>
      <c r="E31" s="112" t="s">
        <v>118</v>
      </c>
      <c r="F31" s="32"/>
      <c r="G31" s="32"/>
      <c r="H31" s="32"/>
      <c r="I31" s="113"/>
      <c r="J31" s="113"/>
      <c r="K31" s="124">
        <f>J96</f>
        <v>0</v>
      </c>
      <c r="L31" s="32"/>
      <c r="M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7"/>
      <c r="C32" s="32"/>
      <c r="D32" s="125" t="s">
        <v>39</v>
      </c>
      <c r="E32" s="32"/>
      <c r="F32" s="32"/>
      <c r="G32" s="32"/>
      <c r="H32" s="32"/>
      <c r="I32" s="113"/>
      <c r="J32" s="113"/>
      <c r="K32" s="126">
        <f>ROUND(K118, 2)</f>
        <v>0</v>
      </c>
      <c r="L32" s="32"/>
      <c r="M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7"/>
      <c r="C33" s="32"/>
      <c r="D33" s="122"/>
      <c r="E33" s="122"/>
      <c r="F33" s="122"/>
      <c r="G33" s="122"/>
      <c r="H33" s="122"/>
      <c r="I33" s="123"/>
      <c r="J33" s="123"/>
      <c r="K33" s="122"/>
      <c r="L33" s="122"/>
      <c r="M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7"/>
      <c r="C34" s="32"/>
      <c r="D34" s="32"/>
      <c r="E34" s="32"/>
      <c r="F34" s="127" t="s">
        <v>41</v>
      </c>
      <c r="G34" s="32"/>
      <c r="H34" s="32"/>
      <c r="I34" s="128" t="s">
        <v>40</v>
      </c>
      <c r="J34" s="113"/>
      <c r="K34" s="127" t="s">
        <v>42</v>
      </c>
      <c r="L34" s="32"/>
      <c r="M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7"/>
      <c r="C35" s="32"/>
      <c r="D35" s="129" t="s">
        <v>43</v>
      </c>
      <c r="E35" s="112" t="s">
        <v>44</v>
      </c>
      <c r="F35" s="124">
        <f>ROUND((SUM(BE118:BE171)),  2)</f>
        <v>0</v>
      </c>
      <c r="G35" s="32"/>
      <c r="H35" s="32"/>
      <c r="I35" s="130">
        <v>0.21</v>
      </c>
      <c r="J35" s="113"/>
      <c r="K35" s="124">
        <f>ROUND(((SUM(BE118:BE171))*I35),  2)</f>
        <v>0</v>
      </c>
      <c r="L35" s="32"/>
      <c r="M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7"/>
      <c r="C36" s="32"/>
      <c r="D36" s="32"/>
      <c r="E36" s="112" t="s">
        <v>45</v>
      </c>
      <c r="F36" s="124">
        <f>ROUND((SUM(BF118:BF171)),  2)</f>
        <v>0</v>
      </c>
      <c r="G36" s="32"/>
      <c r="H36" s="32"/>
      <c r="I36" s="130">
        <v>0.15</v>
      </c>
      <c r="J36" s="113"/>
      <c r="K36" s="124">
        <f>ROUND(((SUM(BF118:BF171))*I36),  2)</f>
        <v>0</v>
      </c>
      <c r="L36" s="32"/>
      <c r="M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7"/>
      <c r="C37" s="32"/>
      <c r="D37" s="32"/>
      <c r="E37" s="112" t="s">
        <v>46</v>
      </c>
      <c r="F37" s="124">
        <f>ROUND((SUM(BG118:BG171)),  2)</f>
        <v>0</v>
      </c>
      <c r="G37" s="32"/>
      <c r="H37" s="32"/>
      <c r="I37" s="130">
        <v>0.21</v>
      </c>
      <c r="J37" s="113"/>
      <c r="K37" s="124">
        <f>0</f>
        <v>0</v>
      </c>
      <c r="L37" s="32"/>
      <c r="M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7"/>
      <c r="C38" s="32"/>
      <c r="D38" s="32"/>
      <c r="E38" s="112" t="s">
        <v>47</v>
      </c>
      <c r="F38" s="124">
        <f>ROUND((SUM(BH118:BH171)),  2)</f>
        <v>0</v>
      </c>
      <c r="G38" s="32"/>
      <c r="H38" s="32"/>
      <c r="I38" s="130">
        <v>0.15</v>
      </c>
      <c r="J38" s="113"/>
      <c r="K38" s="124">
        <f>0</f>
        <v>0</v>
      </c>
      <c r="L38" s="32"/>
      <c r="M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7"/>
      <c r="C39" s="32"/>
      <c r="D39" s="32"/>
      <c r="E39" s="112" t="s">
        <v>48</v>
      </c>
      <c r="F39" s="124">
        <f>ROUND((SUM(BI118:BI171)),  2)</f>
        <v>0</v>
      </c>
      <c r="G39" s="32"/>
      <c r="H39" s="32"/>
      <c r="I39" s="130">
        <v>0</v>
      </c>
      <c r="J39" s="113"/>
      <c r="K39" s="124">
        <f>0</f>
        <v>0</v>
      </c>
      <c r="L39" s="32"/>
      <c r="M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7"/>
      <c r="C40" s="32"/>
      <c r="D40" s="32"/>
      <c r="E40" s="32"/>
      <c r="F40" s="32"/>
      <c r="G40" s="32"/>
      <c r="H40" s="32"/>
      <c r="I40" s="113"/>
      <c r="J40" s="113"/>
      <c r="K40" s="32"/>
      <c r="L40" s="32"/>
      <c r="M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7"/>
      <c r="C41" s="131"/>
      <c r="D41" s="132" t="s">
        <v>49</v>
      </c>
      <c r="E41" s="133"/>
      <c r="F41" s="133"/>
      <c r="G41" s="134" t="s">
        <v>50</v>
      </c>
      <c r="H41" s="135" t="s">
        <v>51</v>
      </c>
      <c r="I41" s="136"/>
      <c r="J41" s="136"/>
      <c r="K41" s="137">
        <f>SUM(K32:K39)</f>
        <v>0</v>
      </c>
      <c r="L41" s="138"/>
      <c r="M41" s="49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7"/>
      <c r="C42" s="32"/>
      <c r="D42" s="32"/>
      <c r="E42" s="32"/>
      <c r="F42" s="32"/>
      <c r="G42" s="32"/>
      <c r="H42" s="32"/>
      <c r="I42" s="113"/>
      <c r="J42" s="113"/>
      <c r="K42" s="32"/>
      <c r="L42" s="32"/>
      <c r="M42" s="49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19"/>
      <c r="I43" s="106"/>
      <c r="J43" s="106"/>
      <c r="M43" s="19"/>
    </row>
    <row r="44" spans="1:31" s="1" customFormat="1" ht="14.45" customHeight="1">
      <c r="B44" s="19"/>
      <c r="I44" s="106"/>
      <c r="J44" s="106"/>
      <c r="M44" s="19"/>
    </row>
    <row r="45" spans="1:31" s="1" customFormat="1" ht="14.45" customHeight="1">
      <c r="B45" s="19"/>
      <c r="I45" s="106"/>
      <c r="J45" s="106"/>
      <c r="M45" s="19"/>
    </row>
    <row r="46" spans="1:31" s="1" customFormat="1" ht="14.45" customHeight="1">
      <c r="B46" s="19"/>
      <c r="I46" s="106"/>
      <c r="J46" s="106"/>
      <c r="M46" s="19"/>
    </row>
    <row r="47" spans="1:31" s="1" customFormat="1" ht="14.45" customHeight="1">
      <c r="B47" s="19"/>
      <c r="I47" s="106"/>
      <c r="J47" s="106"/>
      <c r="M47" s="19"/>
    </row>
    <row r="48" spans="1:31" s="1" customFormat="1" ht="14.45" customHeight="1">
      <c r="B48" s="19"/>
      <c r="I48" s="106"/>
      <c r="J48" s="106"/>
      <c r="M48" s="19"/>
    </row>
    <row r="49" spans="1:31" s="1" customFormat="1" ht="14.45" customHeight="1">
      <c r="B49" s="19"/>
      <c r="I49" s="106"/>
      <c r="J49" s="106"/>
      <c r="M49" s="19"/>
    </row>
    <row r="50" spans="1:31" s="2" customFormat="1" ht="14.45" customHeight="1">
      <c r="B50" s="49"/>
      <c r="D50" s="139" t="s">
        <v>52</v>
      </c>
      <c r="E50" s="140"/>
      <c r="F50" s="140"/>
      <c r="G50" s="139" t="s">
        <v>53</v>
      </c>
      <c r="H50" s="140"/>
      <c r="I50" s="141"/>
      <c r="J50" s="141"/>
      <c r="K50" s="140"/>
      <c r="L50" s="140"/>
      <c r="M50" s="49"/>
    </row>
    <row r="51" spans="1:31" ht="11.25">
      <c r="B51" s="19"/>
      <c r="M51" s="19"/>
    </row>
    <row r="52" spans="1:31" ht="11.25">
      <c r="B52" s="19"/>
      <c r="M52" s="19"/>
    </row>
    <row r="53" spans="1:31" ht="11.25">
      <c r="B53" s="19"/>
      <c r="M53" s="19"/>
    </row>
    <row r="54" spans="1:31" ht="11.25">
      <c r="B54" s="19"/>
      <c r="M54" s="19"/>
    </row>
    <row r="55" spans="1:31" ht="11.25">
      <c r="B55" s="19"/>
      <c r="M55" s="19"/>
    </row>
    <row r="56" spans="1:31" ht="11.25">
      <c r="B56" s="19"/>
      <c r="M56" s="19"/>
    </row>
    <row r="57" spans="1:31" ht="11.25">
      <c r="B57" s="19"/>
      <c r="M57" s="19"/>
    </row>
    <row r="58" spans="1:31" ht="11.25">
      <c r="B58" s="19"/>
      <c r="M58" s="19"/>
    </row>
    <row r="59" spans="1:31" ht="11.25">
      <c r="B59" s="19"/>
      <c r="M59" s="19"/>
    </row>
    <row r="60" spans="1:31" ht="11.25">
      <c r="B60" s="19"/>
      <c r="M60" s="19"/>
    </row>
    <row r="61" spans="1:31" s="2" customFormat="1" ht="12.75">
      <c r="A61" s="32"/>
      <c r="B61" s="37"/>
      <c r="C61" s="32"/>
      <c r="D61" s="142" t="s">
        <v>54</v>
      </c>
      <c r="E61" s="143"/>
      <c r="F61" s="144" t="s">
        <v>55</v>
      </c>
      <c r="G61" s="142" t="s">
        <v>54</v>
      </c>
      <c r="H61" s="143"/>
      <c r="I61" s="145"/>
      <c r="J61" s="146" t="s">
        <v>55</v>
      </c>
      <c r="K61" s="143"/>
      <c r="L61" s="143"/>
      <c r="M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19"/>
      <c r="M62" s="19"/>
    </row>
    <row r="63" spans="1:31" ht="11.25">
      <c r="B63" s="19"/>
      <c r="M63" s="19"/>
    </row>
    <row r="64" spans="1:31" ht="11.25">
      <c r="B64" s="19"/>
      <c r="M64" s="19"/>
    </row>
    <row r="65" spans="1:31" s="2" customFormat="1" ht="12.75">
      <c r="A65" s="32"/>
      <c r="B65" s="37"/>
      <c r="C65" s="32"/>
      <c r="D65" s="139" t="s">
        <v>56</v>
      </c>
      <c r="E65" s="147"/>
      <c r="F65" s="147"/>
      <c r="G65" s="139" t="s">
        <v>57</v>
      </c>
      <c r="H65" s="147"/>
      <c r="I65" s="148"/>
      <c r="J65" s="148"/>
      <c r="K65" s="147"/>
      <c r="L65" s="147"/>
      <c r="M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19"/>
      <c r="M66" s="19"/>
    </row>
    <row r="67" spans="1:31" ht="11.25">
      <c r="B67" s="19"/>
      <c r="M67" s="19"/>
    </row>
    <row r="68" spans="1:31" ht="11.25">
      <c r="B68" s="19"/>
      <c r="M68" s="19"/>
    </row>
    <row r="69" spans="1:31" ht="11.25">
      <c r="B69" s="19"/>
      <c r="M69" s="19"/>
    </row>
    <row r="70" spans="1:31" ht="11.25">
      <c r="B70" s="19"/>
      <c r="M70" s="19"/>
    </row>
    <row r="71" spans="1:31" ht="11.25">
      <c r="B71" s="19"/>
      <c r="M71" s="19"/>
    </row>
    <row r="72" spans="1:31" ht="11.25">
      <c r="B72" s="19"/>
      <c r="M72" s="19"/>
    </row>
    <row r="73" spans="1:31" ht="11.25">
      <c r="B73" s="19"/>
      <c r="M73" s="19"/>
    </row>
    <row r="74" spans="1:31" ht="11.25">
      <c r="B74" s="19"/>
      <c r="M74" s="19"/>
    </row>
    <row r="75" spans="1:31" ht="11.25">
      <c r="B75" s="19"/>
      <c r="M75" s="19"/>
    </row>
    <row r="76" spans="1:31" s="2" customFormat="1" ht="12.75">
      <c r="A76" s="32"/>
      <c r="B76" s="37"/>
      <c r="C76" s="32"/>
      <c r="D76" s="142" t="s">
        <v>54</v>
      </c>
      <c r="E76" s="143"/>
      <c r="F76" s="144" t="s">
        <v>55</v>
      </c>
      <c r="G76" s="142" t="s">
        <v>54</v>
      </c>
      <c r="H76" s="143"/>
      <c r="I76" s="145"/>
      <c r="J76" s="146" t="s">
        <v>55</v>
      </c>
      <c r="K76" s="143"/>
      <c r="L76" s="143"/>
      <c r="M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149"/>
      <c r="C77" s="150"/>
      <c r="D77" s="150"/>
      <c r="E77" s="150"/>
      <c r="F77" s="150"/>
      <c r="G77" s="150"/>
      <c r="H77" s="150"/>
      <c r="I77" s="151"/>
      <c r="J77" s="151"/>
      <c r="K77" s="150"/>
      <c r="L77" s="150"/>
      <c r="M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152"/>
      <c r="C81" s="153"/>
      <c r="D81" s="153"/>
      <c r="E81" s="153"/>
      <c r="F81" s="153"/>
      <c r="G81" s="153"/>
      <c r="H81" s="153"/>
      <c r="I81" s="154"/>
      <c r="J81" s="154"/>
      <c r="K81" s="153"/>
      <c r="L81" s="153"/>
      <c r="M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2" t="s">
        <v>119</v>
      </c>
      <c r="D82" s="34"/>
      <c r="E82" s="34"/>
      <c r="F82" s="34"/>
      <c r="G82" s="34"/>
      <c r="H82" s="34"/>
      <c r="I82" s="113"/>
      <c r="J82" s="113"/>
      <c r="K82" s="34"/>
      <c r="L82" s="34"/>
      <c r="M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113"/>
      <c r="J83" s="113"/>
      <c r="K83" s="34"/>
      <c r="L83" s="34"/>
      <c r="M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8" t="s">
        <v>17</v>
      </c>
      <c r="D84" s="34"/>
      <c r="E84" s="34"/>
      <c r="F84" s="34"/>
      <c r="G84" s="34"/>
      <c r="H84" s="34"/>
      <c r="I84" s="113"/>
      <c r="J84" s="113"/>
      <c r="K84" s="34"/>
      <c r="L84" s="34"/>
      <c r="M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4"/>
      <c r="D85" s="34"/>
      <c r="E85" s="312" t="str">
        <f>E7</f>
        <v>Oprava přejezdů na tratích 322,323</v>
      </c>
      <c r="F85" s="313"/>
      <c r="G85" s="313"/>
      <c r="H85" s="313"/>
      <c r="I85" s="113"/>
      <c r="J85" s="113"/>
      <c r="K85" s="34"/>
      <c r="L85" s="34"/>
      <c r="M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8" t="s">
        <v>114</v>
      </c>
      <c r="D86" s="34"/>
      <c r="E86" s="34"/>
      <c r="F86" s="34"/>
      <c r="G86" s="34"/>
      <c r="H86" s="34"/>
      <c r="I86" s="113"/>
      <c r="J86" s="113"/>
      <c r="K86" s="34"/>
      <c r="L86" s="34"/>
      <c r="M86" s="49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4"/>
      <c r="D87" s="34"/>
      <c r="E87" s="284" t="str">
        <f>E9</f>
        <v>SO 04 - Oprava přejezdu P8310 v km 118,000 v žst.Dobrá u FM</v>
      </c>
      <c r="F87" s="314"/>
      <c r="G87" s="314"/>
      <c r="H87" s="314"/>
      <c r="I87" s="113"/>
      <c r="J87" s="113"/>
      <c r="K87" s="34"/>
      <c r="L87" s="34"/>
      <c r="M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113"/>
      <c r="J88" s="113"/>
      <c r="K88" s="34"/>
      <c r="L88" s="34"/>
      <c r="M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8" t="s">
        <v>23</v>
      </c>
      <c r="D89" s="34"/>
      <c r="E89" s="34"/>
      <c r="F89" s="26" t="str">
        <f>F12</f>
        <v>Obvod Český Těšín</v>
      </c>
      <c r="G89" s="34"/>
      <c r="H89" s="34"/>
      <c r="I89" s="115" t="s">
        <v>25</v>
      </c>
      <c r="J89" s="117" t="str">
        <f>IF(J12="","",J12)</f>
        <v>3. 3. 2020</v>
      </c>
      <c r="K89" s="34"/>
      <c r="L89" s="34"/>
      <c r="M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4"/>
      <c r="D90" s="34"/>
      <c r="E90" s="34"/>
      <c r="F90" s="34"/>
      <c r="G90" s="34"/>
      <c r="H90" s="34"/>
      <c r="I90" s="113"/>
      <c r="J90" s="113"/>
      <c r="K90" s="34"/>
      <c r="L90" s="34"/>
      <c r="M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8" t="s">
        <v>27</v>
      </c>
      <c r="D91" s="34"/>
      <c r="E91" s="34"/>
      <c r="F91" s="26" t="str">
        <f>E15</f>
        <v>Správa železnic s.o.,OŘ Ostrava,ST Ostrava</v>
      </c>
      <c r="G91" s="34"/>
      <c r="H91" s="34"/>
      <c r="I91" s="115" t="s">
        <v>35</v>
      </c>
      <c r="J91" s="155" t="str">
        <f>E21</f>
        <v xml:space="preserve"> </v>
      </c>
      <c r="K91" s="34"/>
      <c r="L91" s="34"/>
      <c r="M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8" t="s">
        <v>33</v>
      </c>
      <c r="D92" s="34"/>
      <c r="E92" s="34"/>
      <c r="F92" s="26" t="str">
        <f>IF(E18="","",E18)</f>
        <v>Vyplň údaj</v>
      </c>
      <c r="G92" s="34"/>
      <c r="H92" s="34"/>
      <c r="I92" s="115" t="s">
        <v>37</v>
      </c>
      <c r="J92" s="155" t="str">
        <f>E24</f>
        <v xml:space="preserve"> </v>
      </c>
      <c r="K92" s="34"/>
      <c r="L92" s="34"/>
      <c r="M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4"/>
      <c r="D93" s="34"/>
      <c r="E93" s="34"/>
      <c r="F93" s="34"/>
      <c r="G93" s="34"/>
      <c r="H93" s="34"/>
      <c r="I93" s="113"/>
      <c r="J93" s="113"/>
      <c r="K93" s="34"/>
      <c r="L93" s="34"/>
      <c r="M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56" t="s">
        <v>120</v>
      </c>
      <c r="D94" s="157"/>
      <c r="E94" s="157"/>
      <c r="F94" s="157"/>
      <c r="G94" s="157"/>
      <c r="H94" s="157"/>
      <c r="I94" s="158" t="s">
        <v>121</v>
      </c>
      <c r="J94" s="158" t="s">
        <v>122</v>
      </c>
      <c r="K94" s="159" t="s">
        <v>123</v>
      </c>
      <c r="L94" s="157"/>
      <c r="M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4"/>
      <c r="D95" s="34"/>
      <c r="E95" s="34"/>
      <c r="F95" s="34"/>
      <c r="G95" s="34"/>
      <c r="H95" s="34"/>
      <c r="I95" s="113"/>
      <c r="J95" s="113"/>
      <c r="K95" s="34"/>
      <c r="L95" s="34"/>
      <c r="M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60" t="s">
        <v>124</v>
      </c>
      <c r="D96" s="34"/>
      <c r="E96" s="34"/>
      <c r="F96" s="34"/>
      <c r="G96" s="34"/>
      <c r="H96" s="34"/>
      <c r="I96" s="161">
        <f>Q118</f>
        <v>0</v>
      </c>
      <c r="J96" s="161">
        <f>R118</f>
        <v>0</v>
      </c>
      <c r="K96" s="81">
        <f>K118</f>
        <v>0</v>
      </c>
      <c r="L96" s="34"/>
      <c r="M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6" t="s">
        <v>125</v>
      </c>
    </row>
    <row r="97" spans="1:31" s="9" customFormat="1" ht="24.95" customHeight="1">
      <c r="B97" s="162"/>
      <c r="C97" s="163"/>
      <c r="D97" s="164" t="s">
        <v>529</v>
      </c>
      <c r="E97" s="165"/>
      <c r="F97" s="165"/>
      <c r="G97" s="165"/>
      <c r="H97" s="165"/>
      <c r="I97" s="166">
        <f>Q119</f>
        <v>0</v>
      </c>
      <c r="J97" s="166">
        <f>R119</f>
        <v>0</v>
      </c>
      <c r="K97" s="167">
        <f>K119</f>
        <v>0</v>
      </c>
      <c r="L97" s="163"/>
      <c r="M97" s="168"/>
    </row>
    <row r="98" spans="1:31" s="9" customFormat="1" ht="24.95" customHeight="1">
      <c r="B98" s="162"/>
      <c r="C98" s="163"/>
      <c r="D98" s="164" t="s">
        <v>128</v>
      </c>
      <c r="E98" s="165"/>
      <c r="F98" s="165"/>
      <c r="G98" s="165"/>
      <c r="H98" s="165"/>
      <c r="I98" s="166">
        <f>Q148</f>
        <v>0</v>
      </c>
      <c r="J98" s="166">
        <f>R148</f>
        <v>0</v>
      </c>
      <c r="K98" s="167">
        <f>K148</f>
        <v>0</v>
      </c>
      <c r="L98" s="163"/>
      <c r="M98" s="168"/>
    </row>
    <row r="99" spans="1:31" s="2" customFormat="1" ht="21.75" customHeight="1">
      <c r="A99" s="32"/>
      <c r="B99" s="33"/>
      <c r="C99" s="34"/>
      <c r="D99" s="34"/>
      <c r="E99" s="34"/>
      <c r="F99" s="34"/>
      <c r="G99" s="34"/>
      <c r="H99" s="34"/>
      <c r="I99" s="113"/>
      <c r="J99" s="113"/>
      <c r="K99" s="34"/>
      <c r="L99" s="34"/>
      <c r="M99" s="49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</row>
    <row r="100" spans="1:31" s="2" customFormat="1" ht="6.95" customHeight="1">
      <c r="A100" s="32"/>
      <c r="B100" s="52"/>
      <c r="C100" s="53"/>
      <c r="D100" s="53"/>
      <c r="E100" s="53"/>
      <c r="F100" s="53"/>
      <c r="G100" s="53"/>
      <c r="H100" s="53"/>
      <c r="I100" s="151"/>
      <c r="J100" s="151"/>
      <c r="K100" s="53"/>
      <c r="L100" s="53"/>
      <c r="M100" s="49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</row>
    <row r="104" spans="1:31" s="2" customFormat="1" ht="6.95" customHeight="1">
      <c r="A104" s="32"/>
      <c r="B104" s="54"/>
      <c r="C104" s="55"/>
      <c r="D104" s="55"/>
      <c r="E104" s="55"/>
      <c r="F104" s="55"/>
      <c r="G104" s="55"/>
      <c r="H104" s="55"/>
      <c r="I104" s="154"/>
      <c r="J104" s="154"/>
      <c r="K104" s="55"/>
      <c r="L104" s="55"/>
      <c r="M104" s="49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pans="1:31" s="2" customFormat="1" ht="24.95" customHeight="1">
      <c r="A105" s="32"/>
      <c r="B105" s="33"/>
      <c r="C105" s="22" t="s">
        <v>129</v>
      </c>
      <c r="D105" s="34"/>
      <c r="E105" s="34"/>
      <c r="F105" s="34"/>
      <c r="G105" s="34"/>
      <c r="H105" s="34"/>
      <c r="I105" s="113"/>
      <c r="J105" s="113"/>
      <c r="K105" s="34"/>
      <c r="L105" s="34"/>
      <c r="M105" s="49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pans="1:31" s="2" customFormat="1" ht="6.95" customHeight="1">
      <c r="A106" s="32"/>
      <c r="B106" s="33"/>
      <c r="C106" s="34"/>
      <c r="D106" s="34"/>
      <c r="E106" s="34"/>
      <c r="F106" s="34"/>
      <c r="G106" s="34"/>
      <c r="H106" s="34"/>
      <c r="I106" s="113"/>
      <c r="J106" s="113"/>
      <c r="K106" s="34"/>
      <c r="L106" s="34"/>
      <c r="M106" s="49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31" s="2" customFormat="1" ht="12" customHeight="1">
      <c r="A107" s="32"/>
      <c r="B107" s="33"/>
      <c r="C107" s="28" t="s">
        <v>17</v>
      </c>
      <c r="D107" s="34"/>
      <c r="E107" s="34"/>
      <c r="F107" s="34"/>
      <c r="G107" s="34"/>
      <c r="H107" s="34"/>
      <c r="I107" s="113"/>
      <c r="J107" s="113"/>
      <c r="K107" s="34"/>
      <c r="L107" s="34"/>
      <c r="M107" s="49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16.5" customHeight="1">
      <c r="A108" s="32"/>
      <c r="B108" s="33"/>
      <c r="C108" s="34"/>
      <c r="D108" s="34"/>
      <c r="E108" s="312" t="str">
        <f>E7</f>
        <v>Oprava přejezdů na tratích 322,323</v>
      </c>
      <c r="F108" s="313"/>
      <c r="G108" s="313"/>
      <c r="H108" s="313"/>
      <c r="I108" s="113"/>
      <c r="J108" s="113"/>
      <c r="K108" s="34"/>
      <c r="L108" s="34"/>
      <c r="M108" s="49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12" customHeight="1">
      <c r="A109" s="32"/>
      <c r="B109" s="33"/>
      <c r="C109" s="28" t="s">
        <v>114</v>
      </c>
      <c r="D109" s="34"/>
      <c r="E109" s="34"/>
      <c r="F109" s="34"/>
      <c r="G109" s="34"/>
      <c r="H109" s="34"/>
      <c r="I109" s="113"/>
      <c r="J109" s="113"/>
      <c r="K109" s="34"/>
      <c r="L109" s="34"/>
      <c r="M109" s="49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16.5" customHeight="1">
      <c r="A110" s="32"/>
      <c r="B110" s="33"/>
      <c r="C110" s="34"/>
      <c r="D110" s="34"/>
      <c r="E110" s="284" t="str">
        <f>E9</f>
        <v>SO 04 - Oprava přejezdu P8310 v km 118,000 v žst.Dobrá u FM</v>
      </c>
      <c r="F110" s="314"/>
      <c r="G110" s="314"/>
      <c r="H110" s="314"/>
      <c r="I110" s="113"/>
      <c r="J110" s="113"/>
      <c r="K110" s="34"/>
      <c r="L110" s="34"/>
      <c r="M110" s="49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6.95" customHeight="1">
      <c r="A111" s="32"/>
      <c r="B111" s="33"/>
      <c r="C111" s="34"/>
      <c r="D111" s="34"/>
      <c r="E111" s="34"/>
      <c r="F111" s="34"/>
      <c r="G111" s="34"/>
      <c r="H111" s="34"/>
      <c r="I111" s="113"/>
      <c r="J111" s="113"/>
      <c r="K111" s="34"/>
      <c r="L111" s="34"/>
      <c r="M111" s="49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2" customHeight="1">
      <c r="A112" s="32"/>
      <c r="B112" s="33"/>
      <c r="C112" s="28" t="s">
        <v>23</v>
      </c>
      <c r="D112" s="34"/>
      <c r="E112" s="34"/>
      <c r="F112" s="26" t="str">
        <f>F12</f>
        <v>Obvod Český Těšín</v>
      </c>
      <c r="G112" s="34"/>
      <c r="H112" s="34"/>
      <c r="I112" s="115" t="s">
        <v>25</v>
      </c>
      <c r="J112" s="117" t="str">
        <f>IF(J12="","",J12)</f>
        <v>3. 3. 2020</v>
      </c>
      <c r="K112" s="34"/>
      <c r="L112" s="34"/>
      <c r="M112" s="49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6.95" customHeight="1">
      <c r="A113" s="32"/>
      <c r="B113" s="33"/>
      <c r="C113" s="34"/>
      <c r="D113" s="34"/>
      <c r="E113" s="34"/>
      <c r="F113" s="34"/>
      <c r="G113" s="34"/>
      <c r="H113" s="34"/>
      <c r="I113" s="113"/>
      <c r="J113" s="113"/>
      <c r="K113" s="34"/>
      <c r="L113" s="34"/>
      <c r="M113" s="49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5.2" customHeight="1">
      <c r="A114" s="32"/>
      <c r="B114" s="33"/>
      <c r="C114" s="28" t="s">
        <v>27</v>
      </c>
      <c r="D114" s="34"/>
      <c r="E114" s="34"/>
      <c r="F114" s="26" t="str">
        <f>E15</f>
        <v>Správa železnic s.o.,OŘ Ostrava,ST Ostrava</v>
      </c>
      <c r="G114" s="34"/>
      <c r="H114" s="34"/>
      <c r="I114" s="115" t="s">
        <v>35</v>
      </c>
      <c r="J114" s="155" t="str">
        <f>E21</f>
        <v xml:space="preserve"> </v>
      </c>
      <c r="K114" s="34"/>
      <c r="L114" s="34"/>
      <c r="M114" s="49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5.2" customHeight="1">
      <c r="A115" s="32"/>
      <c r="B115" s="33"/>
      <c r="C115" s="28" t="s">
        <v>33</v>
      </c>
      <c r="D115" s="34"/>
      <c r="E115" s="34"/>
      <c r="F115" s="26" t="str">
        <f>IF(E18="","",E18)</f>
        <v>Vyplň údaj</v>
      </c>
      <c r="G115" s="34"/>
      <c r="H115" s="34"/>
      <c r="I115" s="115" t="s">
        <v>37</v>
      </c>
      <c r="J115" s="155" t="str">
        <f>E24</f>
        <v xml:space="preserve"> </v>
      </c>
      <c r="K115" s="34"/>
      <c r="L115" s="34"/>
      <c r="M115" s="49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0.35" customHeight="1">
      <c r="A116" s="32"/>
      <c r="B116" s="33"/>
      <c r="C116" s="34"/>
      <c r="D116" s="34"/>
      <c r="E116" s="34"/>
      <c r="F116" s="34"/>
      <c r="G116" s="34"/>
      <c r="H116" s="34"/>
      <c r="I116" s="113"/>
      <c r="J116" s="113"/>
      <c r="K116" s="34"/>
      <c r="L116" s="34"/>
      <c r="M116" s="49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11" customFormat="1" ht="29.25" customHeight="1">
      <c r="A117" s="176"/>
      <c r="B117" s="177"/>
      <c r="C117" s="178" t="s">
        <v>130</v>
      </c>
      <c r="D117" s="179" t="s">
        <v>64</v>
      </c>
      <c r="E117" s="179" t="s">
        <v>60</v>
      </c>
      <c r="F117" s="179" t="s">
        <v>61</v>
      </c>
      <c r="G117" s="179" t="s">
        <v>131</v>
      </c>
      <c r="H117" s="179" t="s">
        <v>132</v>
      </c>
      <c r="I117" s="180" t="s">
        <v>133</v>
      </c>
      <c r="J117" s="180" t="s">
        <v>134</v>
      </c>
      <c r="K117" s="179" t="s">
        <v>123</v>
      </c>
      <c r="L117" s="181" t="s">
        <v>135</v>
      </c>
      <c r="M117" s="182"/>
      <c r="N117" s="72" t="s">
        <v>1</v>
      </c>
      <c r="O117" s="73" t="s">
        <v>43</v>
      </c>
      <c r="P117" s="73" t="s">
        <v>136</v>
      </c>
      <c r="Q117" s="73" t="s">
        <v>137</v>
      </c>
      <c r="R117" s="73" t="s">
        <v>138</v>
      </c>
      <c r="S117" s="73" t="s">
        <v>139</v>
      </c>
      <c r="T117" s="73" t="s">
        <v>140</v>
      </c>
      <c r="U117" s="73" t="s">
        <v>141</v>
      </c>
      <c r="V117" s="73" t="s">
        <v>142</v>
      </c>
      <c r="W117" s="73" t="s">
        <v>143</v>
      </c>
      <c r="X117" s="74" t="s">
        <v>144</v>
      </c>
      <c r="Y117" s="176"/>
      <c r="Z117" s="176"/>
      <c r="AA117" s="176"/>
      <c r="AB117" s="176"/>
      <c r="AC117" s="176"/>
      <c r="AD117" s="176"/>
      <c r="AE117" s="176"/>
    </row>
    <row r="118" spans="1:65" s="2" customFormat="1" ht="22.9" customHeight="1">
      <c r="A118" s="32"/>
      <c r="B118" s="33"/>
      <c r="C118" s="79" t="s">
        <v>145</v>
      </c>
      <c r="D118" s="34"/>
      <c r="E118" s="34"/>
      <c r="F118" s="34"/>
      <c r="G118" s="34"/>
      <c r="H118" s="34"/>
      <c r="I118" s="113"/>
      <c r="J118" s="113"/>
      <c r="K118" s="183">
        <f>BK118</f>
        <v>0</v>
      </c>
      <c r="L118" s="34"/>
      <c r="M118" s="37"/>
      <c r="N118" s="75"/>
      <c r="O118" s="184"/>
      <c r="P118" s="76"/>
      <c r="Q118" s="185">
        <f>Q119+Q148</f>
        <v>0</v>
      </c>
      <c r="R118" s="185">
        <f>R119+R148</f>
        <v>0</v>
      </c>
      <c r="S118" s="76"/>
      <c r="T118" s="186">
        <f>T119+T148</f>
        <v>0</v>
      </c>
      <c r="U118" s="76"/>
      <c r="V118" s="186">
        <f>V119+V148</f>
        <v>87.186000000000007</v>
      </c>
      <c r="W118" s="76"/>
      <c r="X118" s="187">
        <f>X119+X148</f>
        <v>39</v>
      </c>
      <c r="Y118" s="32"/>
      <c r="Z118" s="32"/>
      <c r="AA118" s="32"/>
      <c r="AB118" s="32"/>
      <c r="AC118" s="32"/>
      <c r="AD118" s="32"/>
      <c r="AE118" s="32"/>
      <c r="AT118" s="16" t="s">
        <v>80</v>
      </c>
      <c r="AU118" s="16" t="s">
        <v>125</v>
      </c>
      <c r="BK118" s="188">
        <f>BK119+BK148</f>
        <v>0</v>
      </c>
    </row>
    <row r="119" spans="1:65" s="12" customFormat="1" ht="25.9" customHeight="1">
      <c r="B119" s="189"/>
      <c r="C119" s="190"/>
      <c r="D119" s="191" t="s">
        <v>80</v>
      </c>
      <c r="E119" s="192" t="s">
        <v>149</v>
      </c>
      <c r="F119" s="192" t="s">
        <v>150</v>
      </c>
      <c r="G119" s="190"/>
      <c r="H119" s="190"/>
      <c r="I119" s="193"/>
      <c r="J119" s="193"/>
      <c r="K119" s="194">
        <f>BK119</f>
        <v>0</v>
      </c>
      <c r="L119" s="190"/>
      <c r="M119" s="195"/>
      <c r="N119" s="196"/>
      <c r="O119" s="197"/>
      <c r="P119" s="197"/>
      <c r="Q119" s="198">
        <f>SUM(Q120:Q147)</f>
        <v>0</v>
      </c>
      <c r="R119" s="198">
        <f>SUM(R120:R147)</f>
        <v>0</v>
      </c>
      <c r="S119" s="197"/>
      <c r="T119" s="199">
        <f>SUM(T120:T147)</f>
        <v>0</v>
      </c>
      <c r="U119" s="197"/>
      <c r="V119" s="199">
        <f>SUM(V120:V147)</f>
        <v>87.186000000000007</v>
      </c>
      <c r="W119" s="197"/>
      <c r="X119" s="200">
        <f>SUM(X120:X147)</f>
        <v>39</v>
      </c>
      <c r="AR119" s="201" t="s">
        <v>89</v>
      </c>
      <c r="AT119" s="202" t="s">
        <v>80</v>
      </c>
      <c r="AU119" s="202" t="s">
        <v>81</v>
      </c>
      <c r="AY119" s="201" t="s">
        <v>148</v>
      </c>
      <c r="BK119" s="203">
        <f>SUM(BK120:BK147)</f>
        <v>0</v>
      </c>
    </row>
    <row r="120" spans="1:65" s="2" customFormat="1" ht="24" customHeight="1">
      <c r="A120" s="32"/>
      <c r="B120" s="33"/>
      <c r="C120" s="206" t="s">
        <v>89</v>
      </c>
      <c r="D120" s="206" t="s">
        <v>151</v>
      </c>
      <c r="E120" s="207" t="s">
        <v>166</v>
      </c>
      <c r="F120" s="208" t="s">
        <v>167</v>
      </c>
      <c r="G120" s="209" t="s">
        <v>160</v>
      </c>
      <c r="H120" s="210">
        <v>14.4</v>
      </c>
      <c r="I120" s="211"/>
      <c r="J120" s="211"/>
      <c r="K120" s="212">
        <f t="shared" ref="K120:K129" si="0">ROUND(P120*H120,2)</f>
        <v>0</v>
      </c>
      <c r="L120" s="208" t="s">
        <v>155</v>
      </c>
      <c r="M120" s="37"/>
      <c r="N120" s="213" t="s">
        <v>1</v>
      </c>
      <c r="O120" s="214" t="s">
        <v>44</v>
      </c>
      <c r="P120" s="215">
        <f t="shared" ref="P120:P129" si="1">I120+J120</f>
        <v>0</v>
      </c>
      <c r="Q120" s="215">
        <f t="shared" ref="Q120:Q129" si="2">ROUND(I120*H120,2)</f>
        <v>0</v>
      </c>
      <c r="R120" s="215">
        <f t="shared" ref="R120:R129" si="3">ROUND(J120*H120,2)</f>
        <v>0</v>
      </c>
      <c r="S120" s="68"/>
      <c r="T120" s="216">
        <f t="shared" ref="T120:T129" si="4">S120*H120</f>
        <v>0</v>
      </c>
      <c r="U120" s="216">
        <v>1.7</v>
      </c>
      <c r="V120" s="216">
        <f t="shared" ref="V120:V129" si="5">U120*H120</f>
        <v>24.48</v>
      </c>
      <c r="W120" s="216">
        <v>0</v>
      </c>
      <c r="X120" s="217">
        <f t="shared" ref="X120:X129" si="6">W120*H120</f>
        <v>0</v>
      </c>
      <c r="Y120" s="32"/>
      <c r="Z120" s="32"/>
      <c r="AA120" s="32"/>
      <c r="AB120" s="32"/>
      <c r="AC120" s="32"/>
      <c r="AD120" s="32"/>
      <c r="AE120" s="32"/>
      <c r="AR120" s="218" t="s">
        <v>156</v>
      </c>
      <c r="AT120" s="218" t="s">
        <v>151</v>
      </c>
      <c r="AU120" s="218" t="s">
        <v>89</v>
      </c>
      <c r="AY120" s="16" t="s">
        <v>148</v>
      </c>
      <c r="BE120" s="219">
        <f t="shared" ref="BE120:BE129" si="7">IF(O120="základní",K120,0)</f>
        <v>0</v>
      </c>
      <c r="BF120" s="219">
        <f t="shared" ref="BF120:BF129" si="8">IF(O120="snížená",K120,0)</f>
        <v>0</v>
      </c>
      <c r="BG120" s="219">
        <f t="shared" ref="BG120:BG129" si="9">IF(O120="zákl. přenesená",K120,0)</f>
        <v>0</v>
      </c>
      <c r="BH120" s="219">
        <f t="shared" ref="BH120:BH129" si="10">IF(O120="sníž. přenesená",K120,0)</f>
        <v>0</v>
      </c>
      <c r="BI120" s="219">
        <f t="shared" ref="BI120:BI129" si="11">IF(O120="nulová",K120,0)</f>
        <v>0</v>
      </c>
      <c r="BJ120" s="16" t="s">
        <v>89</v>
      </c>
      <c r="BK120" s="219">
        <f t="shared" ref="BK120:BK129" si="12">ROUND(P120*H120,2)</f>
        <v>0</v>
      </c>
      <c r="BL120" s="16" t="s">
        <v>156</v>
      </c>
      <c r="BM120" s="218" t="s">
        <v>691</v>
      </c>
    </row>
    <row r="121" spans="1:65" s="2" customFormat="1" ht="24" customHeight="1">
      <c r="A121" s="32"/>
      <c r="B121" s="33"/>
      <c r="C121" s="206" t="s">
        <v>91</v>
      </c>
      <c r="D121" s="206" t="s">
        <v>151</v>
      </c>
      <c r="E121" s="207" t="s">
        <v>548</v>
      </c>
      <c r="F121" s="208" t="s">
        <v>549</v>
      </c>
      <c r="G121" s="209" t="s">
        <v>209</v>
      </c>
      <c r="H121" s="210">
        <v>6.6</v>
      </c>
      <c r="I121" s="211"/>
      <c r="J121" s="211"/>
      <c r="K121" s="212">
        <f t="shared" si="0"/>
        <v>0</v>
      </c>
      <c r="L121" s="208" t="s">
        <v>155</v>
      </c>
      <c r="M121" s="37"/>
      <c r="N121" s="213" t="s">
        <v>1</v>
      </c>
      <c r="O121" s="214" t="s">
        <v>44</v>
      </c>
      <c r="P121" s="215">
        <f t="shared" si="1"/>
        <v>0</v>
      </c>
      <c r="Q121" s="215">
        <f t="shared" si="2"/>
        <v>0</v>
      </c>
      <c r="R121" s="215">
        <f t="shared" si="3"/>
        <v>0</v>
      </c>
      <c r="S121" s="68"/>
      <c r="T121" s="216">
        <f t="shared" si="4"/>
        <v>0</v>
      </c>
      <c r="U121" s="216">
        <v>0</v>
      </c>
      <c r="V121" s="216">
        <f t="shared" si="5"/>
        <v>0</v>
      </c>
      <c r="W121" s="216">
        <v>0</v>
      </c>
      <c r="X121" s="217">
        <f t="shared" si="6"/>
        <v>0</v>
      </c>
      <c r="Y121" s="32"/>
      <c r="Z121" s="32"/>
      <c r="AA121" s="32"/>
      <c r="AB121" s="32"/>
      <c r="AC121" s="32"/>
      <c r="AD121" s="32"/>
      <c r="AE121" s="32"/>
      <c r="AR121" s="218" t="s">
        <v>156</v>
      </c>
      <c r="AT121" s="218" t="s">
        <v>151</v>
      </c>
      <c r="AU121" s="218" t="s">
        <v>89</v>
      </c>
      <c r="AY121" s="16" t="s">
        <v>148</v>
      </c>
      <c r="BE121" s="219">
        <f t="shared" si="7"/>
        <v>0</v>
      </c>
      <c r="BF121" s="219">
        <f t="shared" si="8"/>
        <v>0</v>
      </c>
      <c r="BG121" s="219">
        <f t="shared" si="9"/>
        <v>0</v>
      </c>
      <c r="BH121" s="219">
        <f t="shared" si="10"/>
        <v>0</v>
      </c>
      <c r="BI121" s="219">
        <f t="shared" si="11"/>
        <v>0</v>
      </c>
      <c r="BJ121" s="16" t="s">
        <v>89</v>
      </c>
      <c r="BK121" s="219">
        <f t="shared" si="12"/>
        <v>0</v>
      </c>
      <c r="BL121" s="16" t="s">
        <v>156</v>
      </c>
      <c r="BM121" s="218" t="s">
        <v>692</v>
      </c>
    </row>
    <row r="122" spans="1:65" s="2" customFormat="1" ht="24" customHeight="1">
      <c r="A122" s="32"/>
      <c r="B122" s="33"/>
      <c r="C122" s="206" t="s">
        <v>162</v>
      </c>
      <c r="D122" s="206" t="s">
        <v>151</v>
      </c>
      <c r="E122" s="207" t="s">
        <v>635</v>
      </c>
      <c r="F122" s="208" t="s">
        <v>636</v>
      </c>
      <c r="G122" s="209" t="s">
        <v>209</v>
      </c>
      <c r="H122" s="210">
        <v>6.6</v>
      </c>
      <c r="I122" s="211"/>
      <c r="J122" s="211"/>
      <c r="K122" s="212">
        <f t="shared" si="0"/>
        <v>0</v>
      </c>
      <c r="L122" s="208" t="s">
        <v>155</v>
      </c>
      <c r="M122" s="37"/>
      <c r="N122" s="213" t="s">
        <v>1</v>
      </c>
      <c r="O122" s="214" t="s">
        <v>44</v>
      </c>
      <c r="P122" s="215">
        <f t="shared" si="1"/>
        <v>0</v>
      </c>
      <c r="Q122" s="215">
        <f t="shared" si="2"/>
        <v>0</v>
      </c>
      <c r="R122" s="215">
        <f t="shared" si="3"/>
        <v>0</v>
      </c>
      <c r="S122" s="68"/>
      <c r="T122" s="216">
        <f t="shared" si="4"/>
        <v>0</v>
      </c>
      <c r="U122" s="216">
        <v>0</v>
      </c>
      <c r="V122" s="216">
        <f t="shared" si="5"/>
        <v>0</v>
      </c>
      <c r="W122" s="216">
        <v>0</v>
      </c>
      <c r="X122" s="217">
        <f t="shared" si="6"/>
        <v>0</v>
      </c>
      <c r="Y122" s="32"/>
      <c r="Z122" s="32"/>
      <c r="AA122" s="32"/>
      <c r="AB122" s="32"/>
      <c r="AC122" s="32"/>
      <c r="AD122" s="32"/>
      <c r="AE122" s="32"/>
      <c r="AR122" s="218" t="s">
        <v>156</v>
      </c>
      <c r="AT122" s="218" t="s">
        <v>151</v>
      </c>
      <c r="AU122" s="218" t="s">
        <v>89</v>
      </c>
      <c r="AY122" s="16" t="s">
        <v>148</v>
      </c>
      <c r="BE122" s="219">
        <f t="shared" si="7"/>
        <v>0</v>
      </c>
      <c r="BF122" s="219">
        <f t="shared" si="8"/>
        <v>0</v>
      </c>
      <c r="BG122" s="219">
        <f t="shared" si="9"/>
        <v>0</v>
      </c>
      <c r="BH122" s="219">
        <f t="shared" si="10"/>
        <v>0</v>
      </c>
      <c r="BI122" s="219">
        <f t="shared" si="11"/>
        <v>0</v>
      </c>
      <c r="BJ122" s="16" t="s">
        <v>89</v>
      </c>
      <c r="BK122" s="219">
        <f t="shared" si="12"/>
        <v>0</v>
      </c>
      <c r="BL122" s="16" t="s">
        <v>156</v>
      </c>
      <c r="BM122" s="218" t="s">
        <v>693</v>
      </c>
    </row>
    <row r="123" spans="1:65" s="2" customFormat="1" ht="24" customHeight="1">
      <c r="A123" s="32"/>
      <c r="B123" s="33"/>
      <c r="C123" s="206" t="s">
        <v>156</v>
      </c>
      <c r="D123" s="206" t="s">
        <v>151</v>
      </c>
      <c r="E123" s="207" t="s">
        <v>551</v>
      </c>
      <c r="F123" s="208" t="s">
        <v>552</v>
      </c>
      <c r="G123" s="209" t="s">
        <v>209</v>
      </c>
      <c r="H123" s="210">
        <v>6.6</v>
      </c>
      <c r="I123" s="211"/>
      <c r="J123" s="211"/>
      <c r="K123" s="212">
        <f t="shared" si="0"/>
        <v>0</v>
      </c>
      <c r="L123" s="208" t="s">
        <v>155</v>
      </c>
      <c r="M123" s="37"/>
      <c r="N123" s="213" t="s">
        <v>1</v>
      </c>
      <c r="O123" s="214" t="s">
        <v>44</v>
      </c>
      <c r="P123" s="215">
        <f t="shared" si="1"/>
        <v>0</v>
      </c>
      <c r="Q123" s="215">
        <f t="shared" si="2"/>
        <v>0</v>
      </c>
      <c r="R123" s="215">
        <f t="shared" si="3"/>
        <v>0</v>
      </c>
      <c r="S123" s="68"/>
      <c r="T123" s="216">
        <f t="shared" si="4"/>
        <v>0</v>
      </c>
      <c r="U123" s="216">
        <v>0</v>
      </c>
      <c r="V123" s="216">
        <f t="shared" si="5"/>
        <v>0</v>
      </c>
      <c r="W123" s="216">
        <v>0</v>
      </c>
      <c r="X123" s="217">
        <f t="shared" si="6"/>
        <v>0</v>
      </c>
      <c r="Y123" s="32"/>
      <c r="Z123" s="32"/>
      <c r="AA123" s="32"/>
      <c r="AB123" s="32"/>
      <c r="AC123" s="32"/>
      <c r="AD123" s="32"/>
      <c r="AE123" s="32"/>
      <c r="AR123" s="218" t="s">
        <v>156</v>
      </c>
      <c r="AT123" s="218" t="s">
        <v>151</v>
      </c>
      <c r="AU123" s="218" t="s">
        <v>89</v>
      </c>
      <c r="AY123" s="16" t="s">
        <v>148</v>
      </c>
      <c r="BE123" s="219">
        <f t="shared" si="7"/>
        <v>0</v>
      </c>
      <c r="BF123" s="219">
        <f t="shared" si="8"/>
        <v>0</v>
      </c>
      <c r="BG123" s="219">
        <f t="shared" si="9"/>
        <v>0</v>
      </c>
      <c r="BH123" s="219">
        <f t="shared" si="10"/>
        <v>0</v>
      </c>
      <c r="BI123" s="219">
        <f t="shared" si="11"/>
        <v>0</v>
      </c>
      <c r="BJ123" s="16" t="s">
        <v>89</v>
      </c>
      <c r="BK123" s="219">
        <f t="shared" si="12"/>
        <v>0</v>
      </c>
      <c r="BL123" s="16" t="s">
        <v>156</v>
      </c>
      <c r="BM123" s="218" t="s">
        <v>694</v>
      </c>
    </row>
    <row r="124" spans="1:65" s="2" customFormat="1" ht="24" customHeight="1">
      <c r="A124" s="32"/>
      <c r="B124" s="33"/>
      <c r="C124" s="206" t="s">
        <v>149</v>
      </c>
      <c r="D124" s="206" t="s">
        <v>151</v>
      </c>
      <c r="E124" s="207" t="s">
        <v>554</v>
      </c>
      <c r="F124" s="208" t="s">
        <v>555</v>
      </c>
      <c r="G124" s="209" t="s">
        <v>209</v>
      </c>
      <c r="H124" s="210">
        <v>6.6</v>
      </c>
      <c r="I124" s="211"/>
      <c r="J124" s="211"/>
      <c r="K124" s="212">
        <f t="shared" si="0"/>
        <v>0</v>
      </c>
      <c r="L124" s="208" t="s">
        <v>155</v>
      </c>
      <c r="M124" s="37"/>
      <c r="N124" s="213" t="s">
        <v>1</v>
      </c>
      <c r="O124" s="214" t="s">
        <v>44</v>
      </c>
      <c r="P124" s="215">
        <f t="shared" si="1"/>
        <v>0</v>
      </c>
      <c r="Q124" s="215">
        <f t="shared" si="2"/>
        <v>0</v>
      </c>
      <c r="R124" s="215">
        <f t="shared" si="3"/>
        <v>0</v>
      </c>
      <c r="S124" s="68"/>
      <c r="T124" s="216">
        <f t="shared" si="4"/>
        <v>0</v>
      </c>
      <c r="U124" s="216">
        <v>0</v>
      </c>
      <c r="V124" s="216">
        <f t="shared" si="5"/>
        <v>0</v>
      </c>
      <c r="W124" s="216">
        <v>0</v>
      </c>
      <c r="X124" s="217">
        <f t="shared" si="6"/>
        <v>0</v>
      </c>
      <c r="Y124" s="32"/>
      <c r="Z124" s="32"/>
      <c r="AA124" s="32"/>
      <c r="AB124" s="32"/>
      <c r="AC124" s="32"/>
      <c r="AD124" s="32"/>
      <c r="AE124" s="32"/>
      <c r="AR124" s="218" t="s">
        <v>156</v>
      </c>
      <c r="AT124" s="218" t="s">
        <v>151</v>
      </c>
      <c r="AU124" s="218" t="s">
        <v>89</v>
      </c>
      <c r="AY124" s="16" t="s">
        <v>148</v>
      </c>
      <c r="BE124" s="219">
        <f t="shared" si="7"/>
        <v>0</v>
      </c>
      <c r="BF124" s="219">
        <f t="shared" si="8"/>
        <v>0</v>
      </c>
      <c r="BG124" s="219">
        <f t="shared" si="9"/>
        <v>0</v>
      </c>
      <c r="BH124" s="219">
        <f t="shared" si="10"/>
        <v>0</v>
      </c>
      <c r="BI124" s="219">
        <f t="shared" si="11"/>
        <v>0</v>
      </c>
      <c r="BJ124" s="16" t="s">
        <v>89</v>
      </c>
      <c r="BK124" s="219">
        <f t="shared" si="12"/>
        <v>0</v>
      </c>
      <c r="BL124" s="16" t="s">
        <v>156</v>
      </c>
      <c r="BM124" s="218" t="s">
        <v>695</v>
      </c>
    </row>
    <row r="125" spans="1:65" s="2" customFormat="1" ht="24" customHeight="1">
      <c r="A125" s="32"/>
      <c r="B125" s="33"/>
      <c r="C125" s="206" t="s">
        <v>172</v>
      </c>
      <c r="D125" s="206" t="s">
        <v>151</v>
      </c>
      <c r="E125" s="207" t="s">
        <v>696</v>
      </c>
      <c r="F125" s="208" t="s">
        <v>697</v>
      </c>
      <c r="G125" s="209" t="s">
        <v>209</v>
      </c>
      <c r="H125" s="210">
        <v>14.4</v>
      </c>
      <c r="I125" s="211"/>
      <c r="J125" s="211"/>
      <c r="K125" s="212">
        <f t="shared" si="0"/>
        <v>0</v>
      </c>
      <c r="L125" s="208" t="s">
        <v>155</v>
      </c>
      <c r="M125" s="37"/>
      <c r="N125" s="213" t="s">
        <v>1</v>
      </c>
      <c r="O125" s="214" t="s">
        <v>44</v>
      </c>
      <c r="P125" s="215">
        <f t="shared" si="1"/>
        <v>0</v>
      </c>
      <c r="Q125" s="215">
        <f t="shared" si="2"/>
        <v>0</v>
      </c>
      <c r="R125" s="215">
        <f t="shared" si="3"/>
        <v>0</v>
      </c>
      <c r="S125" s="68"/>
      <c r="T125" s="216">
        <f t="shared" si="4"/>
        <v>0</v>
      </c>
      <c r="U125" s="216">
        <v>0</v>
      </c>
      <c r="V125" s="216">
        <f t="shared" si="5"/>
        <v>0</v>
      </c>
      <c r="W125" s="216">
        <v>0</v>
      </c>
      <c r="X125" s="217">
        <f t="shared" si="6"/>
        <v>0</v>
      </c>
      <c r="Y125" s="32"/>
      <c r="Z125" s="32"/>
      <c r="AA125" s="32"/>
      <c r="AB125" s="32"/>
      <c r="AC125" s="32"/>
      <c r="AD125" s="32"/>
      <c r="AE125" s="32"/>
      <c r="AR125" s="218" t="s">
        <v>156</v>
      </c>
      <c r="AT125" s="218" t="s">
        <v>151</v>
      </c>
      <c r="AU125" s="218" t="s">
        <v>89</v>
      </c>
      <c r="AY125" s="16" t="s">
        <v>148</v>
      </c>
      <c r="BE125" s="219">
        <f t="shared" si="7"/>
        <v>0</v>
      </c>
      <c r="BF125" s="219">
        <f t="shared" si="8"/>
        <v>0</v>
      </c>
      <c r="BG125" s="219">
        <f t="shared" si="9"/>
        <v>0</v>
      </c>
      <c r="BH125" s="219">
        <f t="shared" si="10"/>
        <v>0</v>
      </c>
      <c r="BI125" s="219">
        <f t="shared" si="11"/>
        <v>0</v>
      </c>
      <c r="BJ125" s="16" t="s">
        <v>89</v>
      </c>
      <c r="BK125" s="219">
        <f t="shared" si="12"/>
        <v>0</v>
      </c>
      <c r="BL125" s="16" t="s">
        <v>156</v>
      </c>
      <c r="BM125" s="218" t="s">
        <v>698</v>
      </c>
    </row>
    <row r="126" spans="1:65" s="2" customFormat="1" ht="24" customHeight="1">
      <c r="A126" s="32"/>
      <c r="B126" s="33"/>
      <c r="C126" s="206" t="s">
        <v>179</v>
      </c>
      <c r="D126" s="206" t="s">
        <v>151</v>
      </c>
      <c r="E126" s="207" t="s">
        <v>299</v>
      </c>
      <c r="F126" s="208" t="s">
        <v>300</v>
      </c>
      <c r="G126" s="209" t="s">
        <v>209</v>
      </c>
      <c r="H126" s="210">
        <v>13.5</v>
      </c>
      <c r="I126" s="211"/>
      <c r="J126" s="211"/>
      <c r="K126" s="212">
        <f t="shared" si="0"/>
        <v>0</v>
      </c>
      <c r="L126" s="208" t="s">
        <v>155</v>
      </c>
      <c r="M126" s="37"/>
      <c r="N126" s="213" t="s">
        <v>1</v>
      </c>
      <c r="O126" s="214" t="s">
        <v>44</v>
      </c>
      <c r="P126" s="215">
        <f t="shared" si="1"/>
        <v>0</v>
      </c>
      <c r="Q126" s="215">
        <f t="shared" si="2"/>
        <v>0</v>
      </c>
      <c r="R126" s="215">
        <f t="shared" si="3"/>
        <v>0</v>
      </c>
      <c r="S126" s="68"/>
      <c r="T126" s="216">
        <f t="shared" si="4"/>
        <v>0</v>
      </c>
      <c r="U126" s="216">
        <v>0</v>
      </c>
      <c r="V126" s="216">
        <f t="shared" si="5"/>
        <v>0</v>
      </c>
      <c r="W126" s="216">
        <v>0</v>
      </c>
      <c r="X126" s="217">
        <f t="shared" si="6"/>
        <v>0</v>
      </c>
      <c r="Y126" s="32"/>
      <c r="Z126" s="32"/>
      <c r="AA126" s="32"/>
      <c r="AB126" s="32"/>
      <c r="AC126" s="32"/>
      <c r="AD126" s="32"/>
      <c r="AE126" s="32"/>
      <c r="AR126" s="218" t="s">
        <v>156</v>
      </c>
      <c r="AT126" s="218" t="s">
        <v>151</v>
      </c>
      <c r="AU126" s="218" t="s">
        <v>89</v>
      </c>
      <c r="AY126" s="16" t="s">
        <v>148</v>
      </c>
      <c r="BE126" s="219">
        <f t="shared" si="7"/>
        <v>0</v>
      </c>
      <c r="BF126" s="219">
        <f t="shared" si="8"/>
        <v>0</v>
      </c>
      <c r="BG126" s="219">
        <f t="shared" si="9"/>
        <v>0</v>
      </c>
      <c r="BH126" s="219">
        <f t="shared" si="10"/>
        <v>0</v>
      </c>
      <c r="BI126" s="219">
        <f t="shared" si="11"/>
        <v>0</v>
      </c>
      <c r="BJ126" s="16" t="s">
        <v>89</v>
      </c>
      <c r="BK126" s="219">
        <f t="shared" si="12"/>
        <v>0</v>
      </c>
      <c r="BL126" s="16" t="s">
        <v>156</v>
      </c>
      <c r="BM126" s="218" t="s">
        <v>699</v>
      </c>
    </row>
    <row r="127" spans="1:65" s="2" customFormat="1" ht="24" customHeight="1">
      <c r="A127" s="32"/>
      <c r="B127" s="33"/>
      <c r="C127" s="206" t="s">
        <v>185</v>
      </c>
      <c r="D127" s="206" t="s">
        <v>151</v>
      </c>
      <c r="E127" s="207" t="s">
        <v>303</v>
      </c>
      <c r="F127" s="208" t="s">
        <v>304</v>
      </c>
      <c r="G127" s="209" t="s">
        <v>154</v>
      </c>
      <c r="H127" s="210">
        <v>33</v>
      </c>
      <c r="I127" s="211"/>
      <c r="J127" s="211"/>
      <c r="K127" s="212">
        <f t="shared" si="0"/>
        <v>0</v>
      </c>
      <c r="L127" s="208" t="s">
        <v>155</v>
      </c>
      <c r="M127" s="37"/>
      <c r="N127" s="213" t="s">
        <v>1</v>
      </c>
      <c r="O127" s="214" t="s">
        <v>44</v>
      </c>
      <c r="P127" s="215">
        <f t="shared" si="1"/>
        <v>0</v>
      </c>
      <c r="Q127" s="215">
        <f t="shared" si="2"/>
        <v>0</v>
      </c>
      <c r="R127" s="215">
        <f t="shared" si="3"/>
        <v>0</v>
      </c>
      <c r="S127" s="68"/>
      <c r="T127" s="216">
        <f t="shared" si="4"/>
        <v>0</v>
      </c>
      <c r="U127" s="216">
        <v>0</v>
      </c>
      <c r="V127" s="216">
        <f t="shared" si="5"/>
        <v>0</v>
      </c>
      <c r="W127" s="216">
        <v>0.44</v>
      </c>
      <c r="X127" s="217">
        <f t="shared" si="6"/>
        <v>14.52</v>
      </c>
      <c r="Y127" s="32"/>
      <c r="Z127" s="32"/>
      <c r="AA127" s="32"/>
      <c r="AB127" s="32"/>
      <c r="AC127" s="32"/>
      <c r="AD127" s="32"/>
      <c r="AE127" s="32"/>
      <c r="AR127" s="218" t="s">
        <v>156</v>
      </c>
      <c r="AT127" s="218" t="s">
        <v>151</v>
      </c>
      <c r="AU127" s="218" t="s">
        <v>89</v>
      </c>
      <c r="AY127" s="16" t="s">
        <v>148</v>
      </c>
      <c r="BE127" s="219">
        <f t="shared" si="7"/>
        <v>0</v>
      </c>
      <c r="BF127" s="219">
        <f t="shared" si="8"/>
        <v>0</v>
      </c>
      <c r="BG127" s="219">
        <f t="shared" si="9"/>
        <v>0</v>
      </c>
      <c r="BH127" s="219">
        <f t="shared" si="10"/>
        <v>0</v>
      </c>
      <c r="BI127" s="219">
        <f t="shared" si="11"/>
        <v>0</v>
      </c>
      <c r="BJ127" s="16" t="s">
        <v>89</v>
      </c>
      <c r="BK127" s="219">
        <f t="shared" si="12"/>
        <v>0</v>
      </c>
      <c r="BL127" s="16" t="s">
        <v>156</v>
      </c>
      <c r="BM127" s="218" t="s">
        <v>700</v>
      </c>
    </row>
    <row r="128" spans="1:65" s="2" customFormat="1" ht="24" customHeight="1">
      <c r="A128" s="32"/>
      <c r="B128" s="33"/>
      <c r="C128" s="206" t="s">
        <v>189</v>
      </c>
      <c r="D128" s="206" t="s">
        <v>151</v>
      </c>
      <c r="E128" s="207" t="s">
        <v>560</v>
      </c>
      <c r="F128" s="208" t="s">
        <v>561</v>
      </c>
      <c r="G128" s="209" t="s">
        <v>154</v>
      </c>
      <c r="H128" s="210">
        <v>25.1</v>
      </c>
      <c r="I128" s="211"/>
      <c r="J128" s="211"/>
      <c r="K128" s="212">
        <f t="shared" si="0"/>
        <v>0</v>
      </c>
      <c r="L128" s="208" t="s">
        <v>155</v>
      </c>
      <c r="M128" s="37"/>
      <c r="N128" s="213" t="s">
        <v>1</v>
      </c>
      <c r="O128" s="214" t="s">
        <v>44</v>
      </c>
      <c r="P128" s="215">
        <f t="shared" si="1"/>
        <v>0</v>
      </c>
      <c r="Q128" s="215">
        <f t="shared" si="2"/>
        <v>0</v>
      </c>
      <c r="R128" s="215">
        <f t="shared" si="3"/>
        <v>0</v>
      </c>
      <c r="S128" s="68"/>
      <c r="T128" s="216">
        <f t="shared" si="4"/>
        <v>0</v>
      </c>
      <c r="U128" s="216">
        <v>0.4</v>
      </c>
      <c r="V128" s="216">
        <f t="shared" si="5"/>
        <v>10.040000000000001</v>
      </c>
      <c r="W128" s="216">
        <v>0</v>
      </c>
      <c r="X128" s="217">
        <f t="shared" si="6"/>
        <v>0</v>
      </c>
      <c r="Y128" s="32"/>
      <c r="Z128" s="32"/>
      <c r="AA128" s="32"/>
      <c r="AB128" s="32"/>
      <c r="AC128" s="32"/>
      <c r="AD128" s="32"/>
      <c r="AE128" s="32"/>
      <c r="AR128" s="218" t="s">
        <v>156</v>
      </c>
      <c r="AT128" s="218" t="s">
        <v>151</v>
      </c>
      <c r="AU128" s="218" t="s">
        <v>89</v>
      </c>
      <c r="AY128" s="16" t="s">
        <v>148</v>
      </c>
      <c r="BE128" s="219">
        <f t="shared" si="7"/>
        <v>0</v>
      </c>
      <c r="BF128" s="219">
        <f t="shared" si="8"/>
        <v>0</v>
      </c>
      <c r="BG128" s="219">
        <f t="shared" si="9"/>
        <v>0</v>
      </c>
      <c r="BH128" s="219">
        <f t="shared" si="10"/>
        <v>0</v>
      </c>
      <c r="BI128" s="219">
        <f t="shared" si="11"/>
        <v>0</v>
      </c>
      <c r="BJ128" s="16" t="s">
        <v>89</v>
      </c>
      <c r="BK128" s="219">
        <f t="shared" si="12"/>
        <v>0</v>
      </c>
      <c r="BL128" s="16" t="s">
        <v>156</v>
      </c>
      <c r="BM128" s="218" t="s">
        <v>701</v>
      </c>
    </row>
    <row r="129" spans="1:65" s="2" customFormat="1" ht="24" customHeight="1">
      <c r="A129" s="32"/>
      <c r="B129" s="33"/>
      <c r="C129" s="206" t="s">
        <v>194</v>
      </c>
      <c r="D129" s="206" t="s">
        <v>151</v>
      </c>
      <c r="E129" s="207" t="s">
        <v>569</v>
      </c>
      <c r="F129" s="208" t="s">
        <v>570</v>
      </c>
      <c r="G129" s="209" t="s">
        <v>209</v>
      </c>
      <c r="H129" s="210">
        <v>11</v>
      </c>
      <c r="I129" s="211"/>
      <c r="J129" s="211"/>
      <c r="K129" s="212">
        <f t="shared" si="0"/>
        <v>0</v>
      </c>
      <c r="L129" s="208" t="s">
        <v>155</v>
      </c>
      <c r="M129" s="37"/>
      <c r="N129" s="213" t="s">
        <v>1</v>
      </c>
      <c r="O129" s="214" t="s">
        <v>44</v>
      </c>
      <c r="P129" s="215">
        <f t="shared" si="1"/>
        <v>0</v>
      </c>
      <c r="Q129" s="215">
        <f t="shared" si="2"/>
        <v>0</v>
      </c>
      <c r="R129" s="215">
        <f t="shared" si="3"/>
        <v>0</v>
      </c>
      <c r="S129" s="68"/>
      <c r="T129" s="216">
        <f t="shared" si="4"/>
        <v>0</v>
      </c>
      <c r="U129" s="216">
        <v>0</v>
      </c>
      <c r="V129" s="216">
        <f t="shared" si="5"/>
        <v>0</v>
      </c>
      <c r="W129" s="216">
        <v>0</v>
      </c>
      <c r="X129" s="217">
        <f t="shared" si="6"/>
        <v>0</v>
      </c>
      <c r="Y129" s="32"/>
      <c r="Z129" s="32"/>
      <c r="AA129" s="32"/>
      <c r="AB129" s="32"/>
      <c r="AC129" s="32"/>
      <c r="AD129" s="32"/>
      <c r="AE129" s="32"/>
      <c r="AR129" s="218" t="s">
        <v>156</v>
      </c>
      <c r="AT129" s="218" t="s">
        <v>151</v>
      </c>
      <c r="AU129" s="218" t="s">
        <v>89</v>
      </c>
      <c r="AY129" s="16" t="s">
        <v>148</v>
      </c>
      <c r="BE129" s="219">
        <f t="shared" si="7"/>
        <v>0</v>
      </c>
      <c r="BF129" s="219">
        <f t="shared" si="8"/>
        <v>0</v>
      </c>
      <c r="BG129" s="219">
        <f t="shared" si="9"/>
        <v>0</v>
      </c>
      <c r="BH129" s="219">
        <f t="shared" si="10"/>
        <v>0</v>
      </c>
      <c r="BI129" s="219">
        <f t="shared" si="11"/>
        <v>0</v>
      </c>
      <c r="BJ129" s="16" t="s">
        <v>89</v>
      </c>
      <c r="BK129" s="219">
        <f t="shared" si="12"/>
        <v>0</v>
      </c>
      <c r="BL129" s="16" t="s">
        <v>156</v>
      </c>
      <c r="BM129" s="218" t="s">
        <v>702</v>
      </c>
    </row>
    <row r="130" spans="1:65" s="13" customFormat="1" ht="11.25">
      <c r="B130" s="224"/>
      <c r="C130" s="225"/>
      <c r="D130" s="220" t="s">
        <v>296</v>
      </c>
      <c r="E130" s="226" t="s">
        <v>1</v>
      </c>
      <c r="F130" s="227" t="s">
        <v>703</v>
      </c>
      <c r="G130" s="225"/>
      <c r="H130" s="228">
        <v>11</v>
      </c>
      <c r="I130" s="229"/>
      <c r="J130" s="229"/>
      <c r="K130" s="225"/>
      <c r="L130" s="225"/>
      <c r="M130" s="230"/>
      <c r="N130" s="231"/>
      <c r="O130" s="232"/>
      <c r="P130" s="232"/>
      <c r="Q130" s="232"/>
      <c r="R130" s="232"/>
      <c r="S130" s="232"/>
      <c r="T130" s="232"/>
      <c r="U130" s="232"/>
      <c r="V130" s="232"/>
      <c r="W130" s="232"/>
      <c r="X130" s="233"/>
      <c r="AT130" s="234" t="s">
        <v>296</v>
      </c>
      <c r="AU130" s="234" t="s">
        <v>89</v>
      </c>
      <c r="AV130" s="13" t="s">
        <v>91</v>
      </c>
      <c r="AW130" s="13" t="s">
        <v>5</v>
      </c>
      <c r="AX130" s="13" t="s">
        <v>89</v>
      </c>
      <c r="AY130" s="234" t="s">
        <v>148</v>
      </c>
    </row>
    <row r="131" spans="1:65" s="2" customFormat="1" ht="24" customHeight="1">
      <c r="A131" s="32"/>
      <c r="B131" s="33"/>
      <c r="C131" s="206" t="s">
        <v>198</v>
      </c>
      <c r="D131" s="206" t="s">
        <v>151</v>
      </c>
      <c r="E131" s="207" t="s">
        <v>704</v>
      </c>
      <c r="F131" s="208" t="s">
        <v>705</v>
      </c>
      <c r="G131" s="209" t="s">
        <v>160</v>
      </c>
      <c r="H131" s="210">
        <v>14.4</v>
      </c>
      <c r="I131" s="211"/>
      <c r="J131" s="211"/>
      <c r="K131" s="212">
        <f>ROUND(P131*H131,2)</f>
        <v>0</v>
      </c>
      <c r="L131" s="208" t="s">
        <v>155</v>
      </c>
      <c r="M131" s="37"/>
      <c r="N131" s="213" t="s">
        <v>1</v>
      </c>
      <c r="O131" s="214" t="s">
        <v>44</v>
      </c>
      <c r="P131" s="215">
        <f>I131+J131</f>
        <v>0</v>
      </c>
      <c r="Q131" s="215">
        <f>ROUND(I131*H131,2)</f>
        <v>0</v>
      </c>
      <c r="R131" s="215">
        <f>ROUND(J131*H131,2)</f>
        <v>0</v>
      </c>
      <c r="S131" s="68"/>
      <c r="T131" s="216">
        <f>S131*H131</f>
        <v>0</v>
      </c>
      <c r="U131" s="216">
        <v>0</v>
      </c>
      <c r="V131" s="216">
        <f>U131*H131</f>
        <v>0</v>
      </c>
      <c r="W131" s="216">
        <v>1.7</v>
      </c>
      <c r="X131" s="217">
        <f>W131*H131</f>
        <v>24.48</v>
      </c>
      <c r="Y131" s="32"/>
      <c r="Z131" s="32"/>
      <c r="AA131" s="32"/>
      <c r="AB131" s="32"/>
      <c r="AC131" s="32"/>
      <c r="AD131" s="32"/>
      <c r="AE131" s="32"/>
      <c r="AR131" s="218" t="s">
        <v>156</v>
      </c>
      <c r="AT131" s="218" t="s">
        <v>151</v>
      </c>
      <c r="AU131" s="218" t="s">
        <v>89</v>
      </c>
      <c r="AY131" s="16" t="s">
        <v>148</v>
      </c>
      <c r="BE131" s="219">
        <f>IF(O131="základní",K131,0)</f>
        <v>0</v>
      </c>
      <c r="BF131" s="219">
        <f>IF(O131="snížená",K131,0)</f>
        <v>0</v>
      </c>
      <c r="BG131" s="219">
        <f>IF(O131="zákl. přenesená",K131,0)</f>
        <v>0</v>
      </c>
      <c r="BH131" s="219">
        <f>IF(O131="sníž. přenesená",K131,0)</f>
        <v>0</v>
      </c>
      <c r="BI131" s="219">
        <f>IF(O131="nulová",K131,0)</f>
        <v>0</v>
      </c>
      <c r="BJ131" s="16" t="s">
        <v>89</v>
      </c>
      <c r="BK131" s="219">
        <f>ROUND(P131*H131,2)</f>
        <v>0</v>
      </c>
      <c r="BL131" s="16" t="s">
        <v>156</v>
      </c>
      <c r="BM131" s="218" t="s">
        <v>706</v>
      </c>
    </row>
    <row r="132" spans="1:65" s="13" customFormat="1" ht="11.25">
      <c r="B132" s="224"/>
      <c r="C132" s="225"/>
      <c r="D132" s="220" t="s">
        <v>296</v>
      </c>
      <c r="E132" s="226" t="s">
        <v>1</v>
      </c>
      <c r="F132" s="227" t="s">
        <v>707</v>
      </c>
      <c r="G132" s="225"/>
      <c r="H132" s="228">
        <v>14.4</v>
      </c>
      <c r="I132" s="229"/>
      <c r="J132" s="229"/>
      <c r="K132" s="225"/>
      <c r="L132" s="225"/>
      <c r="M132" s="230"/>
      <c r="N132" s="231"/>
      <c r="O132" s="232"/>
      <c r="P132" s="232"/>
      <c r="Q132" s="232"/>
      <c r="R132" s="232"/>
      <c r="S132" s="232"/>
      <c r="T132" s="232"/>
      <c r="U132" s="232"/>
      <c r="V132" s="232"/>
      <c r="W132" s="232"/>
      <c r="X132" s="233"/>
      <c r="AT132" s="234" t="s">
        <v>296</v>
      </c>
      <c r="AU132" s="234" t="s">
        <v>89</v>
      </c>
      <c r="AV132" s="13" t="s">
        <v>91</v>
      </c>
      <c r="AW132" s="13" t="s">
        <v>5</v>
      </c>
      <c r="AX132" s="13" t="s">
        <v>89</v>
      </c>
      <c r="AY132" s="234" t="s">
        <v>148</v>
      </c>
    </row>
    <row r="133" spans="1:65" s="2" customFormat="1" ht="24" customHeight="1">
      <c r="A133" s="32"/>
      <c r="B133" s="33"/>
      <c r="C133" s="246" t="s">
        <v>202</v>
      </c>
      <c r="D133" s="246" t="s">
        <v>336</v>
      </c>
      <c r="E133" s="247" t="s">
        <v>432</v>
      </c>
      <c r="F133" s="248" t="s">
        <v>433</v>
      </c>
      <c r="G133" s="249" t="s">
        <v>209</v>
      </c>
      <c r="H133" s="250">
        <v>7.2</v>
      </c>
      <c r="I133" s="251"/>
      <c r="J133" s="252"/>
      <c r="K133" s="253">
        <f>ROUND(P133*H133,2)</f>
        <v>0</v>
      </c>
      <c r="L133" s="248" t="s">
        <v>155</v>
      </c>
      <c r="M133" s="254"/>
      <c r="N133" s="255" t="s">
        <v>1</v>
      </c>
      <c r="O133" s="214" t="s">
        <v>44</v>
      </c>
      <c r="P133" s="215">
        <f>I133+J133</f>
        <v>0</v>
      </c>
      <c r="Q133" s="215">
        <f>ROUND(I133*H133,2)</f>
        <v>0</v>
      </c>
      <c r="R133" s="215">
        <f>ROUND(J133*H133,2)</f>
        <v>0</v>
      </c>
      <c r="S133" s="68"/>
      <c r="T133" s="216">
        <f>S133*H133</f>
        <v>0</v>
      </c>
      <c r="U133" s="216">
        <v>1</v>
      </c>
      <c r="V133" s="216">
        <f>U133*H133</f>
        <v>7.2</v>
      </c>
      <c r="W133" s="216">
        <v>0</v>
      </c>
      <c r="X133" s="217">
        <f>W133*H133</f>
        <v>0</v>
      </c>
      <c r="Y133" s="32"/>
      <c r="Z133" s="32"/>
      <c r="AA133" s="32"/>
      <c r="AB133" s="32"/>
      <c r="AC133" s="32"/>
      <c r="AD133" s="32"/>
      <c r="AE133" s="32"/>
      <c r="AR133" s="218" t="s">
        <v>185</v>
      </c>
      <c r="AT133" s="218" t="s">
        <v>336</v>
      </c>
      <c r="AU133" s="218" t="s">
        <v>89</v>
      </c>
      <c r="AY133" s="16" t="s">
        <v>148</v>
      </c>
      <c r="BE133" s="219">
        <f>IF(O133="základní",K133,0)</f>
        <v>0</v>
      </c>
      <c r="BF133" s="219">
        <f>IF(O133="snížená",K133,0)</f>
        <v>0</v>
      </c>
      <c r="BG133" s="219">
        <f>IF(O133="zákl. přenesená",K133,0)</f>
        <v>0</v>
      </c>
      <c r="BH133" s="219">
        <f>IF(O133="sníž. přenesená",K133,0)</f>
        <v>0</v>
      </c>
      <c r="BI133" s="219">
        <f>IF(O133="nulová",K133,0)</f>
        <v>0</v>
      </c>
      <c r="BJ133" s="16" t="s">
        <v>89</v>
      </c>
      <c r="BK133" s="219">
        <f>ROUND(P133*H133,2)</f>
        <v>0</v>
      </c>
      <c r="BL133" s="16" t="s">
        <v>156</v>
      </c>
      <c r="BM133" s="218" t="s">
        <v>708</v>
      </c>
    </row>
    <row r="134" spans="1:65" s="13" customFormat="1" ht="11.25">
      <c r="B134" s="224"/>
      <c r="C134" s="225"/>
      <c r="D134" s="220" t="s">
        <v>296</v>
      </c>
      <c r="E134" s="226" t="s">
        <v>1</v>
      </c>
      <c r="F134" s="227" t="s">
        <v>709</v>
      </c>
      <c r="G134" s="225"/>
      <c r="H134" s="228">
        <v>7.2</v>
      </c>
      <c r="I134" s="229"/>
      <c r="J134" s="229"/>
      <c r="K134" s="225"/>
      <c r="L134" s="225"/>
      <c r="M134" s="230"/>
      <c r="N134" s="231"/>
      <c r="O134" s="232"/>
      <c r="P134" s="232"/>
      <c r="Q134" s="232"/>
      <c r="R134" s="232"/>
      <c r="S134" s="232"/>
      <c r="T134" s="232"/>
      <c r="U134" s="232"/>
      <c r="V134" s="232"/>
      <c r="W134" s="232"/>
      <c r="X134" s="233"/>
      <c r="AT134" s="234" t="s">
        <v>296</v>
      </c>
      <c r="AU134" s="234" t="s">
        <v>89</v>
      </c>
      <c r="AV134" s="13" t="s">
        <v>91</v>
      </c>
      <c r="AW134" s="13" t="s">
        <v>5</v>
      </c>
      <c r="AX134" s="13" t="s">
        <v>89</v>
      </c>
      <c r="AY134" s="234" t="s">
        <v>148</v>
      </c>
    </row>
    <row r="135" spans="1:65" s="2" customFormat="1" ht="24" customHeight="1">
      <c r="A135" s="32"/>
      <c r="B135" s="33"/>
      <c r="C135" s="246" t="s">
        <v>206</v>
      </c>
      <c r="D135" s="246" t="s">
        <v>336</v>
      </c>
      <c r="E135" s="247" t="s">
        <v>337</v>
      </c>
      <c r="F135" s="248" t="s">
        <v>338</v>
      </c>
      <c r="G135" s="249" t="s">
        <v>326</v>
      </c>
      <c r="H135" s="250">
        <v>5.3760000000000003</v>
      </c>
      <c r="I135" s="251"/>
      <c r="J135" s="252"/>
      <c r="K135" s="253">
        <f>ROUND(P135*H135,2)</f>
        <v>0</v>
      </c>
      <c r="L135" s="248" t="s">
        <v>155</v>
      </c>
      <c r="M135" s="254"/>
      <c r="N135" s="255" t="s">
        <v>1</v>
      </c>
      <c r="O135" s="214" t="s">
        <v>44</v>
      </c>
      <c r="P135" s="215">
        <f>I135+J135</f>
        <v>0</v>
      </c>
      <c r="Q135" s="215">
        <f>ROUND(I135*H135,2)</f>
        <v>0</v>
      </c>
      <c r="R135" s="215">
        <f>ROUND(J135*H135,2)</f>
        <v>0</v>
      </c>
      <c r="S135" s="68"/>
      <c r="T135" s="216">
        <f>S135*H135</f>
        <v>0</v>
      </c>
      <c r="U135" s="216">
        <v>1</v>
      </c>
      <c r="V135" s="216">
        <f>U135*H135</f>
        <v>5.3760000000000003</v>
      </c>
      <c r="W135" s="216">
        <v>0</v>
      </c>
      <c r="X135" s="217">
        <f>W135*H135</f>
        <v>0</v>
      </c>
      <c r="Y135" s="32"/>
      <c r="Z135" s="32"/>
      <c r="AA135" s="32"/>
      <c r="AB135" s="32"/>
      <c r="AC135" s="32"/>
      <c r="AD135" s="32"/>
      <c r="AE135" s="32"/>
      <c r="AR135" s="218" t="s">
        <v>185</v>
      </c>
      <c r="AT135" s="218" t="s">
        <v>336</v>
      </c>
      <c r="AU135" s="218" t="s">
        <v>89</v>
      </c>
      <c r="AY135" s="16" t="s">
        <v>148</v>
      </c>
      <c r="BE135" s="219">
        <f>IF(O135="základní",K135,0)</f>
        <v>0</v>
      </c>
      <c r="BF135" s="219">
        <f>IF(O135="snížená",K135,0)</f>
        <v>0</v>
      </c>
      <c r="BG135" s="219">
        <f>IF(O135="zákl. přenesená",K135,0)</f>
        <v>0</v>
      </c>
      <c r="BH135" s="219">
        <f>IF(O135="sníž. přenesená",K135,0)</f>
        <v>0</v>
      </c>
      <c r="BI135" s="219">
        <f>IF(O135="nulová",K135,0)</f>
        <v>0</v>
      </c>
      <c r="BJ135" s="16" t="s">
        <v>89</v>
      </c>
      <c r="BK135" s="219">
        <f>ROUND(P135*H135,2)</f>
        <v>0</v>
      </c>
      <c r="BL135" s="16" t="s">
        <v>156</v>
      </c>
      <c r="BM135" s="218" t="s">
        <v>710</v>
      </c>
    </row>
    <row r="136" spans="1:65" s="13" customFormat="1" ht="11.25">
      <c r="B136" s="224"/>
      <c r="C136" s="225"/>
      <c r="D136" s="220" t="s">
        <v>296</v>
      </c>
      <c r="E136" s="226" t="s">
        <v>1</v>
      </c>
      <c r="F136" s="227" t="s">
        <v>711</v>
      </c>
      <c r="G136" s="225"/>
      <c r="H136" s="228">
        <v>5.3760000000000003</v>
      </c>
      <c r="I136" s="229"/>
      <c r="J136" s="229"/>
      <c r="K136" s="225"/>
      <c r="L136" s="225"/>
      <c r="M136" s="230"/>
      <c r="N136" s="231"/>
      <c r="O136" s="232"/>
      <c r="P136" s="232"/>
      <c r="Q136" s="232"/>
      <c r="R136" s="232"/>
      <c r="S136" s="232"/>
      <c r="T136" s="232"/>
      <c r="U136" s="232"/>
      <c r="V136" s="232"/>
      <c r="W136" s="232"/>
      <c r="X136" s="233"/>
      <c r="AT136" s="234" t="s">
        <v>296</v>
      </c>
      <c r="AU136" s="234" t="s">
        <v>89</v>
      </c>
      <c r="AV136" s="13" t="s">
        <v>91</v>
      </c>
      <c r="AW136" s="13" t="s">
        <v>5</v>
      </c>
      <c r="AX136" s="13" t="s">
        <v>89</v>
      </c>
      <c r="AY136" s="234" t="s">
        <v>148</v>
      </c>
    </row>
    <row r="137" spans="1:65" s="2" customFormat="1" ht="24" customHeight="1">
      <c r="A137" s="32"/>
      <c r="B137" s="33"/>
      <c r="C137" s="246" t="s">
        <v>212</v>
      </c>
      <c r="D137" s="246" t="s">
        <v>336</v>
      </c>
      <c r="E137" s="247" t="s">
        <v>342</v>
      </c>
      <c r="F137" s="248" t="s">
        <v>343</v>
      </c>
      <c r="G137" s="249" t="s">
        <v>326</v>
      </c>
      <c r="H137" s="250">
        <v>5.3760000000000003</v>
      </c>
      <c r="I137" s="251"/>
      <c r="J137" s="252"/>
      <c r="K137" s="253">
        <f>ROUND(P137*H137,2)</f>
        <v>0</v>
      </c>
      <c r="L137" s="248" t="s">
        <v>155</v>
      </c>
      <c r="M137" s="254"/>
      <c r="N137" s="255" t="s">
        <v>1</v>
      </c>
      <c r="O137" s="214" t="s">
        <v>44</v>
      </c>
      <c r="P137" s="215">
        <f>I137+J137</f>
        <v>0</v>
      </c>
      <c r="Q137" s="215">
        <f>ROUND(I137*H137,2)</f>
        <v>0</v>
      </c>
      <c r="R137" s="215">
        <f>ROUND(J137*H137,2)</f>
        <v>0</v>
      </c>
      <c r="S137" s="68"/>
      <c r="T137" s="216">
        <f>S137*H137</f>
        <v>0</v>
      </c>
      <c r="U137" s="216">
        <v>1</v>
      </c>
      <c r="V137" s="216">
        <f>U137*H137</f>
        <v>5.3760000000000003</v>
      </c>
      <c r="W137" s="216">
        <v>0</v>
      </c>
      <c r="X137" s="217">
        <f>W137*H137</f>
        <v>0</v>
      </c>
      <c r="Y137" s="32"/>
      <c r="Z137" s="32"/>
      <c r="AA137" s="32"/>
      <c r="AB137" s="32"/>
      <c r="AC137" s="32"/>
      <c r="AD137" s="32"/>
      <c r="AE137" s="32"/>
      <c r="AR137" s="218" t="s">
        <v>185</v>
      </c>
      <c r="AT137" s="218" t="s">
        <v>336</v>
      </c>
      <c r="AU137" s="218" t="s">
        <v>89</v>
      </c>
      <c r="AY137" s="16" t="s">
        <v>148</v>
      </c>
      <c r="BE137" s="219">
        <f>IF(O137="základní",K137,0)</f>
        <v>0</v>
      </c>
      <c r="BF137" s="219">
        <f>IF(O137="snížená",K137,0)</f>
        <v>0</v>
      </c>
      <c r="BG137" s="219">
        <f>IF(O137="zákl. přenesená",K137,0)</f>
        <v>0</v>
      </c>
      <c r="BH137" s="219">
        <f>IF(O137="sníž. přenesená",K137,0)</f>
        <v>0</v>
      </c>
      <c r="BI137" s="219">
        <f>IF(O137="nulová",K137,0)</f>
        <v>0</v>
      </c>
      <c r="BJ137" s="16" t="s">
        <v>89</v>
      </c>
      <c r="BK137" s="219">
        <f>ROUND(P137*H137,2)</f>
        <v>0</v>
      </c>
      <c r="BL137" s="16" t="s">
        <v>156</v>
      </c>
      <c r="BM137" s="218" t="s">
        <v>712</v>
      </c>
    </row>
    <row r="138" spans="1:65" s="13" customFormat="1" ht="11.25">
      <c r="B138" s="224"/>
      <c r="C138" s="225"/>
      <c r="D138" s="220" t="s">
        <v>296</v>
      </c>
      <c r="E138" s="226" t="s">
        <v>1</v>
      </c>
      <c r="F138" s="227" t="s">
        <v>711</v>
      </c>
      <c r="G138" s="225"/>
      <c r="H138" s="228">
        <v>5.3760000000000003</v>
      </c>
      <c r="I138" s="229"/>
      <c r="J138" s="229"/>
      <c r="K138" s="225"/>
      <c r="L138" s="225"/>
      <c r="M138" s="230"/>
      <c r="N138" s="231"/>
      <c r="O138" s="232"/>
      <c r="P138" s="232"/>
      <c r="Q138" s="232"/>
      <c r="R138" s="232"/>
      <c r="S138" s="232"/>
      <c r="T138" s="232"/>
      <c r="U138" s="232"/>
      <c r="V138" s="232"/>
      <c r="W138" s="232"/>
      <c r="X138" s="233"/>
      <c r="AT138" s="234" t="s">
        <v>296</v>
      </c>
      <c r="AU138" s="234" t="s">
        <v>89</v>
      </c>
      <c r="AV138" s="13" t="s">
        <v>91</v>
      </c>
      <c r="AW138" s="13" t="s">
        <v>5</v>
      </c>
      <c r="AX138" s="13" t="s">
        <v>89</v>
      </c>
      <c r="AY138" s="234" t="s">
        <v>148</v>
      </c>
    </row>
    <row r="139" spans="1:65" s="2" customFormat="1" ht="24" customHeight="1">
      <c r="A139" s="32"/>
      <c r="B139" s="33"/>
      <c r="C139" s="246" t="s">
        <v>9</v>
      </c>
      <c r="D139" s="246" t="s">
        <v>336</v>
      </c>
      <c r="E139" s="247" t="s">
        <v>347</v>
      </c>
      <c r="F139" s="248" t="s">
        <v>348</v>
      </c>
      <c r="G139" s="249" t="s">
        <v>326</v>
      </c>
      <c r="H139" s="250">
        <v>5.3760000000000003</v>
      </c>
      <c r="I139" s="251"/>
      <c r="J139" s="252"/>
      <c r="K139" s="253">
        <f>ROUND(P139*H139,2)</f>
        <v>0</v>
      </c>
      <c r="L139" s="248" t="s">
        <v>155</v>
      </c>
      <c r="M139" s="254"/>
      <c r="N139" s="255" t="s">
        <v>1</v>
      </c>
      <c r="O139" s="214" t="s">
        <v>44</v>
      </c>
      <c r="P139" s="215">
        <f>I139+J139</f>
        <v>0</v>
      </c>
      <c r="Q139" s="215">
        <f>ROUND(I139*H139,2)</f>
        <v>0</v>
      </c>
      <c r="R139" s="215">
        <f>ROUND(J139*H139,2)</f>
        <v>0</v>
      </c>
      <c r="S139" s="68"/>
      <c r="T139" s="216">
        <f>S139*H139</f>
        <v>0</v>
      </c>
      <c r="U139" s="216">
        <v>1</v>
      </c>
      <c r="V139" s="216">
        <f>U139*H139</f>
        <v>5.3760000000000003</v>
      </c>
      <c r="W139" s="216">
        <v>0</v>
      </c>
      <c r="X139" s="217">
        <f>W139*H139</f>
        <v>0</v>
      </c>
      <c r="Y139" s="32"/>
      <c r="Z139" s="32"/>
      <c r="AA139" s="32"/>
      <c r="AB139" s="32"/>
      <c r="AC139" s="32"/>
      <c r="AD139" s="32"/>
      <c r="AE139" s="32"/>
      <c r="AR139" s="218" t="s">
        <v>185</v>
      </c>
      <c r="AT139" s="218" t="s">
        <v>336</v>
      </c>
      <c r="AU139" s="218" t="s">
        <v>89</v>
      </c>
      <c r="AY139" s="16" t="s">
        <v>148</v>
      </c>
      <c r="BE139" s="219">
        <f>IF(O139="základní",K139,0)</f>
        <v>0</v>
      </c>
      <c r="BF139" s="219">
        <f>IF(O139="snížená",K139,0)</f>
        <v>0</v>
      </c>
      <c r="BG139" s="219">
        <f>IF(O139="zákl. přenesená",K139,0)</f>
        <v>0</v>
      </c>
      <c r="BH139" s="219">
        <f>IF(O139="sníž. přenesená",K139,0)</f>
        <v>0</v>
      </c>
      <c r="BI139" s="219">
        <f>IF(O139="nulová",K139,0)</f>
        <v>0</v>
      </c>
      <c r="BJ139" s="16" t="s">
        <v>89</v>
      </c>
      <c r="BK139" s="219">
        <f>ROUND(P139*H139,2)</f>
        <v>0</v>
      </c>
      <c r="BL139" s="16" t="s">
        <v>156</v>
      </c>
      <c r="BM139" s="218" t="s">
        <v>713</v>
      </c>
    </row>
    <row r="140" spans="1:65" s="13" customFormat="1" ht="11.25">
      <c r="B140" s="224"/>
      <c r="C140" s="225"/>
      <c r="D140" s="220" t="s">
        <v>296</v>
      </c>
      <c r="E140" s="226" t="s">
        <v>1</v>
      </c>
      <c r="F140" s="227" t="s">
        <v>711</v>
      </c>
      <c r="G140" s="225"/>
      <c r="H140" s="228">
        <v>5.3760000000000003</v>
      </c>
      <c r="I140" s="229"/>
      <c r="J140" s="229"/>
      <c r="K140" s="225"/>
      <c r="L140" s="225"/>
      <c r="M140" s="230"/>
      <c r="N140" s="231"/>
      <c r="O140" s="232"/>
      <c r="P140" s="232"/>
      <c r="Q140" s="232"/>
      <c r="R140" s="232"/>
      <c r="S140" s="232"/>
      <c r="T140" s="232"/>
      <c r="U140" s="232"/>
      <c r="V140" s="232"/>
      <c r="W140" s="232"/>
      <c r="X140" s="233"/>
      <c r="AT140" s="234" t="s">
        <v>296</v>
      </c>
      <c r="AU140" s="234" t="s">
        <v>89</v>
      </c>
      <c r="AV140" s="13" t="s">
        <v>91</v>
      </c>
      <c r="AW140" s="13" t="s">
        <v>5</v>
      </c>
      <c r="AX140" s="13" t="s">
        <v>89</v>
      </c>
      <c r="AY140" s="234" t="s">
        <v>148</v>
      </c>
    </row>
    <row r="141" spans="1:65" s="2" customFormat="1" ht="24" customHeight="1">
      <c r="A141" s="32"/>
      <c r="B141" s="33"/>
      <c r="C141" s="246" t="s">
        <v>220</v>
      </c>
      <c r="D141" s="246" t="s">
        <v>336</v>
      </c>
      <c r="E141" s="247" t="s">
        <v>352</v>
      </c>
      <c r="F141" s="248" t="s">
        <v>353</v>
      </c>
      <c r="G141" s="249" t="s">
        <v>209</v>
      </c>
      <c r="H141" s="250">
        <v>26.5</v>
      </c>
      <c r="I141" s="251"/>
      <c r="J141" s="252"/>
      <c r="K141" s="253">
        <f>ROUND(P141*H141,2)</f>
        <v>0</v>
      </c>
      <c r="L141" s="248" t="s">
        <v>155</v>
      </c>
      <c r="M141" s="254"/>
      <c r="N141" s="255" t="s">
        <v>1</v>
      </c>
      <c r="O141" s="214" t="s">
        <v>44</v>
      </c>
      <c r="P141" s="215">
        <f>I141+J141</f>
        <v>0</v>
      </c>
      <c r="Q141" s="215">
        <f>ROUND(I141*H141,2)</f>
        <v>0</v>
      </c>
      <c r="R141" s="215">
        <f>ROUND(J141*H141,2)</f>
        <v>0</v>
      </c>
      <c r="S141" s="68"/>
      <c r="T141" s="216">
        <f>S141*H141</f>
        <v>0</v>
      </c>
      <c r="U141" s="216">
        <v>0</v>
      </c>
      <c r="V141" s="216">
        <f>U141*H141</f>
        <v>0</v>
      </c>
      <c r="W141" s="216">
        <v>0</v>
      </c>
      <c r="X141" s="217">
        <f>W141*H141</f>
        <v>0</v>
      </c>
      <c r="Y141" s="32"/>
      <c r="Z141" s="32"/>
      <c r="AA141" s="32"/>
      <c r="AB141" s="32"/>
      <c r="AC141" s="32"/>
      <c r="AD141" s="32"/>
      <c r="AE141" s="32"/>
      <c r="AR141" s="218" t="s">
        <v>185</v>
      </c>
      <c r="AT141" s="218" t="s">
        <v>336</v>
      </c>
      <c r="AU141" s="218" t="s">
        <v>89</v>
      </c>
      <c r="AY141" s="16" t="s">
        <v>148</v>
      </c>
      <c r="BE141" s="219">
        <f>IF(O141="základní",K141,0)</f>
        <v>0</v>
      </c>
      <c r="BF141" s="219">
        <f>IF(O141="snížená",K141,0)</f>
        <v>0</v>
      </c>
      <c r="BG141" s="219">
        <f>IF(O141="zákl. přenesená",K141,0)</f>
        <v>0</v>
      </c>
      <c r="BH141" s="219">
        <f>IF(O141="sníž. přenesená",K141,0)</f>
        <v>0</v>
      </c>
      <c r="BI141" s="219">
        <f>IF(O141="nulová",K141,0)</f>
        <v>0</v>
      </c>
      <c r="BJ141" s="16" t="s">
        <v>89</v>
      </c>
      <c r="BK141" s="219">
        <f>ROUND(P141*H141,2)</f>
        <v>0</v>
      </c>
      <c r="BL141" s="16" t="s">
        <v>156</v>
      </c>
      <c r="BM141" s="218" t="s">
        <v>714</v>
      </c>
    </row>
    <row r="142" spans="1:65" s="2" customFormat="1" ht="24" customHeight="1">
      <c r="A142" s="32"/>
      <c r="B142" s="33"/>
      <c r="C142" s="246" t="s">
        <v>225</v>
      </c>
      <c r="D142" s="246" t="s">
        <v>336</v>
      </c>
      <c r="E142" s="247" t="s">
        <v>356</v>
      </c>
      <c r="F142" s="248" t="s">
        <v>357</v>
      </c>
      <c r="G142" s="249" t="s">
        <v>326</v>
      </c>
      <c r="H142" s="250">
        <v>24.48</v>
      </c>
      <c r="I142" s="251"/>
      <c r="J142" s="252"/>
      <c r="K142" s="253">
        <f>ROUND(P142*H142,2)</f>
        <v>0</v>
      </c>
      <c r="L142" s="248" t="s">
        <v>155</v>
      </c>
      <c r="M142" s="254"/>
      <c r="N142" s="255" t="s">
        <v>1</v>
      </c>
      <c r="O142" s="214" t="s">
        <v>44</v>
      </c>
      <c r="P142" s="215">
        <f>I142+J142</f>
        <v>0</v>
      </c>
      <c r="Q142" s="215">
        <f>ROUND(I142*H142,2)</f>
        <v>0</v>
      </c>
      <c r="R142" s="215">
        <f>ROUND(J142*H142,2)</f>
        <v>0</v>
      </c>
      <c r="S142" s="68"/>
      <c r="T142" s="216">
        <f>S142*H142</f>
        <v>0</v>
      </c>
      <c r="U142" s="216">
        <v>1</v>
      </c>
      <c r="V142" s="216">
        <f>U142*H142</f>
        <v>24.48</v>
      </c>
      <c r="W142" s="216">
        <v>0</v>
      </c>
      <c r="X142" s="217">
        <f>W142*H142</f>
        <v>0</v>
      </c>
      <c r="Y142" s="32"/>
      <c r="Z142" s="32"/>
      <c r="AA142" s="32"/>
      <c r="AB142" s="32"/>
      <c r="AC142" s="32"/>
      <c r="AD142" s="32"/>
      <c r="AE142" s="32"/>
      <c r="AR142" s="218" t="s">
        <v>185</v>
      </c>
      <c r="AT142" s="218" t="s">
        <v>336</v>
      </c>
      <c r="AU142" s="218" t="s">
        <v>89</v>
      </c>
      <c r="AY142" s="16" t="s">
        <v>148</v>
      </c>
      <c r="BE142" s="219">
        <f>IF(O142="základní",K142,0)</f>
        <v>0</v>
      </c>
      <c r="BF142" s="219">
        <f>IF(O142="snížená",K142,0)</f>
        <v>0</v>
      </c>
      <c r="BG142" s="219">
        <f>IF(O142="zákl. přenesená",K142,0)</f>
        <v>0</v>
      </c>
      <c r="BH142" s="219">
        <f>IF(O142="sníž. přenesená",K142,0)</f>
        <v>0</v>
      </c>
      <c r="BI142" s="219">
        <f>IF(O142="nulová",K142,0)</f>
        <v>0</v>
      </c>
      <c r="BJ142" s="16" t="s">
        <v>89</v>
      </c>
      <c r="BK142" s="219">
        <f>ROUND(P142*H142,2)</f>
        <v>0</v>
      </c>
      <c r="BL142" s="16" t="s">
        <v>156</v>
      </c>
      <c r="BM142" s="218" t="s">
        <v>715</v>
      </c>
    </row>
    <row r="143" spans="1:65" s="2" customFormat="1" ht="24" customHeight="1">
      <c r="A143" s="32"/>
      <c r="B143" s="33"/>
      <c r="C143" s="246" t="s">
        <v>231</v>
      </c>
      <c r="D143" s="246" t="s">
        <v>336</v>
      </c>
      <c r="E143" s="247" t="s">
        <v>403</v>
      </c>
      <c r="F143" s="248" t="s">
        <v>404</v>
      </c>
      <c r="G143" s="249" t="s">
        <v>160</v>
      </c>
      <c r="H143" s="250">
        <v>2</v>
      </c>
      <c r="I143" s="251"/>
      <c r="J143" s="252"/>
      <c r="K143" s="253">
        <f>ROUND(P143*H143,2)</f>
        <v>0</v>
      </c>
      <c r="L143" s="248" t="s">
        <v>155</v>
      </c>
      <c r="M143" s="254"/>
      <c r="N143" s="255" t="s">
        <v>1</v>
      </c>
      <c r="O143" s="214" t="s">
        <v>44</v>
      </c>
      <c r="P143" s="215">
        <f>I143+J143</f>
        <v>0</v>
      </c>
      <c r="Q143" s="215">
        <f>ROUND(I143*H143,2)</f>
        <v>0</v>
      </c>
      <c r="R143" s="215">
        <f>ROUND(J143*H143,2)</f>
        <v>0</v>
      </c>
      <c r="S143" s="68"/>
      <c r="T143" s="216">
        <f>S143*H143</f>
        <v>0</v>
      </c>
      <c r="U143" s="216">
        <v>2.4289999999999998</v>
      </c>
      <c r="V143" s="216">
        <f>U143*H143</f>
        <v>4.8579999999999997</v>
      </c>
      <c r="W143" s="216">
        <v>0</v>
      </c>
      <c r="X143" s="217">
        <f>W143*H143</f>
        <v>0</v>
      </c>
      <c r="Y143" s="32"/>
      <c r="Z143" s="32"/>
      <c r="AA143" s="32"/>
      <c r="AB143" s="32"/>
      <c r="AC143" s="32"/>
      <c r="AD143" s="32"/>
      <c r="AE143" s="32"/>
      <c r="AR143" s="218" t="s">
        <v>185</v>
      </c>
      <c r="AT143" s="218" t="s">
        <v>336</v>
      </c>
      <c r="AU143" s="218" t="s">
        <v>89</v>
      </c>
      <c r="AY143" s="16" t="s">
        <v>148</v>
      </c>
      <c r="BE143" s="219">
        <f>IF(O143="základní",K143,0)</f>
        <v>0</v>
      </c>
      <c r="BF143" s="219">
        <f>IF(O143="snížená",K143,0)</f>
        <v>0</v>
      </c>
      <c r="BG143" s="219">
        <f>IF(O143="zákl. přenesená",K143,0)</f>
        <v>0</v>
      </c>
      <c r="BH143" s="219">
        <f>IF(O143="sníž. přenesená",K143,0)</f>
        <v>0</v>
      </c>
      <c r="BI143" s="219">
        <f>IF(O143="nulová",K143,0)</f>
        <v>0</v>
      </c>
      <c r="BJ143" s="16" t="s">
        <v>89</v>
      </c>
      <c r="BK143" s="219">
        <f>ROUND(P143*H143,2)</f>
        <v>0</v>
      </c>
      <c r="BL143" s="16" t="s">
        <v>156</v>
      </c>
      <c r="BM143" s="218" t="s">
        <v>716</v>
      </c>
    </row>
    <row r="144" spans="1:65" s="2" customFormat="1" ht="16.5" customHeight="1">
      <c r="A144" s="32"/>
      <c r="B144" s="33"/>
      <c r="C144" s="246" t="s">
        <v>235</v>
      </c>
      <c r="D144" s="246" t="s">
        <v>336</v>
      </c>
      <c r="E144" s="247" t="s">
        <v>596</v>
      </c>
      <c r="F144" s="248" t="s">
        <v>597</v>
      </c>
      <c r="G144" s="249" t="s">
        <v>598</v>
      </c>
      <c r="H144" s="250">
        <v>3.08</v>
      </c>
      <c r="I144" s="251"/>
      <c r="J144" s="252"/>
      <c r="K144" s="253">
        <f>ROUND(P144*H144,2)</f>
        <v>0</v>
      </c>
      <c r="L144" s="248" t="s">
        <v>1</v>
      </c>
      <c r="M144" s="254"/>
      <c r="N144" s="255" t="s">
        <v>1</v>
      </c>
      <c r="O144" s="214" t="s">
        <v>44</v>
      </c>
      <c r="P144" s="215">
        <f>I144+J144</f>
        <v>0</v>
      </c>
      <c r="Q144" s="215">
        <f>ROUND(I144*H144,2)</f>
        <v>0</v>
      </c>
      <c r="R144" s="215">
        <f>ROUND(J144*H144,2)</f>
        <v>0</v>
      </c>
      <c r="S144" s="68"/>
      <c r="T144" s="216">
        <f>S144*H144</f>
        <v>0</v>
      </c>
      <c r="U144" s="216">
        <v>0</v>
      </c>
      <c r="V144" s="216">
        <f>U144*H144</f>
        <v>0</v>
      </c>
      <c r="W144" s="216">
        <v>0</v>
      </c>
      <c r="X144" s="217">
        <f>W144*H144</f>
        <v>0</v>
      </c>
      <c r="Y144" s="32"/>
      <c r="Z144" s="32"/>
      <c r="AA144" s="32"/>
      <c r="AB144" s="32"/>
      <c r="AC144" s="32"/>
      <c r="AD144" s="32"/>
      <c r="AE144" s="32"/>
      <c r="AR144" s="218" t="s">
        <v>185</v>
      </c>
      <c r="AT144" s="218" t="s">
        <v>336</v>
      </c>
      <c r="AU144" s="218" t="s">
        <v>89</v>
      </c>
      <c r="AY144" s="16" t="s">
        <v>148</v>
      </c>
      <c r="BE144" s="219">
        <f>IF(O144="základní",K144,0)</f>
        <v>0</v>
      </c>
      <c r="BF144" s="219">
        <f>IF(O144="snížená",K144,0)</f>
        <v>0</v>
      </c>
      <c r="BG144" s="219">
        <f>IF(O144="zákl. přenesená",K144,0)</f>
        <v>0</v>
      </c>
      <c r="BH144" s="219">
        <f>IF(O144="sníž. přenesená",K144,0)</f>
        <v>0</v>
      </c>
      <c r="BI144" s="219">
        <f>IF(O144="nulová",K144,0)</f>
        <v>0</v>
      </c>
      <c r="BJ144" s="16" t="s">
        <v>89</v>
      </c>
      <c r="BK144" s="219">
        <f>ROUND(P144*H144,2)</f>
        <v>0</v>
      </c>
      <c r="BL144" s="16" t="s">
        <v>156</v>
      </c>
      <c r="BM144" s="218" t="s">
        <v>717</v>
      </c>
    </row>
    <row r="145" spans="1:65" s="13" customFormat="1" ht="11.25">
      <c r="B145" s="224"/>
      <c r="C145" s="225"/>
      <c r="D145" s="220" t="s">
        <v>296</v>
      </c>
      <c r="E145" s="226" t="s">
        <v>1</v>
      </c>
      <c r="F145" s="227" t="s">
        <v>718</v>
      </c>
      <c r="G145" s="225"/>
      <c r="H145" s="228">
        <v>3.08</v>
      </c>
      <c r="I145" s="229"/>
      <c r="J145" s="229"/>
      <c r="K145" s="225"/>
      <c r="L145" s="225"/>
      <c r="M145" s="230"/>
      <c r="N145" s="231"/>
      <c r="O145" s="232"/>
      <c r="P145" s="232"/>
      <c r="Q145" s="232"/>
      <c r="R145" s="232"/>
      <c r="S145" s="232"/>
      <c r="T145" s="232"/>
      <c r="U145" s="232"/>
      <c r="V145" s="232"/>
      <c r="W145" s="232"/>
      <c r="X145" s="233"/>
      <c r="AT145" s="234" t="s">
        <v>296</v>
      </c>
      <c r="AU145" s="234" t="s">
        <v>89</v>
      </c>
      <c r="AV145" s="13" t="s">
        <v>91</v>
      </c>
      <c r="AW145" s="13" t="s">
        <v>5</v>
      </c>
      <c r="AX145" s="13" t="s">
        <v>89</v>
      </c>
      <c r="AY145" s="234" t="s">
        <v>148</v>
      </c>
    </row>
    <row r="146" spans="1:65" s="2" customFormat="1" ht="16.5" customHeight="1">
      <c r="A146" s="32"/>
      <c r="B146" s="33"/>
      <c r="C146" s="246" t="s">
        <v>239</v>
      </c>
      <c r="D146" s="246" t="s">
        <v>336</v>
      </c>
      <c r="E146" s="247" t="s">
        <v>601</v>
      </c>
      <c r="F146" s="248" t="s">
        <v>602</v>
      </c>
      <c r="G146" s="249" t="s">
        <v>598</v>
      </c>
      <c r="H146" s="250">
        <v>0.66</v>
      </c>
      <c r="I146" s="251"/>
      <c r="J146" s="252"/>
      <c r="K146" s="253">
        <f>ROUND(P146*H146,2)</f>
        <v>0</v>
      </c>
      <c r="L146" s="248" t="s">
        <v>1</v>
      </c>
      <c r="M146" s="254"/>
      <c r="N146" s="255" t="s">
        <v>1</v>
      </c>
      <c r="O146" s="214" t="s">
        <v>44</v>
      </c>
      <c r="P146" s="215">
        <f>I146+J146</f>
        <v>0</v>
      </c>
      <c r="Q146" s="215">
        <f>ROUND(I146*H146,2)</f>
        <v>0</v>
      </c>
      <c r="R146" s="215">
        <f>ROUND(J146*H146,2)</f>
        <v>0</v>
      </c>
      <c r="S146" s="68"/>
      <c r="T146" s="216">
        <f>S146*H146</f>
        <v>0</v>
      </c>
      <c r="U146" s="216">
        <v>0</v>
      </c>
      <c r="V146" s="216">
        <f>U146*H146</f>
        <v>0</v>
      </c>
      <c r="W146" s="216">
        <v>0</v>
      </c>
      <c r="X146" s="217">
        <f>W146*H146</f>
        <v>0</v>
      </c>
      <c r="Y146" s="32"/>
      <c r="Z146" s="32"/>
      <c r="AA146" s="32"/>
      <c r="AB146" s="32"/>
      <c r="AC146" s="32"/>
      <c r="AD146" s="32"/>
      <c r="AE146" s="32"/>
      <c r="AR146" s="218" t="s">
        <v>185</v>
      </c>
      <c r="AT146" s="218" t="s">
        <v>336</v>
      </c>
      <c r="AU146" s="218" t="s">
        <v>89</v>
      </c>
      <c r="AY146" s="16" t="s">
        <v>148</v>
      </c>
      <c r="BE146" s="219">
        <f>IF(O146="základní",K146,0)</f>
        <v>0</v>
      </c>
      <c r="BF146" s="219">
        <f>IF(O146="snížená",K146,0)</f>
        <v>0</v>
      </c>
      <c r="BG146" s="219">
        <f>IF(O146="zákl. přenesená",K146,0)</f>
        <v>0</v>
      </c>
      <c r="BH146" s="219">
        <f>IF(O146="sníž. přenesená",K146,0)</f>
        <v>0</v>
      </c>
      <c r="BI146" s="219">
        <f>IF(O146="nulová",K146,0)</f>
        <v>0</v>
      </c>
      <c r="BJ146" s="16" t="s">
        <v>89</v>
      </c>
      <c r="BK146" s="219">
        <f>ROUND(P146*H146,2)</f>
        <v>0</v>
      </c>
      <c r="BL146" s="16" t="s">
        <v>156</v>
      </c>
      <c r="BM146" s="218" t="s">
        <v>719</v>
      </c>
    </row>
    <row r="147" spans="1:65" s="13" customFormat="1" ht="11.25">
      <c r="B147" s="224"/>
      <c r="C147" s="225"/>
      <c r="D147" s="220" t="s">
        <v>296</v>
      </c>
      <c r="E147" s="226" t="s">
        <v>1</v>
      </c>
      <c r="F147" s="227" t="s">
        <v>720</v>
      </c>
      <c r="G147" s="225"/>
      <c r="H147" s="228">
        <v>0.66</v>
      </c>
      <c r="I147" s="229"/>
      <c r="J147" s="229"/>
      <c r="K147" s="225"/>
      <c r="L147" s="225"/>
      <c r="M147" s="230"/>
      <c r="N147" s="231"/>
      <c r="O147" s="232"/>
      <c r="P147" s="232"/>
      <c r="Q147" s="232"/>
      <c r="R147" s="232"/>
      <c r="S147" s="232"/>
      <c r="T147" s="232"/>
      <c r="U147" s="232"/>
      <c r="V147" s="232"/>
      <c r="W147" s="232"/>
      <c r="X147" s="233"/>
      <c r="AT147" s="234" t="s">
        <v>296</v>
      </c>
      <c r="AU147" s="234" t="s">
        <v>89</v>
      </c>
      <c r="AV147" s="13" t="s">
        <v>91</v>
      </c>
      <c r="AW147" s="13" t="s">
        <v>5</v>
      </c>
      <c r="AX147" s="13" t="s">
        <v>89</v>
      </c>
      <c r="AY147" s="234" t="s">
        <v>148</v>
      </c>
    </row>
    <row r="148" spans="1:65" s="12" customFormat="1" ht="25.9" customHeight="1">
      <c r="B148" s="189"/>
      <c r="C148" s="190"/>
      <c r="D148" s="191" t="s">
        <v>80</v>
      </c>
      <c r="E148" s="192" t="s">
        <v>436</v>
      </c>
      <c r="F148" s="192" t="s">
        <v>437</v>
      </c>
      <c r="G148" s="190"/>
      <c r="H148" s="190"/>
      <c r="I148" s="193"/>
      <c r="J148" s="193"/>
      <c r="K148" s="194">
        <f>BK148</f>
        <v>0</v>
      </c>
      <c r="L148" s="190"/>
      <c r="M148" s="195"/>
      <c r="N148" s="196"/>
      <c r="O148" s="197"/>
      <c r="P148" s="197"/>
      <c r="Q148" s="198">
        <f>SUM(Q149:Q171)</f>
        <v>0</v>
      </c>
      <c r="R148" s="198">
        <f>SUM(R149:R171)</f>
        <v>0</v>
      </c>
      <c r="S148" s="197"/>
      <c r="T148" s="199">
        <f>SUM(T149:T171)</f>
        <v>0</v>
      </c>
      <c r="U148" s="197"/>
      <c r="V148" s="199">
        <f>SUM(V149:V171)</f>
        <v>0</v>
      </c>
      <c r="W148" s="197"/>
      <c r="X148" s="200">
        <f>SUM(X149:X171)</f>
        <v>0</v>
      </c>
      <c r="AR148" s="201" t="s">
        <v>156</v>
      </c>
      <c r="AT148" s="202" t="s">
        <v>80</v>
      </c>
      <c r="AU148" s="202" t="s">
        <v>81</v>
      </c>
      <c r="AY148" s="201" t="s">
        <v>148</v>
      </c>
      <c r="BK148" s="203">
        <f>SUM(BK149:BK171)</f>
        <v>0</v>
      </c>
    </row>
    <row r="149" spans="1:65" s="2" customFormat="1" ht="24" customHeight="1">
      <c r="A149" s="32"/>
      <c r="B149" s="33"/>
      <c r="C149" s="206" t="s">
        <v>8</v>
      </c>
      <c r="D149" s="206" t="s">
        <v>151</v>
      </c>
      <c r="E149" s="207" t="s">
        <v>463</v>
      </c>
      <c r="F149" s="208" t="s">
        <v>721</v>
      </c>
      <c r="G149" s="209" t="s">
        <v>326</v>
      </c>
      <c r="H149" s="210">
        <v>35.506</v>
      </c>
      <c r="I149" s="211"/>
      <c r="J149" s="211"/>
      <c r="K149" s="212">
        <f>ROUND(P149*H149,2)</f>
        <v>0</v>
      </c>
      <c r="L149" s="208" t="s">
        <v>155</v>
      </c>
      <c r="M149" s="37"/>
      <c r="N149" s="213" t="s">
        <v>1</v>
      </c>
      <c r="O149" s="214" t="s">
        <v>44</v>
      </c>
      <c r="P149" s="215">
        <f>I149+J149</f>
        <v>0</v>
      </c>
      <c r="Q149" s="215">
        <f>ROUND(I149*H149,2)</f>
        <v>0</v>
      </c>
      <c r="R149" s="215">
        <f>ROUND(J149*H149,2)</f>
        <v>0</v>
      </c>
      <c r="S149" s="68"/>
      <c r="T149" s="216">
        <f>S149*H149</f>
        <v>0</v>
      </c>
      <c r="U149" s="216">
        <v>0</v>
      </c>
      <c r="V149" s="216">
        <f>U149*H149</f>
        <v>0</v>
      </c>
      <c r="W149" s="216">
        <v>0</v>
      </c>
      <c r="X149" s="217">
        <f>W149*H149</f>
        <v>0</v>
      </c>
      <c r="Y149" s="32"/>
      <c r="Z149" s="32"/>
      <c r="AA149" s="32"/>
      <c r="AB149" s="32"/>
      <c r="AC149" s="32"/>
      <c r="AD149" s="32"/>
      <c r="AE149" s="32"/>
      <c r="AR149" s="218" t="s">
        <v>429</v>
      </c>
      <c r="AT149" s="218" t="s">
        <v>151</v>
      </c>
      <c r="AU149" s="218" t="s">
        <v>89</v>
      </c>
      <c r="AY149" s="16" t="s">
        <v>148</v>
      </c>
      <c r="BE149" s="219">
        <f>IF(O149="základní",K149,0)</f>
        <v>0</v>
      </c>
      <c r="BF149" s="219">
        <f>IF(O149="snížená",K149,0)</f>
        <v>0</v>
      </c>
      <c r="BG149" s="219">
        <f>IF(O149="zákl. přenesená",K149,0)</f>
        <v>0</v>
      </c>
      <c r="BH149" s="219">
        <f>IF(O149="sníž. přenesená",K149,0)</f>
        <v>0</v>
      </c>
      <c r="BI149" s="219">
        <f>IF(O149="nulová",K149,0)</f>
        <v>0</v>
      </c>
      <c r="BJ149" s="16" t="s">
        <v>89</v>
      </c>
      <c r="BK149" s="219">
        <f>ROUND(P149*H149,2)</f>
        <v>0</v>
      </c>
      <c r="BL149" s="16" t="s">
        <v>429</v>
      </c>
      <c r="BM149" s="218" t="s">
        <v>722</v>
      </c>
    </row>
    <row r="150" spans="1:65" s="2" customFormat="1" ht="19.5">
      <c r="A150" s="32"/>
      <c r="B150" s="33"/>
      <c r="C150" s="34"/>
      <c r="D150" s="220" t="s">
        <v>177</v>
      </c>
      <c r="E150" s="34"/>
      <c r="F150" s="221" t="s">
        <v>466</v>
      </c>
      <c r="G150" s="34"/>
      <c r="H150" s="34"/>
      <c r="I150" s="113"/>
      <c r="J150" s="113"/>
      <c r="K150" s="34"/>
      <c r="L150" s="34"/>
      <c r="M150" s="37"/>
      <c r="N150" s="222"/>
      <c r="O150" s="223"/>
      <c r="P150" s="68"/>
      <c r="Q150" s="68"/>
      <c r="R150" s="68"/>
      <c r="S150" s="68"/>
      <c r="T150" s="68"/>
      <c r="U150" s="68"/>
      <c r="V150" s="68"/>
      <c r="W150" s="68"/>
      <c r="X150" s="69"/>
      <c r="Y150" s="32"/>
      <c r="Z150" s="32"/>
      <c r="AA150" s="32"/>
      <c r="AB150" s="32"/>
      <c r="AC150" s="32"/>
      <c r="AD150" s="32"/>
      <c r="AE150" s="32"/>
      <c r="AT150" s="16" t="s">
        <v>177</v>
      </c>
      <c r="AU150" s="16" t="s">
        <v>89</v>
      </c>
    </row>
    <row r="151" spans="1:65" s="13" customFormat="1" ht="11.25">
      <c r="B151" s="224"/>
      <c r="C151" s="225"/>
      <c r="D151" s="220" t="s">
        <v>296</v>
      </c>
      <c r="E151" s="226" t="s">
        <v>1</v>
      </c>
      <c r="F151" s="227" t="s">
        <v>723</v>
      </c>
      <c r="G151" s="225"/>
      <c r="H151" s="228">
        <v>14.52</v>
      </c>
      <c r="I151" s="229"/>
      <c r="J151" s="229"/>
      <c r="K151" s="225"/>
      <c r="L151" s="225"/>
      <c r="M151" s="230"/>
      <c r="N151" s="231"/>
      <c r="O151" s="232"/>
      <c r="P151" s="232"/>
      <c r="Q151" s="232"/>
      <c r="R151" s="232"/>
      <c r="S151" s="232"/>
      <c r="T151" s="232"/>
      <c r="U151" s="232"/>
      <c r="V151" s="232"/>
      <c r="W151" s="232"/>
      <c r="X151" s="233"/>
      <c r="AT151" s="234" t="s">
        <v>296</v>
      </c>
      <c r="AU151" s="234" t="s">
        <v>89</v>
      </c>
      <c r="AV151" s="13" t="s">
        <v>91</v>
      </c>
      <c r="AW151" s="13" t="s">
        <v>5</v>
      </c>
      <c r="AX151" s="13" t="s">
        <v>81</v>
      </c>
      <c r="AY151" s="234" t="s">
        <v>148</v>
      </c>
    </row>
    <row r="152" spans="1:65" s="13" customFormat="1" ht="11.25">
      <c r="B152" s="224"/>
      <c r="C152" s="225"/>
      <c r="D152" s="220" t="s">
        <v>296</v>
      </c>
      <c r="E152" s="226" t="s">
        <v>1</v>
      </c>
      <c r="F152" s="227" t="s">
        <v>724</v>
      </c>
      <c r="G152" s="225"/>
      <c r="H152" s="228">
        <v>16.128</v>
      </c>
      <c r="I152" s="229"/>
      <c r="J152" s="229"/>
      <c r="K152" s="225"/>
      <c r="L152" s="225"/>
      <c r="M152" s="230"/>
      <c r="N152" s="231"/>
      <c r="O152" s="232"/>
      <c r="P152" s="232"/>
      <c r="Q152" s="232"/>
      <c r="R152" s="232"/>
      <c r="S152" s="232"/>
      <c r="T152" s="232"/>
      <c r="U152" s="232"/>
      <c r="V152" s="232"/>
      <c r="W152" s="232"/>
      <c r="X152" s="233"/>
      <c r="AT152" s="234" t="s">
        <v>296</v>
      </c>
      <c r="AU152" s="234" t="s">
        <v>89</v>
      </c>
      <c r="AV152" s="13" t="s">
        <v>91</v>
      </c>
      <c r="AW152" s="13" t="s">
        <v>5</v>
      </c>
      <c r="AX152" s="13" t="s">
        <v>81</v>
      </c>
      <c r="AY152" s="234" t="s">
        <v>148</v>
      </c>
    </row>
    <row r="153" spans="1:65" s="13" customFormat="1" ht="11.25">
      <c r="B153" s="224"/>
      <c r="C153" s="225"/>
      <c r="D153" s="220" t="s">
        <v>296</v>
      </c>
      <c r="E153" s="226" t="s">
        <v>1</v>
      </c>
      <c r="F153" s="227" t="s">
        <v>675</v>
      </c>
      <c r="G153" s="225"/>
      <c r="H153" s="228">
        <v>4.8579999999999997</v>
      </c>
      <c r="I153" s="229"/>
      <c r="J153" s="229"/>
      <c r="K153" s="225"/>
      <c r="L153" s="225"/>
      <c r="M153" s="230"/>
      <c r="N153" s="231"/>
      <c r="O153" s="232"/>
      <c r="P153" s="232"/>
      <c r="Q153" s="232"/>
      <c r="R153" s="232"/>
      <c r="S153" s="232"/>
      <c r="T153" s="232"/>
      <c r="U153" s="232"/>
      <c r="V153" s="232"/>
      <c r="W153" s="232"/>
      <c r="X153" s="233"/>
      <c r="AT153" s="234" t="s">
        <v>296</v>
      </c>
      <c r="AU153" s="234" t="s">
        <v>89</v>
      </c>
      <c r="AV153" s="13" t="s">
        <v>91</v>
      </c>
      <c r="AW153" s="13" t="s">
        <v>5</v>
      </c>
      <c r="AX153" s="13" t="s">
        <v>81</v>
      </c>
      <c r="AY153" s="234" t="s">
        <v>148</v>
      </c>
    </row>
    <row r="154" spans="1:65" s="14" customFormat="1" ht="11.25">
      <c r="B154" s="235"/>
      <c r="C154" s="236"/>
      <c r="D154" s="220" t="s">
        <v>296</v>
      </c>
      <c r="E154" s="237" t="s">
        <v>1</v>
      </c>
      <c r="F154" s="238" t="s">
        <v>334</v>
      </c>
      <c r="G154" s="236"/>
      <c r="H154" s="239">
        <v>35.506</v>
      </c>
      <c r="I154" s="240"/>
      <c r="J154" s="240"/>
      <c r="K154" s="236"/>
      <c r="L154" s="236"/>
      <c r="M154" s="241"/>
      <c r="N154" s="242"/>
      <c r="O154" s="243"/>
      <c r="P154" s="243"/>
      <c r="Q154" s="243"/>
      <c r="R154" s="243"/>
      <c r="S154" s="243"/>
      <c r="T154" s="243"/>
      <c r="U154" s="243"/>
      <c r="V154" s="243"/>
      <c r="W154" s="243"/>
      <c r="X154" s="244"/>
      <c r="AT154" s="245" t="s">
        <v>296</v>
      </c>
      <c r="AU154" s="245" t="s">
        <v>89</v>
      </c>
      <c r="AV154" s="14" t="s">
        <v>156</v>
      </c>
      <c r="AW154" s="14" t="s">
        <v>5</v>
      </c>
      <c r="AX154" s="14" t="s">
        <v>89</v>
      </c>
      <c r="AY154" s="245" t="s">
        <v>148</v>
      </c>
    </row>
    <row r="155" spans="1:65" s="2" customFormat="1" ht="24" customHeight="1">
      <c r="A155" s="32"/>
      <c r="B155" s="33"/>
      <c r="C155" s="206" t="s">
        <v>247</v>
      </c>
      <c r="D155" s="206" t="s">
        <v>151</v>
      </c>
      <c r="E155" s="207" t="s">
        <v>472</v>
      </c>
      <c r="F155" s="208" t="s">
        <v>473</v>
      </c>
      <c r="G155" s="209" t="s">
        <v>326</v>
      </c>
      <c r="H155" s="210">
        <v>24.48</v>
      </c>
      <c r="I155" s="211"/>
      <c r="J155" s="211"/>
      <c r="K155" s="212">
        <f>ROUND(P155*H155,2)</f>
        <v>0</v>
      </c>
      <c r="L155" s="208" t="s">
        <v>155</v>
      </c>
      <c r="M155" s="37"/>
      <c r="N155" s="213" t="s">
        <v>1</v>
      </c>
      <c r="O155" s="214" t="s">
        <v>44</v>
      </c>
      <c r="P155" s="215">
        <f>I155+J155</f>
        <v>0</v>
      </c>
      <c r="Q155" s="215">
        <f>ROUND(I155*H155,2)</f>
        <v>0</v>
      </c>
      <c r="R155" s="215">
        <f>ROUND(J155*H155,2)</f>
        <v>0</v>
      </c>
      <c r="S155" s="68"/>
      <c r="T155" s="216">
        <f>S155*H155</f>
        <v>0</v>
      </c>
      <c r="U155" s="216">
        <v>0</v>
      </c>
      <c r="V155" s="216">
        <f>U155*H155</f>
        <v>0</v>
      </c>
      <c r="W155" s="216">
        <v>0</v>
      </c>
      <c r="X155" s="217">
        <f>W155*H155</f>
        <v>0</v>
      </c>
      <c r="Y155" s="32"/>
      <c r="Z155" s="32"/>
      <c r="AA155" s="32"/>
      <c r="AB155" s="32"/>
      <c r="AC155" s="32"/>
      <c r="AD155" s="32"/>
      <c r="AE155" s="32"/>
      <c r="AR155" s="218" t="s">
        <v>429</v>
      </c>
      <c r="AT155" s="218" t="s">
        <v>151</v>
      </c>
      <c r="AU155" s="218" t="s">
        <v>89</v>
      </c>
      <c r="AY155" s="16" t="s">
        <v>148</v>
      </c>
      <c r="BE155" s="219">
        <f>IF(O155="základní",K155,0)</f>
        <v>0</v>
      </c>
      <c r="BF155" s="219">
        <f>IF(O155="snížená",K155,0)</f>
        <v>0</v>
      </c>
      <c r="BG155" s="219">
        <f>IF(O155="zákl. přenesená",K155,0)</f>
        <v>0</v>
      </c>
      <c r="BH155" s="219">
        <f>IF(O155="sníž. přenesená",K155,0)</f>
        <v>0</v>
      </c>
      <c r="BI155" s="219">
        <f>IF(O155="nulová",K155,0)</f>
        <v>0</v>
      </c>
      <c r="BJ155" s="16" t="s">
        <v>89</v>
      </c>
      <c r="BK155" s="219">
        <f>ROUND(P155*H155,2)</f>
        <v>0</v>
      </c>
      <c r="BL155" s="16" t="s">
        <v>429</v>
      </c>
      <c r="BM155" s="218" t="s">
        <v>725</v>
      </c>
    </row>
    <row r="156" spans="1:65" s="2" customFormat="1" ht="19.5">
      <c r="A156" s="32"/>
      <c r="B156" s="33"/>
      <c r="C156" s="34"/>
      <c r="D156" s="220" t="s">
        <v>177</v>
      </c>
      <c r="E156" s="34"/>
      <c r="F156" s="221" t="s">
        <v>466</v>
      </c>
      <c r="G156" s="34"/>
      <c r="H156" s="34"/>
      <c r="I156" s="113"/>
      <c r="J156" s="113"/>
      <c r="K156" s="34"/>
      <c r="L156" s="34"/>
      <c r="M156" s="37"/>
      <c r="N156" s="222"/>
      <c r="O156" s="223"/>
      <c r="P156" s="68"/>
      <c r="Q156" s="68"/>
      <c r="R156" s="68"/>
      <c r="S156" s="68"/>
      <c r="T156" s="68"/>
      <c r="U156" s="68"/>
      <c r="V156" s="68"/>
      <c r="W156" s="68"/>
      <c r="X156" s="69"/>
      <c r="Y156" s="32"/>
      <c r="Z156" s="32"/>
      <c r="AA156" s="32"/>
      <c r="AB156" s="32"/>
      <c r="AC156" s="32"/>
      <c r="AD156" s="32"/>
      <c r="AE156" s="32"/>
      <c r="AT156" s="16" t="s">
        <v>177</v>
      </c>
      <c r="AU156" s="16" t="s">
        <v>89</v>
      </c>
    </row>
    <row r="157" spans="1:65" s="13" customFormat="1" ht="11.25">
      <c r="B157" s="224"/>
      <c r="C157" s="225"/>
      <c r="D157" s="220" t="s">
        <v>296</v>
      </c>
      <c r="E157" s="226" t="s">
        <v>1</v>
      </c>
      <c r="F157" s="227" t="s">
        <v>726</v>
      </c>
      <c r="G157" s="225"/>
      <c r="H157" s="228">
        <v>24.48</v>
      </c>
      <c r="I157" s="229"/>
      <c r="J157" s="229"/>
      <c r="K157" s="225"/>
      <c r="L157" s="225"/>
      <c r="M157" s="230"/>
      <c r="N157" s="231"/>
      <c r="O157" s="232"/>
      <c r="P157" s="232"/>
      <c r="Q157" s="232"/>
      <c r="R157" s="232"/>
      <c r="S157" s="232"/>
      <c r="T157" s="232"/>
      <c r="U157" s="232"/>
      <c r="V157" s="232"/>
      <c r="W157" s="232"/>
      <c r="X157" s="233"/>
      <c r="AT157" s="234" t="s">
        <v>296</v>
      </c>
      <c r="AU157" s="234" t="s">
        <v>89</v>
      </c>
      <c r="AV157" s="13" t="s">
        <v>91</v>
      </c>
      <c r="AW157" s="13" t="s">
        <v>5</v>
      </c>
      <c r="AX157" s="13" t="s">
        <v>81</v>
      </c>
      <c r="AY157" s="234" t="s">
        <v>148</v>
      </c>
    </row>
    <row r="158" spans="1:65" s="14" customFormat="1" ht="11.25">
      <c r="B158" s="235"/>
      <c r="C158" s="236"/>
      <c r="D158" s="220" t="s">
        <v>296</v>
      </c>
      <c r="E158" s="237" t="s">
        <v>1</v>
      </c>
      <c r="F158" s="238" t="s">
        <v>334</v>
      </c>
      <c r="G158" s="236"/>
      <c r="H158" s="239">
        <v>24.48</v>
      </c>
      <c r="I158" s="240"/>
      <c r="J158" s="240"/>
      <c r="K158" s="236"/>
      <c r="L158" s="236"/>
      <c r="M158" s="241"/>
      <c r="N158" s="242"/>
      <c r="O158" s="243"/>
      <c r="P158" s="243"/>
      <c r="Q158" s="243"/>
      <c r="R158" s="243"/>
      <c r="S158" s="243"/>
      <c r="T158" s="243"/>
      <c r="U158" s="243"/>
      <c r="V158" s="243"/>
      <c r="W158" s="243"/>
      <c r="X158" s="244"/>
      <c r="AT158" s="245" t="s">
        <v>296</v>
      </c>
      <c r="AU158" s="245" t="s">
        <v>89</v>
      </c>
      <c r="AV158" s="14" t="s">
        <v>156</v>
      </c>
      <c r="AW158" s="14" t="s">
        <v>5</v>
      </c>
      <c r="AX158" s="14" t="s">
        <v>89</v>
      </c>
      <c r="AY158" s="245" t="s">
        <v>148</v>
      </c>
    </row>
    <row r="159" spans="1:65" s="2" customFormat="1" ht="24" customHeight="1">
      <c r="A159" s="32"/>
      <c r="B159" s="33"/>
      <c r="C159" s="206" t="s">
        <v>252</v>
      </c>
      <c r="D159" s="206" t="s">
        <v>151</v>
      </c>
      <c r="E159" s="207" t="s">
        <v>480</v>
      </c>
      <c r="F159" s="208" t="s">
        <v>481</v>
      </c>
      <c r="G159" s="209" t="s">
        <v>326</v>
      </c>
      <c r="H159" s="210">
        <v>24.48</v>
      </c>
      <c r="I159" s="211"/>
      <c r="J159" s="211"/>
      <c r="K159" s="212">
        <f>ROUND(P159*H159,2)</f>
        <v>0</v>
      </c>
      <c r="L159" s="208" t="s">
        <v>155</v>
      </c>
      <c r="M159" s="37"/>
      <c r="N159" s="213" t="s">
        <v>1</v>
      </c>
      <c r="O159" s="214" t="s">
        <v>44</v>
      </c>
      <c r="P159" s="215">
        <f>I159+J159</f>
        <v>0</v>
      </c>
      <c r="Q159" s="215">
        <f>ROUND(I159*H159,2)</f>
        <v>0</v>
      </c>
      <c r="R159" s="215">
        <f>ROUND(J159*H159,2)</f>
        <v>0</v>
      </c>
      <c r="S159" s="68"/>
      <c r="T159" s="216">
        <f>S159*H159</f>
        <v>0</v>
      </c>
      <c r="U159" s="216">
        <v>0</v>
      </c>
      <c r="V159" s="216">
        <f>U159*H159</f>
        <v>0</v>
      </c>
      <c r="W159" s="216">
        <v>0</v>
      </c>
      <c r="X159" s="217">
        <f>W159*H159</f>
        <v>0</v>
      </c>
      <c r="Y159" s="32"/>
      <c r="Z159" s="32"/>
      <c r="AA159" s="32"/>
      <c r="AB159" s="32"/>
      <c r="AC159" s="32"/>
      <c r="AD159" s="32"/>
      <c r="AE159" s="32"/>
      <c r="AR159" s="218" t="s">
        <v>429</v>
      </c>
      <c r="AT159" s="218" t="s">
        <v>151</v>
      </c>
      <c r="AU159" s="218" t="s">
        <v>89</v>
      </c>
      <c r="AY159" s="16" t="s">
        <v>148</v>
      </c>
      <c r="BE159" s="219">
        <f>IF(O159="základní",K159,0)</f>
        <v>0</v>
      </c>
      <c r="BF159" s="219">
        <f>IF(O159="snížená",K159,0)</f>
        <v>0</v>
      </c>
      <c r="BG159" s="219">
        <f>IF(O159="zákl. přenesená",K159,0)</f>
        <v>0</v>
      </c>
      <c r="BH159" s="219">
        <f>IF(O159="sníž. přenesená",K159,0)</f>
        <v>0</v>
      </c>
      <c r="BI159" s="219">
        <f>IF(O159="nulová",K159,0)</f>
        <v>0</v>
      </c>
      <c r="BJ159" s="16" t="s">
        <v>89</v>
      </c>
      <c r="BK159" s="219">
        <f>ROUND(P159*H159,2)</f>
        <v>0</v>
      </c>
      <c r="BL159" s="16" t="s">
        <v>429</v>
      </c>
      <c r="BM159" s="218" t="s">
        <v>727</v>
      </c>
    </row>
    <row r="160" spans="1:65" s="2" customFormat="1" ht="19.5">
      <c r="A160" s="32"/>
      <c r="B160" s="33"/>
      <c r="C160" s="34"/>
      <c r="D160" s="220" t="s">
        <v>177</v>
      </c>
      <c r="E160" s="34"/>
      <c r="F160" s="221" t="s">
        <v>466</v>
      </c>
      <c r="G160" s="34"/>
      <c r="H160" s="34"/>
      <c r="I160" s="113"/>
      <c r="J160" s="113"/>
      <c r="K160" s="34"/>
      <c r="L160" s="34"/>
      <c r="M160" s="37"/>
      <c r="N160" s="222"/>
      <c r="O160" s="223"/>
      <c r="P160" s="68"/>
      <c r="Q160" s="68"/>
      <c r="R160" s="68"/>
      <c r="S160" s="68"/>
      <c r="T160" s="68"/>
      <c r="U160" s="68"/>
      <c r="V160" s="68"/>
      <c r="W160" s="68"/>
      <c r="X160" s="69"/>
      <c r="Y160" s="32"/>
      <c r="Z160" s="32"/>
      <c r="AA160" s="32"/>
      <c r="AB160" s="32"/>
      <c r="AC160" s="32"/>
      <c r="AD160" s="32"/>
      <c r="AE160" s="32"/>
      <c r="AT160" s="16" t="s">
        <v>177</v>
      </c>
      <c r="AU160" s="16" t="s">
        <v>89</v>
      </c>
    </row>
    <row r="161" spans="1:65" s="13" customFormat="1" ht="11.25">
      <c r="B161" s="224"/>
      <c r="C161" s="225"/>
      <c r="D161" s="220" t="s">
        <v>296</v>
      </c>
      <c r="E161" s="226" t="s">
        <v>1</v>
      </c>
      <c r="F161" s="227" t="s">
        <v>728</v>
      </c>
      <c r="G161" s="225"/>
      <c r="H161" s="228">
        <v>24.48</v>
      </c>
      <c r="I161" s="229"/>
      <c r="J161" s="229"/>
      <c r="K161" s="225"/>
      <c r="L161" s="225"/>
      <c r="M161" s="230"/>
      <c r="N161" s="231"/>
      <c r="O161" s="232"/>
      <c r="P161" s="232"/>
      <c r="Q161" s="232"/>
      <c r="R161" s="232"/>
      <c r="S161" s="232"/>
      <c r="T161" s="232"/>
      <c r="U161" s="232"/>
      <c r="V161" s="232"/>
      <c r="W161" s="232"/>
      <c r="X161" s="233"/>
      <c r="AT161" s="234" t="s">
        <v>296</v>
      </c>
      <c r="AU161" s="234" t="s">
        <v>89</v>
      </c>
      <c r="AV161" s="13" t="s">
        <v>91</v>
      </c>
      <c r="AW161" s="13" t="s">
        <v>5</v>
      </c>
      <c r="AX161" s="13" t="s">
        <v>89</v>
      </c>
      <c r="AY161" s="234" t="s">
        <v>148</v>
      </c>
    </row>
    <row r="162" spans="1:65" s="2" customFormat="1" ht="24" customHeight="1">
      <c r="A162" s="32"/>
      <c r="B162" s="33"/>
      <c r="C162" s="206" t="s">
        <v>256</v>
      </c>
      <c r="D162" s="206" t="s">
        <v>151</v>
      </c>
      <c r="E162" s="207" t="s">
        <v>619</v>
      </c>
      <c r="F162" s="208" t="s">
        <v>620</v>
      </c>
      <c r="G162" s="209" t="s">
        <v>326</v>
      </c>
      <c r="H162" s="210">
        <v>7.2</v>
      </c>
      <c r="I162" s="211"/>
      <c r="J162" s="211"/>
      <c r="K162" s="212">
        <f>ROUND(P162*H162,2)</f>
        <v>0</v>
      </c>
      <c r="L162" s="208" t="s">
        <v>155</v>
      </c>
      <c r="M162" s="37"/>
      <c r="N162" s="213" t="s">
        <v>1</v>
      </c>
      <c r="O162" s="214" t="s">
        <v>44</v>
      </c>
      <c r="P162" s="215">
        <f>I162+J162</f>
        <v>0</v>
      </c>
      <c r="Q162" s="215">
        <f>ROUND(I162*H162,2)</f>
        <v>0</v>
      </c>
      <c r="R162" s="215">
        <f>ROUND(J162*H162,2)</f>
        <v>0</v>
      </c>
      <c r="S162" s="68"/>
      <c r="T162" s="216">
        <f>S162*H162</f>
        <v>0</v>
      </c>
      <c r="U162" s="216">
        <v>0</v>
      </c>
      <c r="V162" s="216">
        <f>U162*H162</f>
        <v>0</v>
      </c>
      <c r="W162" s="216">
        <v>0</v>
      </c>
      <c r="X162" s="217">
        <f>W162*H162</f>
        <v>0</v>
      </c>
      <c r="Y162" s="32"/>
      <c r="Z162" s="32"/>
      <c r="AA162" s="32"/>
      <c r="AB162" s="32"/>
      <c r="AC162" s="32"/>
      <c r="AD162" s="32"/>
      <c r="AE162" s="32"/>
      <c r="AR162" s="218" t="s">
        <v>429</v>
      </c>
      <c r="AT162" s="218" t="s">
        <v>151</v>
      </c>
      <c r="AU162" s="218" t="s">
        <v>89</v>
      </c>
      <c r="AY162" s="16" t="s">
        <v>148</v>
      </c>
      <c r="BE162" s="219">
        <f>IF(O162="základní",K162,0)</f>
        <v>0</v>
      </c>
      <c r="BF162" s="219">
        <f>IF(O162="snížená",K162,0)</f>
        <v>0</v>
      </c>
      <c r="BG162" s="219">
        <f>IF(O162="zákl. přenesená",K162,0)</f>
        <v>0</v>
      </c>
      <c r="BH162" s="219">
        <f>IF(O162="sníž. přenesená",K162,0)</f>
        <v>0</v>
      </c>
      <c r="BI162" s="219">
        <f>IF(O162="nulová",K162,0)</f>
        <v>0</v>
      </c>
      <c r="BJ162" s="16" t="s">
        <v>89</v>
      </c>
      <c r="BK162" s="219">
        <f>ROUND(P162*H162,2)</f>
        <v>0</v>
      </c>
      <c r="BL162" s="16" t="s">
        <v>429</v>
      </c>
      <c r="BM162" s="218" t="s">
        <v>729</v>
      </c>
    </row>
    <row r="163" spans="1:65" s="2" customFormat="1" ht="19.5">
      <c r="A163" s="32"/>
      <c r="B163" s="33"/>
      <c r="C163" s="34"/>
      <c r="D163" s="220" t="s">
        <v>177</v>
      </c>
      <c r="E163" s="34"/>
      <c r="F163" s="221" t="s">
        <v>466</v>
      </c>
      <c r="G163" s="34"/>
      <c r="H163" s="34"/>
      <c r="I163" s="113"/>
      <c r="J163" s="113"/>
      <c r="K163" s="34"/>
      <c r="L163" s="34"/>
      <c r="M163" s="37"/>
      <c r="N163" s="222"/>
      <c r="O163" s="223"/>
      <c r="P163" s="68"/>
      <c r="Q163" s="68"/>
      <c r="R163" s="68"/>
      <c r="S163" s="68"/>
      <c r="T163" s="68"/>
      <c r="U163" s="68"/>
      <c r="V163" s="68"/>
      <c r="W163" s="68"/>
      <c r="X163" s="69"/>
      <c r="Y163" s="32"/>
      <c r="Z163" s="32"/>
      <c r="AA163" s="32"/>
      <c r="AB163" s="32"/>
      <c r="AC163" s="32"/>
      <c r="AD163" s="32"/>
      <c r="AE163" s="32"/>
      <c r="AT163" s="16" t="s">
        <v>177</v>
      </c>
      <c r="AU163" s="16" t="s">
        <v>89</v>
      </c>
    </row>
    <row r="164" spans="1:65" s="13" customFormat="1" ht="11.25">
      <c r="B164" s="224"/>
      <c r="C164" s="225"/>
      <c r="D164" s="220" t="s">
        <v>296</v>
      </c>
      <c r="E164" s="226" t="s">
        <v>1</v>
      </c>
      <c r="F164" s="227" t="s">
        <v>730</v>
      </c>
      <c r="G164" s="225"/>
      <c r="H164" s="228">
        <v>7.2</v>
      </c>
      <c r="I164" s="229"/>
      <c r="J164" s="229"/>
      <c r="K164" s="225"/>
      <c r="L164" s="225"/>
      <c r="M164" s="230"/>
      <c r="N164" s="231"/>
      <c r="O164" s="232"/>
      <c r="P164" s="232"/>
      <c r="Q164" s="232"/>
      <c r="R164" s="232"/>
      <c r="S164" s="232"/>
      <c r="T164" s="232"/>
      <c r="U164" s="232"/>
      <c r="V164" s="232"/>
      <c r="W164" s="232"/>
      <c r="X164" s="233"/>
      <c r="AT164" s="234" t="s">
        <v>296</v>
      </c>
      <c r="AU164" s="234" t="s">
        <v>89</v>
      </c>
      <c r="AV164" s="13" t="s">
        <v>91</v>
      </c>
      <c r="AW164" s="13" t="s">
        <v>5</v>
      </c>
      <c r="AX164" s="13" t="s">
        <v>89</v>
      </c>
      <c r="AY164" s="234" t="s">
        <v>148</v>
      </c>
    </row>
    <row r="165" spans="1:65" s="2" customFormat="1" ht="24" customHeight="1">
      <c r="A165" s="32"/>
      <c r="B165" s="33"/>
      <c r="C165" s="206" t="s">
        <v>260</v>
      </c>
      <c r="D165" s="206" t="s">
        <v>151</v>
      </c>
      <c r="E165" s="207" t="s">
        <v>510</v>
      </c>
      <c r="F165" s="208" t="s">
        <v>511</v>
      </c>
      <c r="G165" s="209" t="s">
        <v>326</v>
      </c>
      <c r="H165" s="210">
        <v>7.2</v>
      </c>
      <c r="I165" s="211"/>
      <c r="J165" s="211"/>
      <c r="K165" s="212">
        <f>ROUND(P165*H165,2)</f>
        <v>0</v>
      </c>
      <c r="L165" s="208" t="s">
        <v>155</v>
      </c>
      <c r="M165" s="37"/>
      <c r="N165" s="213" t="s">
        <v>1</v>
      </c>
      <c r="O165" s="214" t="s">
        <v>44</v>
      </c>
      <c r="P165" s="215">
        <f>I165+J165</f>
        <v>0</v>
      </c>
      <c r="Q165" s="215">
        <f>ROUND(I165*H165,2)</f>
        <v>0</v>
      </c>
      <c r="R165" s="215">
        <f>ROUND(J165*H165,2)</f>
        <v>0</v>
      </c>
      <c r="S165" s="68"/>
      <c r="T165" s="216">
        <f>S165*H165</f>
        <v>0</v>
      </c>
      <c r="U165" s="216">
        <v>0</v>
      </c>
      <c r="V165" s="216">
        <f>U165*H165</f>
        <v>0</v>
      </c>
      <c r="W165" s="216">
        <v>0</v>
      </c>
      <c r="X165" s="217">
        <f>W165*H165</f>
        <v>0</v>
      </c>
      <c r="Y165" s="32"/>
      <c r="Z165" s="32"/>
      <c r="AA165" s="32"/>
      <c r="AB165" s="32"/>
      <c r="AC165" s="32"/>
      <c r="AD165" s="32"/>
      <c r="AE165" s="32"/>
      <c r="AR165" s="218" t="s">
        <v>429</v>
      </c>
      <c r="AT165" s="218" t="s">
        <v>151</v>
      </c>
      <c r="AU165" s="218" t="s">
        <v>89</v>
      </c>
      <c r="AY165" s="16" t="s">
        <v>148</v>
      </c>
      <c r="BE165" s="219">
        <f>IF(O165="základní",K165,0)</f>
        <v>0</v>
      </c>
      <c r="BF165" s="219">
        <f>IF(O165="snížená",K165,0)</f>
        <v>0</v>
      </c>
      <c r="BG165" s="219">
        <f>IF(O165="zákl. přenesená",K165,0)</f>
        <v>0</v>
      </c>
      <c r="BH165" s="219">
        <f>IF(O165="sníž. přenesená",K165,0)</f>
        <v>0</v>
      </c>
      <c r="BI165" s="219">
        <f>IF(O165="nulová",K165,0)</f>
        <v>0</v>
      </c>
      <c r="BJ165" s="16" t="s">
        <v>89</v>
      </c>
      <c r="BK165" s="219">
        <f>ROUND(P165*H165,2)</f>
        <v>0</v>
      </c>
      <c r="BL165" s="16" t="s">
        <v>429</v>
      </c>
      <c r="BM165" s="218" t="s">
        <v>731</v>
      </c>
    </row>
    <row r="166" spans="1:65" s="13" customFormat="1" ht="11.25">
      <c r="B166" s="224"/>
      <c r="C166" s="225"/>
      <c r="D166" s="220" t="s">
        <v>296</v>
      </c>
      <c r="E166" s="226" t="s">
        <v>1</v>
      </c>
      <c r="F166" s="227" t="s">
        <v>732</v>
      </c>
      <c r="G166" s="225"/>
      <c r="H166" s="228">
        <v>7.2</v>
      </c>
      <c r="I166" s="229"/>
      <c r="J166" s="229"/>
      <c r="K166" s="225"/>
      <c r="L166" s="225"/>
      <c r="M166" s="230"/>
      <c r="N166" s="231"/>
      <c r="O166" s="232"/>
      <c r="P166" s="232"/>
      <c r="Q166" s="232"/>
      <c r="R166" s="232"/>
      <c r="S166" s="232"/>
      <c r="T166" s="232"/>
      <c r="U166" s="232"/>
      <c r="V166" s="232"/>
      <c r="W166" s="232"/>
      <c r="X166" s="233"/>
      <c r="AT166" s="234" t="s">
        <v>296</v>
      </c>
      <c r="AU166" s="234" t="s">
        <v>89</v>
      </c>
      <c r="AV166" s="13" t="s">
        <v>91</v>
      </c>
      <c r="AW166" s="13" t="s">
        <v>5</v>
      </c>
      <c r="AX166" s="13" t="s">
        <v>89</v>
      </c>
      <c r="AY166" s="234" t="s">
        <v>148</v>
      </c>
    </row>
    <row r="167" spans="1:65" s="2" customFormat="1" ht="24" customHeight="1">
      <c r="A167" s="32"/>
      <c r="B167" s="33"/>
      <c r="C167" s="206" t="s">
        <v>264</v>
      </c>
      <c r="D167" s="206" t="s">
        <v>151</v>
      </c>
      <c r="E167" s="207" t="s">
        <v>516</v>
      </c>
      <c r="F167" s="208" t="s">
        <v>517</v>
      </c>
      <c r="G167" s="209" t="s">
        <v>182</v>
      </c>
      <c r="H167" s="210">
        <v>1</v>
      </c>
      <c r="I167" s="211"/>
      <c r="J167" s="211"/>
      <c r="K167" s="212">
        <f>ROUND(P167*H167,2)</f>
        <v>0</v>
      </c>
      <c r="L167" s="208" t="s">
        <v>155</v>
      </c>
      <c r="M167" s="37"/>
      <c r="N167" s="213" t="s">
        <v>1</v>
      </c>
      <c r="O167" s="214" t="s">
        <v>44</v>
      </c>
      <c r="P167" s="215">
        <f>I167+J167</f>
        <v>0</v>
      </c>
      <c r="Q167" s="215">
        <f>ROUND(I167*H167,2)</f>
        <v>0</v>
      </c>
      <c r="R167" s="215">
        <f>ROUND(J167*H167,2)</f>
        <v>0</v>
      </c>
      <c r="S167" s="68"/>
      <c r="T167" s="216">
        <f>S167*H167</f>
        <v>0</v>
      </c>
      <c r="U167" s="216">
        <v>0</v>
      </c>
      <c r="V167" s="216">
        <f>U167*H167</f>
        <v>0</v>
      </c>
      <c r="W167" s="216">
        <v>0</v>
      </c>
      <c r="X167" s="217">
        <f>W167*H167</f>
        <v>0</v>
      </c>
      <c r="Y167" s="32"/>
      <c r="Z167" s="32"/>
      <c r="AA167" s="32"/>
      <c r="AB167" s="32"/>
      <c r="AC167" s="32"/>
      <c r="AD167" s="32"/>
      <c r="AE167" s="32"/>
      <c r="AR167" s="218" t="s">
        <v>429</v>
      </c>
      <c r="AT167" s="218" t="s">
        <v>151</v>
      </c>
      <c r="AU167" s="218" t="s">
        <v>89</v>
      </c>
      <c r="AY167" s="16" t="s">
        <v>148</v>
      </c>
      <c r="BE167" s="219">
        <f>IF(O167="základní",K167,0)</f>
        <v>0</v>
      </c>
      <c r="BF167" s="219">
        <f>IF(O167="snížená",K167,0)</f>
        <v>0</v>
      </c>
      <c r="BG167" s="219">
        <f>IF(O167="zákl. přenesená",K167,0)</f>
        <v>0</v>
      </c>
      <c r="BH167" s="219">
        <f>IF(O167="sníž. přenesená",K167,0)</f>
        <v>0</v>
      </c>
      <c r="BI167" s="219">
        <f>IF(O167="nulová",K167,0)</f>
        <v>0</v>
      </c>
      <c r="BJ167" s="16" t="s">
        <v>89</v>
      </c>
      <c r="BK167" s="219">
        <f>ROUND(P167*H167,2)</f>
        <v>0</v>
      </c>
      <c r="BL167" s="16" t="s">
        <v>429</v>
      </c>
      <c r="BM167" s="218" t="s">
        <v>733</v>
      </c>
    </row>
    <row r="168" spans="1:65" s="13" customFormat="1" ht="11.25">
      <c r="B168" s="224"/>
      <c r="C168" s="225"/>
      <c r="D168" s="220" t="s">
        <v>296</v>
      </c>
      <c r="E168" s="226" t="s">
        <v>1</v>
      </c>
      <c r="F168" s="227" t="s">
        <v>519</v>
      </c>
      <c r="G168" s="225"/>
      <c r="H168" s="228">
        <v>1</v>
      </c>
      <c r="I168" s="229"/>
      <c r="J168" s="229"/>
      <c r="K168" s="225"/>
      <c r="L168" s="225"/>
      <c r="M168" s="230"/>
      <c r="N168" s="231"/>
      <c r="O168" s="232"/>
      <c r="P168" s="232"/>
      <c r="Q168" s="232"/>
      <c r="R168" s="232"/>
      <c r="S168" s="232"/>
      <c r="T168" s="232"/>
      <c r="U168" s="232"/>
      <c r="V168" s="232"/>
      <c r="W168" s="232"/>
      <c r="X168" s="233"/>
      <c r="AT168" s="234" t="s">
        <v>296</v>
      </c>
      <c r="AU168" s="234" t="s">
        <v>89</v>
      </c>
      <c r="AV168" s="13" t="s">
        <v>91</v>
      </c>
      <c r="AW168" s="13" t="s">
        <v>5</v>
      </c>
      <c r="AX168" s="13" t="s">
        <v>81</v>
      </c>
      <c r="AY168" s="234" t="s">
        <v>148</v>
      </c>
    </row>
    <row r="169" spans="1:65" s="14" customFormat="1" ht="11.25">
      <c r="B169" s="235"/>
      <c r="C169" s="236"/>
      <c r="D169" s="220" t="s">
        <v>296</v>
      </c>
      <c r="E169" s="237" t="s">
        <v>1</v>
      </c>
      <c r="F169" s="238" t="s">
        <v>334</v>
      </c>
      <c r="G169" s="236"/>
      <c r="H169" s="239">
        <v>1</v>
      </c>
      <c r="I169" s="240"/>
      <c r="J169" s="240"/>
      <c r="K169" s="236"/>
      <c r="L169" s="236"/>
      <c r="M169" s="241"/>
      <c r="N169" s="242"/>
      <c r="O169" s="243"/>
      <c r="P169" s="243"/>
      <c r="Q169" s="243"/>
      <c r="R169" s="243"/>
      <c r="S169" s="243"/>
      <c r="T169" s="243"/>
      <c r="U169" s="243"/>
      <c r="V169" s="243"/>
      <c r="W169" s="243"/>
      <c r="X169" s="244"/>
      <c r="AT169" s="245" t="s">
        <v>296</v>
      </c>
      <c r="AU169" s="245" t="s">
        <v>89</v>
      </c>
      <c r="AV169" s="14" t="s">
        <v>156</v>
      </c>
      <c r="AW169" s="14" t="s">
        <v>5</v>
      </c>
      <c r="AX169" s="14" t="s">
        <v>89</v>
      </c>
      <c r="AY169" s="245" t="s">
        <v>148</v>
      </c>
    </row>
    <row r="170" spans="1:65" s="2" customFormat="1" ht="24" customHeight="1">
      <c r="A170" s="32"/>
      <c r="B170" s="33"/>
      <c r="C170" s="206" t="s">
        <v>268</v>
      </c>
      <c r="D170" s="206" t="s">
        <v>151</v>
      </c>
      <c r="E170" s="207" t="s">
        <v>524</v>
      </c>
      <c r="F170" s="208" t="s">
        <v>525</v>
      </c>
      <c r="G170" s="209" t="s">
        <v>326</v>
      </c>
      <c r="H170" s="210">
        <v>13.2</v>
      </c>
      <c r="I170" s="211"/>
      <c r="J170" s="211"/>
      <c r="K170" s="212">
        <f>ROUND(P170*H170,2)</f>
        <v>0</v>
      </c>
      <c r="L170" s="208" t="s">
        <v>155</v>
      </c>
      <c r="M170" s="37"/>
      <c r="N170" s="213" t="s">
        <v>1</v>
      </c>
      <c r="O170" s="214" t="s">
        <v>44</v>
      </c>
      <c r="P170" s="215">
        <f>I170+J170</f>
        <v>0</v>
      </c>
      <c r="Q170" s="215">
        <f>ROUND(I170*H170,2)</f>
        <v>0</v>
      </c>
      <c r="R170" s="215">
        <f>ROUND(J170*H170,2)</f>
        <v>0</v>
      </c>
      <c r="S170" s="68"/>
      <c r="T170" s="216">
        <f>S170*H170</f>
        <v>0</v>
      </c>
      <c r="U170" s="216">
        <v>0</v>
      </c>
      <c r="V170" s="216">
        <f>U170*H170</f>
        <v>0</v>
      </c>
      <c r="W170" s="216">
        <v>0</v>
      </c>
      <c r="X170" s="217">
        <f>W170*H170</f>
        <v>0</v>
      </c>
      <c r="Y170" s="32"/>
      <c r="Z170" s="32"/>
      <c r="AA170" s="32"/>
      <c r="AB170" s="32"/>
      <c r="AC170" s="32"/>
      <c r="AD170" s="32"/>
      <c r="AE170" s="32"/>
      <c r="AR170" s="218" t="s">
        <v>429</v>
      </c>
      <c r="AT170" s="218" t="s">
        <v>151</v>
      </c>
      <c r="AU170" s="218" t="s">
        <v>89</v>
      </c>
      <c r="AY170" s="16" t="s">
        <v>148</v>
      </c>
      <c r="BE170" s="219">
        <f>IF(O170="základní",K170,0)</f>
        <v>0</v>
      </c>
      <c r="BF170" s="219">
        <f>IF(O170="snížená",K170,0)</f>
        <v>0</v>
      </c>
      <c r="BG170" s="219">
        <f>IF(O170="zákl. přenesená",K170,0)</f>
        <v>0</v>
      </c>
      <c r="BH170" s="219">
        <f>IF(O170="sníž. přenesená",K170,0)</f>
        <v>0</v>
      </c>
      <c r="BI170" s="219">
        <f>IF(O170="nulová",K170,0)</f>
        <v>0</v>
      </c>
      <c r="BJ170" s="16" t="s">
        <v>89</v>
      </c>
      <c r="BK170" s="219">
        <f>ROUND(P170*H170,2)</f>
        <v>0</v>
      </c>
      <c r="BL170" s="16" t="s">
        <v>429</v>
      </c>
      <c r="BM170" s="218" t="s">
        <v>734</v>
      </c>
    </row>
    <row r="171" spans="1:65" s="13" customFormat="1" ht="11.25">
      <c r="B171" s="224"/>
      <c r="C171" s="225"/>
      <c r="D171" s="220" t="s">
        <v>296</v>
      </c>
      <c r="E171" s="226" t="s">
        <v>1</v>
      </c>
      <c r="F171" s="227" t="s">
        <v>735</v>
      </c>
      <c r="G171" s="225"/>
      <c r="H171" s="228">
        <v>13.2</v>
      </c>
      <c r="I171" s="229"/>
      <c r="J171" s="229"/>
      <c r="K171" s="225"/>
      <c r="L171" s="225"/>
      <c r="M171" s="230"/>
      <c r="N171" s="256"/>
      <c r="O171" s="257"/>
      <c r="P171" s="257"/>
      <c r="Q171" s="257"/>
      <c r="R171" s="257"/>
      <c r="S171" s="257"/>
      <c r="T171" s="257"/>
      <c r="U171" s="257"/>
      <c r="V171" s="257"/>
      <c r="W171" s="257"/>
      <c r="X171" s="258"/>
      <c r="AT171" s="234" t="s">
        <v>296</v>
      </c>
      <c r="AU171" s="234" t="s">
        <v>89</v>
      </c>
      <c r="AV171" s="13" t="s">
        <v>91</v>
      </c>
      <c r="AW171" s="13" t="s">
        <v>5</v>
      </c>
      <c r="AX171" s="13" t="s">
        <v>89</v>
      </c>
      <c r="AY171" s="234" t="s">
        <v>148</v>
      </c>
    </row>
    <row r="172" spans="1:65" s="2" customFormat="1" ht="6.95" customHeight="1">
      <c r="A172" s="32"/>
      <c r="B172" s="52"/>
      <c r="C172" s="53"/>
      <c r="D172" s="53"/>
      <c r="E172" s="53"/>
      <c r="F172" s="53"/>
      <c r="G172" s="53"/>
      <c r="H172" s="53"/>
      <c r="I172" s="151"/>
      <c r="J172" s="151"/>
      <c r="K172" s="53"/>
      <c r="L172" s="53"/>
      <c r="M172" s="37"/>
      <c r="N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</row>
  </sheetData>
  <sheetProtection algorithmName="SHA-512" hashValue="qf/UUvTC3P2J5OwZnRNk0j8v/Me+KCIHkQvHK5gePx1RCkADw3vvGAvj2AFW1R4ed4zSszM9gZ+EvtJz98D4FQ==" saltValue="o21W8kX/o0u2umAO7q49Khtuh/E1af1CkLk4GCztwLSpYstRrzMC+crZYh3SlvVPm7T6/ugDofGje9KHG5Tg7Q==" spinCount="100000" sheet="1" objects="1" scenarios="1" formatColumns="0" formatRows="0" autoFilter="0"/>
  <autoFilter ref="C117:L171"/>
  <mergeCells count="9">
    <mergeCell ref="E87:H87"/>
    <mergeCell ref="E108:H108"/>
    <mergeCell ref="E110:H110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5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10" width="20.1640625" style="106" customWidth="1"/>
    <col min="11" max="11" width="20.1640625" style="1" customWidth="1"/>
    <col min="12" max="12" width="15.5" style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6"/>
      <c r="J2" s="106"/>
      <c r="M2" s="275"/>
      <c r="N2" s="275"/>
      <c r="O2" s="275"/>
      <c r="P2" s="275"/>
      <c r="Q2" s="275"/>
      <c r="R2" s="275"/>
      <c r="S2" s="275"/>
      <c r="T2" s="275"/>
      <c r="U2" s="275"/>
      <c r="V2" s="275"/>
      <c r="W2" s="275"/>
      <c r="X2" s="275"/>
      <c r="Y2" s="275"/>
      <c r="Z2" s="275"/>
      <c r="AT2" s="16" t="s">
        <v>103</v>
      </c>
    </row>
    <row r="3" spans="1:46" s="1" customFormat="1" ht="6.95" customHeight="1">
      <c r="B3" s="107"/>
      <c r="C3" s="108"/>
      <c r="D3" s="108"/>
      <c r="E3" s="108"/>
      <c r="F3" s="108"/>
      <c r="G3" s="108"/>
      <c r="H3" s="108"/>
      <c r="I3" s="109"/>
      <c r="J3" s="109"/>
      <c r="K3" s="108"/>
      <c r="L3" s="108"/>
      <c r="M3" s="19"/>
      <c r="AT3" s="16" t="s">
        <v>91</v>
      </c>
    </row>
    <row r="4" spans="1:46" s="1" customFormat="1" ht="24.95" customHeight="1">
      <c r="B4" s="19"/>
      <c r="D4" s="110" t="s">
        <v>113</v>
      </c>
      <c r="I4" s="106"/>
      <c r="J4" s="106"/>
      <c r="M4" s="19"/>
      <c r="N4" s="111" t="s">
        <v>11</v>
      </c>
      <c r="AT4" s="16" t="s">
        <v>4</v>
      </c>
    </row>
    <row r="5" spans="1:46" s="1" customFormat="1" ht="6.95" customHeight="1">
      <c r="B5" s="19"/>
      <c r="I5" s="106"/>
      <c r="J5" s="106"/>
      <c r="M5" s="19"/>
    </row>
    <row r="6" spans="1:46" s="1" customFormat="1" ht="12" customHeight="1">
      <c r="B6" s="19"/>
      <c r="D6" s="112" t="s">
        <v>17</v>
      </c>
      <c r="I6" s="106"/>
      <c r="J6" s="106"/>
      <c r="M6" s="19"/>
    </row>
    <row r="7" spans="1:46" s="1" customFormat="1" ht="16.5" customHeight="1">
      <c r="B7" s="19"/>
      <c r="E7" s="305" t="str">
        <f>'Rekapitulace stavby'!K6</f>
        <v>Oprava přejezdů na tratích 322,323</v>
      </c>
      <c r="F7" s="306"/>
      <c r="G7" s="306"/>
      <c r="H7" s="306"/>
      <c r="I7" s="106"/>
      <c r="J7" s="106"/>
      <c r="M7" s="19"/>
    </row>
    <row r="8" spans="1:46" s="2" customFormat="1" ht="12" customHeight="1">
      <c r="A8" s="32"/>
      <c r="B8" s="37"/>
      <c r="C8" s="32"/>
      <c r="D8" s="112" t="s">
        <v>114</v>
      </c>
      <c r="E8" s="32"/>
      <c r="F8" s="32"/>
      <c r="G8" s="32"/>
      <c r="H8" s="32"/>
      <c r="I8" s="113"/>
      <c r="J8" s="113"/>
      <c r="K8" s="32"/>
      <c r="L8" s="32"/>
      <c r="M8" s="4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7"/>
      <c r="C9" s="32"/>
      <c r="D9" s="32"/>
      <c r="E9" s="307" t="s">
        <v>736</v>
      </c>
      <c r="F9" s="308"/>
      <c r="G9" s="308"/>
      <c r="H9" s="308"/>
      <c r="I9" s="113"/>
      <c r="J9" s="113"/>
      <c r="K9" s="32"/>
      <c r="L9" s="32"/>
      <c r="M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7"/>
      <c r="C10" s="32"/>
      <c r="D10" s="32"/>
      <c r="E10" s="32"/>
      <c r="F10" s="32"/>
      <c r="G10" s="32"/>
      <c r="H10" s="32"/>
      <c r="I10" s="113"/>
      <c r="J10" s="113"/>
      <c r="K10" s="32"/>
      <c r="L10" s="32"/>
      <c r="M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7"/>
      <c r="C11" s="32"/>
      <c r="D11" s="112" t="s">
        <v>19</v>
      </c>
      <c r="E11" s="32"/>
      <c r="F11" s="114" t="s">
        <v>20</v>
      </c>
      <c r="G11" s="32"/>
      <c r="H11" s="32"/>
      <c r="I11" s="115" t="s">
        <v>21</v>
      </c>
      <c r="J11" s="116" t="s">
        <v>22</v>
      </c>
      <c r="K11" s="32"/>
      <c r="L11" s="32"/>
      <c r="M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7"/>
      <c r="C12" s="32"/>
      <c r="D12" s="112" t="s">
        <v>23</v>
      </c>
      <c r="E12" s="32"/>
      <c r="F12" s="114" t="s">
        <v>24</v>
      </c>
      <c r="G12" s="32"/>
      <c r="H12" s="32"/>
      <c r="I12" s="115" t="s">
        <v>25</v>
      </c>
      <c r="J12" s="117" t="str">
        <f>'Rekapitulace stavby'!AN8</f>
        <v>3. 3. 2020</v>
      </c>
      <c r="K12" s="32"/>
      <c r="L12" s="32"/>
      <c r="M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7"/>
      <c r="C13" s="32"/>
      <c r="D13" s="32"/>
      <c r="E13" s="32"/>
      <c r="F13" s="32"/>
      <c r="G13" s="32"/>
      <c r="H13" s="32"/>
      <c r="I13" s="113"/>
      <c r="J13" s="113"/>
      <c r="K13" s="32"/>
      <c r="L13" s="32"/>
      <c r="M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7"/>
      <c r="C14" s="32"/>
      <c r="D14" s="112" t="s">
        <v>27</v>
      </c>
      <c r="E14" s="32"/>
      <c r="F14" s="32"/>
      <c r="G14" s="32"/>
      <c r="H14" s="32"/>
      <c r="I14" s="115" t="s">
        <v>28</v>
      </c>
      <c r="J14" s="116" t="s">
        <v>32</v>
      </c>
      <c r="K14" s="32"/>
      <c r="L14" s="32"/>
      <c r="M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7"/>
      <c r="C15" s="32"/>
      <c r="D15" s="32"/>
      <c r="E15" s="114" t="s">
        <v>116</v>
      </c>
      <c r="F15" s="32"/>
      <c r="G15" s="32"/>
      <c r="H15" s="32"/>
      <c r="I15" s="115" t="s">
        <v>31</v>
      </c>
      <c r="J15" s="116" t="s">
        <v>32</v>
      </c>
      <c r="K15" s="32"/>
      <c r="L15" s="32"/>
      <c r="M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7"/>
      <c r="C16" s="32"/>
      <c r="D16" s="32"/>
      <c r="E16" s="32"/>
      <c r="F16" s="32"/>
      <c r="G16" s="32"/>
      <c r="H16" s="32"/>
      <c r="I16" s="113"/>
      <c r="J16" s="113"/>
      <c r="K16" s="32"/>
      <c r="L16" s="32"/>
      <c r="M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7"/>
      <c r="C17" s="32"/>
      <c r="D17" s="112" t="s">
        <v>33</v>
      </c>
      <c r="E17" s="32"/>
      <c r="F17" s="32"/>
      <c r="G17" s="32"/>
      <c r="H17" s="32"/>
      <c r="I17" s="115" t="s">
        <v>28</v>
      </c>
      <c r="J17" s="29" t="str">
        <f>'Rekapitulace stavby'!AN13</f>
        <v>Vyplň údaj</v>
      </c>
      <c r="K17" s="32"/>
      <c r="L17" s="32"/>
      <c r="M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7"/>
      <c r="C18" s="32"/>
      <c r="D18" s="32"/>
      <c r="E18" s="309" t="str">
        <f>'Rekapitulace stavby'!E14</f>
        <v>Vyplň údaj</v>
      </c>
      <c r="F18" s="310"/>
      <c r="G18" s="310"/>
      <c r="H18" s="310"/>
      <c r="I18" s="115" t="s">
        <v>31</v>
      </c>
      <c r="J18" s="29" t="str">
        <f>'Rekapitulace stavby'!AN14</f>
        <v>Vyplň údaj</v>
      </c>
      <c r="K18" s="32"/>
      <c r="L18" s="32"/>
      <c r="M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7"/>
      <c r="C19" s="32"/>
      <c r="D19" s="32"/>
      <c r="E19" s="32"/>
      <c r="F19" s="32"/>
      <c r="G19" s="32"/>
      <c r="H19" s="32"/>
      <c r="I19" s="113"/>
      <c r="J19" s="113"/>
      <c r="K19" s="32"/>
      <c r="L19" s="32"/>
      <c r="M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7"/>
      <c r="C20" s="32"/>
      <c r="D20" s="112" t="s">
        <v>35</v>
      </c>
      <c r="E20" s="32"/>
      <c r="F20" s="32"/>
      <c r="G20" s="32"/>
      <c r="H20" s="32"/>
      <c r="I20" s="115" t="s">
        <v>28</v>
      </c>
      <c r="J20" s="116" t="str">
        <f>IF('Rekapitulace stavby'!AN16="","",'Rekapitulace stavby'!AN16)</f>
        <v/>
      </c>
      <c r="K20" s="32"/>
      <c r="L20" s="32"/>
      <c r="M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7"/>
      <c r="C21" s="32"/>
      <c r="D21" s="32"/>
      <c r="E21" s="114" t="str">
        <f>IF('Rekapitulace stavby'!E17="","",'Rekapitulace stavby'!E17)</f>
        <v xml:space="preserve"> </v>
      </c>
      <c r="F21" s="32"/>
      <c r="G21" s="32"/>
      <c r="H21" s="32"/>
      <c r="I21" s="115" t="s">
        <v>31</v>
      </c>
      <c r="J21" s="116" t="str">
        <f>IF('Rekapitulace stavby'!AN17="","",'Rekapitulace stavby'!AN17)</f>
        <v/>
      </c>
      <c r="K21" s="32"/>
      <c r="L21" s="32"/>
      <c r="M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7"/>
      <c r="C22" s="32"/>
      <c r="D22" s="32"/>
      <c r="E22" s="32"/>
      <c r="F22" s="32"/>
      <c r="G22" s="32"/>
      <c r="H22" s="32"/>
      <c r="I22" s="113"/>
      <c r="J22" s="113"/>
      <c r="K22" s="32"/>
      <c r="L22" s="32"/>
      <c r="M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7"/>
      <c r="C23" s="32"/>
      <c r="D23" s="112" t="s">
        <v>37</v>
      </c>
      <c r="E23" s="32"/>
      <c r="F23" s="32"/>
      <c r="G23" s="32"/>
      <c r="H23" s="32"/>
      <c r="I23" s="115" t="s">
        <v>28</v>
      </c>
      <c r="J23" s="116" t="str">
        <f>IF('Rekapitulace stavby'!AN19="","",'Rekapitulace stavby'!AN19)</f>
        <v/>
      </c>
      <c r="K23" s="32"/>
      <c r="L23" s="32"/>
      <c r="M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7"/>
      <c r="C24" s="32"/>
      <c r="D24" s="32"/>
      <c r="E24" s="114" t="str">
        <f>IF('Rekapitulace stavby'!E20="","",'Rekapitulace stavby'!E20)</f>
        <v xml:space="preserve"> </v>
      </c>
      <c r="F24" s="32"/>
      <c r="G24" s="32"/>
      <c r="H24" s="32"/>
      <c r="I24" s="115" t="s">
        <v>31</v>
      </c>
      <c r="J24" s="116" t="str">
        <f>IF('Rekapitulace stavby'!AN20="","",'Rekapitulace stavby'!AN20)</f>
        <v/>
      </c>
      <c r="K24" s="32"/>
      <c r="L24" s="32"/>
      <c r="M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7"/>
      <c r="C25" s="32"/>
      <c r="D25" s="32"/>
      <c r="E25" s="32"/>
      <c r="F25" s="32"/>
      <c r="G25" s="32"/>
      <c r="H25" s="32"/>
      <c r="I25" s="113"/>
      <c r="J25" s="113"/>
      <c r="K25" s="32"/>
      <c r="L25" s="32"/>
      <c r="M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7"/>
      <c r="C26" s="32"/>
      <c r="D26" s="112" t="s">
        <v>38</v>
      </c>
      <c r="E26" s="32"/>
      <c r="F26" s="32"/>
      <c r="G26" s="32"/>
      <c r="H26" s="32"/>
      <c r="I26" s="113"/>
      <c r="J26" s="113"/>
      <c r="K26" s="32"/>
      <c r="L26" s="32"/>
      <c r="M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118"/>
      <c r="B27" s="119"/>
      <c r="C27" s="118"/>
      <c r="D27" s="118"/>
      <c r="E27" s="311" t="s">
        <v>1</v>
      </c>
      <c r="F27" s="311"/>
      <c r="G27" s="311"/>
      <c r="H27" s="311"/>
      <c r="I27" s="120"/>
      <c r="J27" s="120"/>
      <c r="K27" s="118"/>
      <c r="L27" s="118"/>
      <c r="M27" s="121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31" s="2" customFormat="1" ht="6.95" customHeight="1">
      <c r="A28" s="32"/>
      <c r="B28" s="37"/>
      <c r="C28" s="32"/>
      <c r="D28" s="32"/>
      <c r="E28" s="32"/>
      <c r="F28" s="32"/>
      <c r="G28" s="32"/>
      <c r="H28" s="32"/>
      <c r="I28" s="113"/>
      <c r="J28" s="113"/>
      <c r="K28" s="32"/>
      <c r="L28" s="32"/>
      <c r="M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7"/>
      <c r="C29" s="32"/>
      <c r="D29" s="122"/>
      <c r="E29" s="122"/>
      <c r="F29" s="122"/>
      <c r="G29" s="122"/>
      <c r="H29" s="122"/>
      <c r="I29" s="123"/>
      <c r="J29" s="123"/>
      <c r="K29" s="122"/>
      <c r="L29" s="122"/>
      <c r="M29" s="4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2.75">
      <c r="A30" s="32"/>
      <c r="B30" s="37"/>
      <c r="C30" s="32"/>
      <c r="D30" s="32"/>
      <c r="E30" s="112" t="s">
        <v>117</v>
      </c>
      <c r="F30" s="32"/>
      <c r="G30" s="32"/>
      <c r="H30" s="32"/>
      <c r="I30" s="113"/>
      <c r="J30" s="113"/>
      <c r="K30" s="124">
        <f>I96</f>
        <v>0</v>
      </c>
      <c r="L30" s="32"/>
      <c r="M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12.75">
      <c r="A31" s="32"/>
      <c r="B31" s="37"/>
      <c r="C31" s="32"/>
      <c r="D31" s="32"/>
      <c r="E31" s="112" t="s">
        <v>118</v>
      </c>
      <c r="F31" s="32"/>
      <c r="G31" s="32"/>
      <c r="H31" s="32"/>
      <c r="I31" s="113"/>
      <c r="J31" s="113"/>
      <c r="K31" s="124">
        <f>J96</f>
        <v>0</v>
      </c>
      <c r="L31" s="32"/>
      <c r="M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7"/>
      <c r="C32" s="32"/>
      <c r="D32" s="125" t="s">
        <v>39</v>
      </c>
      <c r="E32" s="32"/>
      <c r="F32" s="32"/>
      <c r="G32" s="32"/>
      <c r="H32" s="32"/>
      <c r="I32" s="113"/>
      <c r="J32" s="113"/>
      <c r="K32" s="126">
        <f>ROUND(K118, 2)</f>
        <v>0</v>
      </c>
      <c r="L32" s="32"/>
      <c r="M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7"/>
      <c r="C33" s="32"/>
      <c r="D33" s="122"/>
      <c r="E33" s="122"/>
      <c r="F33" s="122"/>
      <c r="G33" s="122"/>
      <c r="H33" s="122"/>
      <c r="I33" s="123"/>
      <c r="J33" s="123"/>
      <c r="K33" s="122"/>
      <c r="L33" s="122"/>
      <c r="M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7"/>
      <c r="C34" s="32"/>
      <c r="D34" s="32"/>
      <c r="E34" s="32"/>
      <c r="F34" s="127" t="s">
        <v>41</v>
      </c>
      <c r="G34" s="32"/>
      <c r="H34" s="32"/>
      <c r="I34" s="128" t="s">
        <v>40</v>
      </c>
      <c r="J34" s="113"/>
      <c r="K34" s="127" t="s">
        <v>42</v>
      </c>
      <c r="L34" s="32"/>
      <c r="M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7"/>
      <c r="C35" s="32"/>
      <c r="D35" s="129" t="s">
        <v>43</v>
      </c>
      <c r="E35" s="112" t="s">
        <v>44</v>
      </c>
      <c r="F35" s="124">
        <f>ROUND((SUM(BE118:BE204)),  2)</f>
        <v>0</v>
      </c>
      <c r="G35" s="32"/>
      <c r="H35" s="32"/>
      <c r="I35" s="130">
        <v>0.21</v>
      </c>
      <c r="J35" s="113"/>
      <c r="K35" s="124">
        <f>ROUND(((SUM(BE118:BE204))*I35),  2)</f>
        <v>0</v>
      </c>
      <c r="L35" s="32"/>
      <c r="M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7"/>
      <c r="C36" s="32"/>
      <c r="D36" s="32"/>
      <c r="E36" s="112" t="s">
        <v>45</v>
      </c>
      <c r="F36" s="124">
        <f>ROUND((SUM(BF118:BF204)),  2)</f>
        <v>0</v>
      </c>
      <c r="G36" s="32"/>
      <c r="H36" s="32"/>
      <c r="I36" s="130">
        <v>0.15</v>
      </c>
      <c r="J36" s="113"/>
      <c r="K36" s="124">
        <f>ROUND(((SUM(BF118:BF204))*I36),  2)</f>
        <v>0</v>
      </c>
      <c r="L36" s="32"/>
      <c r="M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7"/>
      <c r="C37" s="32"/>
      <c r="D37" s="32"/>
      <c r="E37" s="112" t="s">
        <v>46</v>
      </c>
      <c r="F37" s="124">
        <f>ROUND((SUM(BG118:BG204)),  2)</f>
        <v>0</v>
      </c>
      <c r="G37" s="32"/>
      <c r="H37" s="32"/>
      <c r="I37" s="130">
        <v>0.21</v>
      </c>
      <c r="J37" s="113"/>
      <c r="K37" s="124">
        <f>0</f>
        <v>0</v>
      </c>
      <c r="L37" s="32"/>
      <c r="M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7"/>
      <c r="C38" s="32"/>
      <c r="D38" s="32"/>
      <c r="E38" s="112" t="s">
        <v>47</v>
      </c>
      <c r="F38" s="124">
        <f>ROUND((SUM(BH118:BH204)),  2)</f>
        <v>0</v>
      </c>
      <c r="G38" s="32"/>
      <c r="H38" s="32"/>
      <c r="I38" s="130">
        <v>0.15</v>
      </c>
      <c r="J38" s="113"/>
      <c r="K38" s="124">
        <f>0</f>
        <v>0</v>
      </c>
      <c r="L38" s="32"/>
      <c r="M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7"/>
      <c r="C39" s="32"/>
      <c r="D39" s="32"/>
      <c r="E39" s="112" t="s">
        <v>48</v>
      </c>
      <c r="F39" s="124">
        <f>ROUND((SUM(BI118:BI204)),  2)</f>
        <v>0</v>
      </c>
      <c r="G39" s="32"/>
      <c r="H39" s="32"/>
      <c r="I39" s="130">
        <v>0</v>
      </c>
      <c r="J39" s="113"/>
      <c r="K39" s="124">
        <f>0</f>
        <v>0</v>
      </c>
      <c r="L39" s="32"/>
      <c r="M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7"/>
      <c r="C40" s="32"/>
      <c r="D40" s="32"/>
      <c r="E40" s="32"/>
      <c r="F40" s="32"/>
      <c r="G40" s="32"/>
      <c r="H40" s="32"/>
      <c r="I40" s="113"/>
      <c r="J40" s="113"/>
      <c r="K40" s="32"/>
      <c r="L40" s="32"/>
      <c r="M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7"/>
      <c r="C41" s="131"/>
      <c r="D41" s="132" t="s">
        <v>49</v>
      </c>
      <c r="E41" s="133"/>
      <c r="F41" s="133"/>
      <c r="G41" s="134" t="s">
        <v>50</v>
      </c>
      <c r="H41" s="135" t="s">
        <v>51</v>
      </c>
      <c r="I41" s="136"/>
      <c r="J41" s="136"/>
      <c r="K41" s="137">
        <f>SUM(K32:K39)</f>
        <v>0</v>
      </c>
      <c r="L41" s="138"/>
      <c r="M41" s="49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7"/>
      <c r="C42" s="32"/>
      <c r="D42" s="32"/>
      <c r="E42" s="32"/>
      <c r="F42" s="32"/>
      <c r="G42" s="32"/>
      <c r="H42" s="32"/>
      <c r="I42" s="113"/>
      <c r="J42" s="113"/>
      <c r="K42" s="32"/>
      <c r="L42" s="32"/>
      <c r="M42" s="49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19"/>
      <c r="I43" s="106"/>
      <c r="J43" s="106"/>
      <c r="M43" s="19"/>
    </row>
    <row r="44" spans="1:31" s="1" customFormat="1" ht="14.45" customHeight="1">
      <c r="B44" s="19"/>
      <c r="I44" s="106"/>
      <c r="J44" s="106"/>
      <c r="M44" s="19"/>
    </row>
    <row r="45" spans="1:31" s="1" customFormat="1" ht="14.45" customHeight="1">
      <c r="B45" s="19"/>
      <c r="I45" s="106"/>
      <c r="J45" s="106"/>
      <c r="M45" s="19"/>
    </row>
    <row r="46" spans="1:31" s="1" customFormat="1" ht="14.45" customHeight="1">
      <c r="B46" s="19"/>
      <c r="I46" s="106"/>
      <c r="J46" s="106"/>
      <c r="M46" s="19"/>
    </row>
    <row r="47" spans="1:31" s="1" customFormat="1" ht="14.45" customHeight="1">
      <c r="B47" s="19"/>
      <c r="I47" s="106"/>
      <c r="J47" s="106"/>
      <c r="M47" s="19"/>
    </row>
    <row r="48" spans="1:31" s="1" customFormat="1" ht="14.45" customHeight="1">
      <c r="B48" s="19"/>
      <c r="I48" s="106"/>
      <c r="J48" s="106"/>
      <c r="M48" s="19"/>
    </row>
    <row r="49" spans="1:31" s="1" customFormat="1" ht="14.45" customHeight="1">
      <c r="B49" s="19"/>
      <c r="I49" s="106"/>
      <c r="J49" s="106"/>
      <c r="M49" s="19"/>
    </row>
    <row r="50" spans="1:31" s="2" customFormat="1" ht="14.45" customHeight="1">
      <c r="B50" s="49"/>
      <c r="D50" s="139" t="s">
        <v>52</v>
      </c>
      <c r="E50" s="140"/>
      <c r="F50" s="140"/>
      <c r="G50" s="139" t="s">
        <v>53</v>
      </c>
      <c r="H50" s="140"/>
      <c r="I50" s="141"/>
      <c r="J50" s="141"/>
      <c r="K50" s="140"/>
      <c r="L50" s="140"/>
      <c r="M50" s="49"/>
    </row>
    <row r="51" spans="1:31" ht="11.25">
      <c r="B51" s="19"/>
      <c r="M51" s="19"/>
    </row>
    <row r="52" spans="1:31" ht="11.25">
      <c r="B52" s="19"/>
      <c r="M52" s="19"/>
    </row>
    <row r="53" spans="1:31" ht="11.25">
      <c r="B53" s="19"/>
      <c r="M53" s="19"/>
    </row>
    <row r="54" spans="1:31" ht="11.25">
      <c r="B54" s="19"/>
      <c r="M54" s="19"/>
    </row>
    <row r="55" spans="1:31" ht="11.25">
      <c r="B55" s="19"/>
      <c r="M55" s="19"/>
    </row>
    <row r="56" spans="1:31" ht="11.25">
      <c r="B56" s="19"/>
      <c r="M56" s="19"/>
    </row>
    <row r="57" spans="1:31" ht="11.25">
      <c r="B57" s="19"/>
      <c r="M57" s="19"/>
    </row>
    <row r="58" spans="1:31" ht="11.25">
      <c r="B58" s="19"/>
      <c r="M58" s="19"/>
    </row>
    <row r="59" spans="1:31" ht="11.25">
      <c r="B59" s="19"/>
      <c r="M59" s="19"/>
    </row>
    <row r="60" spans="1:31" ht="11.25">
      <c r="B60" s="19"/>
      <c r="M60" s="19"/>
    </row>
    <row r="61" spans="1:31" s="2" customFormat="1" ht="12.75">
      <c r="A61" s="32"/>
      <c r="B61" s="37"/>
      <c r="C61" s="32"/>
      <c r="D61" s="142" t="s">
        <v>54</v>
      </c>
      <c r="E61" s="143"/>
      <c r="F61" s="144" t="s">
        <v>55</v>
      </c>
      <c r="G61" s="142" t="s">
        <v>54</v>
      </c>
      <c r="H61" s="143"/>
      <c r="I61" s="145"/>
      <c r="J61" s="146" t="s">
        <v>55</v>
      </c>
      <c r="K61" s="143"/>
      <c r="L61" s="143"/>
      <c r="M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19"/>
      <c r="M62" s="19"/>
    </row>
    <row r="63" spans="1:31" ht="11.25">
      <c r="B63" s="19"/>
      <c r="M63" s="19"/>
    </row>
    <row r="64" spans="1:31" ht="11.25">
      <c r="B64" s="19"/>
      <c r="M64" s="19"/>
    </row>
    <row r="65" spans="1:31" s="2" customFormat="1" ht="12.75">
      <c r="A65" s="32"/>
      <c r="B65" s="37"/>
      <c r="C65" s="32"/>
      <c r="D65" s="139" t="s">
        <v>56</v>
      </c>
      <c r="E65" s="147"/>
      <c r="F65" s="147"/>
      <c r="G65" s="139" t="s">
        <v>57</v>
      </c>
      <c r="H65" s="147"/>
      <c r="I65" s="148"/>
      <c r="J65" s="148"/>
      <c r="K65" s="147"/>
      <c r="L65" s="147"/>
      <c r="M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19"/>
      <c r="M66" s="19"/>
    </row>
    <row r="67" spans="1:31" ht="11.25">
      <c r="B67" s="19"/>
      <c r="M67" s="19"/>
    </row>
    <row r="68" spans="1:31" ht="11.25">
      <c r="B68" s="19"/>
      <c r="M68" s="19"/>
    </row>
    <row r="69" spans="1:31" ht="11.25">
      <c r="B69" s="19"/>
      <c r="M69" s="19"/>
    </row>
    <row r="70" spans="1:31" ht="11.25">
      <c r="B70" s="19"/>
      <c r="M70" s="19"/>
    </row>
    <row r="71" spans="1:31" ht="11.25">
      <c r="B71" s="19"/>
      <c r="M71" s="19"/>
    </row>
    <row r="72" spans="1:31" ht="11.25">
      <c r="B72" s="19"/>
      <c r="M72" s="19"/>
    </row>
    <row r="73" spans="1:31" ht="11.25">
      <c r="B73" s="19"/>
      <c r="M73" s="19"/>
    </row>
    <row r="74" spans="1:31" ht="11.25">
      <c r="B74" s="19"/>
      <c r="M74" s="19"/>
    </row>
    <row r="75" spans="1:31" ht="11.25">
      <c r="B75" s="19"/>
      <c r="M75" s="19"/>
    </row>
    <row r="76" spans="1:31" s="2" customFormat="1" ht="12.75">
      <c r="A76" s="32"/>
      <c r="B76" s="37"/>
      <c r="C76" s="32"/>
      <c r="D76" s="142" t="s">
        <v>54</v>
      </c>
      <c r="E76" s="143"/>
      <c r="F76" s="144" t="s">
        <v>55</v>
      </c>
      <c r="G76" s="142" t="s">
        <v>54</v>
      </c>
      <c r="H76" s="143"/>
      <c r="I76" s="145"/>
      <c r="J76" s="146" t="s">
        <v>55</v>
      </c>
      <c r="K76" s="143"/>
      <c r="L76" s="143"/>
      <c r="M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149"/>
      <c r="C77" s="150"/>
      <c r="D77" s="150"/>
      <c r="E77" s="150"/>
      <c r="F77" s="150"/>
      <c r="G77" s="150"/>
      <c r="H77" s="150"/>
      <c r="I77" s="151"/>
      <c r="J77" s="151"/>
      <c r="K77" s="150"/>
      <c r="L77" s="150"/>
      <c r="M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152"/>
      <c r="C81" s="153"/>
      <c r="D81" s="153"/>
      <c r="E81" s="153"/>
      <c r="F81" s="153"/>
      <c r="G81" s="153"/>
      <c r="H81" s="153"/>
      <c r="I81" s="154"/>
      <c r="J81" s="154"/>
      <c r="K81" s="153"/>
      <c r="L81" s="153"/>
      <c r="M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2" t="s">
        <v>119</v>
      </c>
      <c r="D82" s="34"/>
      <c r="E82" s="34"/>
      <c r="F82" s="34"/>
      <c r="G82" s="34"/>
      <c r="H82" s="34"/>
      <c r="I82" s="113"/>
      <c r="J82" s="113"/>
      <c r="K82" s="34"/>
      <c r="L82" s="34"/>
      <c r="M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113"/>
      <c r="J83" s="113"/>
      <c r="K83" s="34"/>
      <c r="L83" s="34"/>
      <c r="M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8" t="s">
        <v>17</v>
      </c>
      <c r="D84" s="34"/>
      <c r="E84" s="34"/>
      <c r="F84" s="34"/>
      <c r="G84" s="34"/>
      <c r="H84" s="34"/>
      <c r="I84" s="113"/>
      <c r="J84" s="113"/>
      <c r="K84" s="34"/>
      <c r="L84" s="34"/>
      <c r="M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4"/>
      <c r="D85" s="34"/>
      <c r="E85" s="312" t="str">
        <f>E7</f>
        <v>Oprava přejezdů na tratích 322,323</v>
      </c>
      <c r="F85" s="313"/>
      <c r="G85" s="313"/>
      <c r="H85" s="313"/>
      <c r="I85" s="113"/>
      <c r="J85" s="113"/>
      <c r="K85" s="34"/>
      <c r="L85" s="34"/>
      <c r="M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8" t="s">
        <v>114</v>
      </c>
      <c r="D86" s="34"/>
      <c r="E86" s="34"/>
      <c r="F86" s="34"/>
      <c r="G86" s="34"/>
      <c r="H86" s="34"/>
      <c r="I86" s="113"/>
      <c r="J86" s="113"/>
      <c r="K86" s="34"/>
      <c r="L86" s="34"/>
      <c r="M86" s="49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4"/>
      <c r="D87" s="34"/>
      <c r="E87" s="284" t="str">
        <f>E9</f>
        <v>SO 05 - Oprava přejezdu P8311 v km 118,328 v žst.Dobrá u FM</v>
      </c>
      <c r="F87" s="314"/>
      <c r="G87" s="314"/>
      <c r="H87" s="314"/>
      <c r="I87" s="113"/>
      <c r="J87" s="113"/>
      <c r="K87" s="34"/>
      <c r="L87" s="34"/>
      <c r="M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113"/>
      <c r="J88" s="113"/>
      <c r="K88" s="34"/>
      <c r="L88" s="34"/>
      <c r="M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8" t="s">
        <v>23</v>
      </c>
      <c r="D89" s="34"/>
      <c r="E89" s="34"/>
      <c r="F89" s="26" t="str">
        <f>F12</f>
        <v>Obvod Český Těšín</v>
      </c>
      <c r="G89" s="34"/>
      <c r="H89" s="34"/>
      <c r="I89" s="115" t="s">
        <v>25</v>
      </c>
      <c r="J89" s="117" t="str">
        <f>IF(J12="","",J12)</f>
        <v>3. 3. 2020</v>
      </c>
      <c r="K89" s="34"/>
      <c r="L89" s="34"/>
      <c r="M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4"/>
      <c r="D90" s="34"/>
      <c r="E90" s="34"/>
      <c r="F90" s="34"/>
      <c r="G90" s="34"/>
      <c r="H90" s="34"/>
      <c r="I90" s="113"/>
      <c r="J90" s="113"/>
      <c r="K90" s="34"/>
      <c r="L90" s="34"/>
      <c r="M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8" t="s">
        <v>27</v>
      </c>
      <c r="D91" s="34"/>
      <c r="E91" s="34"/>
      <c r="F91" s="26" t="str">
        <f>E15</f>
        <v>Správa železnic s.o.,OŘ Ostrava,ST Ostrava</v>
      </c>
      <c r="G91" s="34"/>
      <c r="H91" s="34"/>
      <c r="I91" s="115" t="s">
        <v>35</v>
      </c>
      <c r="J91" s="155" t="str">
        <f>E21</f>
        <v xml:space="preserve"> </v>
      </c>
      <c r="K91" s="34"/>
      <c r="L91" s="34"/>
      <c r="M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8" t="s">
        <v>33</v>
      </c>
      <c r="D92" s="34"/>
      <c r="E92" s="34"/>
      <c r="F92" s="26" t="str">
        <f>IF(E18="","",E18)</f>
        <v>Vyplň údaj</v>
      </c>
      <c r="G92" s="34"/>
      <c r="H92" s="34"/>
      <c r="I92" s="115" t="s">
        <v>37</v>
      </c>
      <c r="J92" s="155" t="str">
        <f>E24</f>
        <v xml:space="preserve"> </v>
      </c>
      <c r="K92" s="34"/>
      <c r="L92" s="34"/>
      <c r="M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4"/>
      <c r="D93" s="34"/>
      <c r="E93" s="34"/>
      <c r="F93" s="34"/>
      <c r="G93" s="34"/>
      <c r="H93" s="34"/>
      <c r="I93" s="113"/>
      <c r="J93" s="113"/>
      <c r="K93" s="34"/>
      <c r="L93" s="34"/>
      <c r="M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56" t="s">
        <v>120</v>
      </c>
      <c r="D94" s="157"/>
      <c r="E94" s="157"/>
      <c r="F94" s="157"/>
      <c r="G94" s="157"/>
      <c r="H94" s="157"/>
      <c r="I94" s="158" t="s">
        <v>121</v>
      </c>
      <c r="J94" s="158" t="s">
        <v>122</v>
      </c>
      <c r="K94" s="159" t="s">
        <v>123</v>
      </c>
      <c r="L94" s="157"/>
      <c r="M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4"/>
      <c r="D95" s="34"/>
      <c r="E95" s="34"/>
      <c r="F95" s="34"/>
      <c r="G95" s="34"/>
      <c r="H95" s="34"/>
      <c r="I95" s="113"/>
      <c r="J95" s="113"/>
      <c r="K95" s="34"/>
      <c r="L95" s="34"/>
      <c r="M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60" t="s">
        <v>124</v>
      </c>
      <c r="D96" s="34"/>
      <c r="E96" s="34"/>
      <c r="F96" s="34"/>
      <c r="G96" s="34"/>
      <c r="H96" s="34"/>
      <c r="I96" s="161">
        <f>Q118</f>
        <v>0</v>
      </c>
      <c r="J96" s="161">
        <f>R118</f>
        <v>0</v>
      </c>
      <c r="K96" s="81">
        <f>K118</f>
        <v>0</v>
      </c>
      <c r="L96" s="34"/>
      <c r="M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6" t="s">
        <v>125</v>
      </c>
    </row>
    <row r="97" spans="1:31" s="9" customFormat="1" ht="24.95" customHeight="1">
      <c r="B97" s="162"/>
      <c r="C97" s="163"/>
      <c r="D97" s="164" t="s">
        <v>529</v>
      </c>
      <c r="E97" s="165"/>
      <c r="F97" s="165"/>
      <c r="G97" s="165"/>
      <c r="H97" s="165"/>
      <c r="I97" s="166">
        <f>Q119</f>
        <v>0</v>
      </c>
      <c r="J97" s="166">
        <f>R119</f>
        <v>0</v>
      </c>
      <c r="K97" s="167">
        <f>K119</f>
        <v>0</v>
      </c>
      <c r="L97" s="163"/>
      <c r="M97" s="168"/>
    </row>
    <row r="98" spans="1:31" s="9" customFormat="1" ht="24.95" customHeight="1">
      <c r="B98" s="162"/>
      <c r="C98" s="163"/>
      <c r="D98" s="164" t="s">
        <v>128</v>
      </c>
      <c r="E98" s="165"/>
      <c r="F98" s="165"/>
      <c r="G98" s="165"/>
      <c r="H98" s="165"/>
      <c r="I98" s="166">
        <f>Q168</f>
        <v>0</v>
      </c>
      <c r="J98" s="166">
        <f>R168</f>
        <v>0</v>
      </c>
      <c r="K98" s="167">
        <f>K168</f>
        <v>0</v>
      </c>
      <c r="L98" s="163"/>
      <c r="M98" s="168"/>
    </row>
    <row r="99" spans="1:31" s="2" customFormat="1" ht="21.75" customHeight="1">
      <c r="A99" s="32"/>
      <c r="B99" s="33"/>
      <c r="C99" s="34"/>
      <c r="D99" s="34"/>
      <c r="E99" s="34"/>
      <c r="F99" s="34"/>
      <c r="G99" s="34"/>
      <c r="H99" s="34"/>
      <c r="I99" s="113"/>
      <c r="J99" s="113"/>
      <c r="K99" s="34"/>
      <c r="L99" s="34"/>
      <c r="M99" s="49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</row>
    <row r="100" spans="1:31" s="2" customFormat="1" ht="6.95" customHeight="1">
      <c r="A100" s="32"/>
      <c r="B100" s="52"/>
      <c r="C100" s="53"/>
      <c r="D100" s="53"/>
      <c r="E100" s="53"/>
      <c r="F100" s="53"/>
      <c r="G100" s="53"/>
      <c r="H100" s="53"/>
      <c r="I100" s="151"/>
      <c r="J100" s="151"/>
      <c r="K100" s="53"/>
      <c r="L100" s="53"/>
      <c r="M100" s="49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</row>
    <row r="104" spans="1:31" s="2" customFormat="1" ht="6.95" customHeight="1">
      <c r="A104" s="32"/>
      <c r="B104" s="54"/>
      <c r="C104" s="55"/>
      <c r="D104" s="55"/>
      <c r="E104" s="55"/>
      <c r="F104" s="55"/>
      <c r="G104" s="55"/>
      <c r="H104" s="55"/>
      <c r="I104" s="154"/>
      <c r="J104" s="154"/>
      <c r="K104" s="55"/>
      <c r="L104" s="55"/>
      <c r="M104" s="49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pans="1:31" s="2" customFormat="1" ht="24.95" customHeight="1">
      <c r="A105" s="32"/>
      <c r="B105" s="33"/>
      <c r="C105" s="22" t="s">
        <v>129</v>
      </c>
      <c r="D105" s="34"/>
      <c r="E105" s="34"/>
      <c r="F105" s="34"/>
      <c r="G105" s="34"/>
      <c r="H105" s="34"/>
      <c r="I105" s="113"/>
      <c r="J105" s="113"/>
      <c r="K105" s="34"/>
      <c r="L105" s="34"/>
      <c r="M105" s="49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pans="1:31" s="2" customFormat="1" ht="6.95" customHeight="1">
      <c r="A106" s="32"/>
      <c r="B106" s="33"/>
      <c r="C106" s="34"/>
      <c r="D106" s="34"/>
      <c r="E106" s="34"/>
      <c r="F106" s="34"/>
      <c r="G106" s="34"/>
      <c r="H106" s="34"/>
      <c r="I106" s="113"/>
      <c r="J106" s="113"/>
      <c r="K106" s="34"/>
      <c r="L106" s="34"/>
      <c r="M106" s="49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31" s="2" customFormat="1" ht="12" customHeight="1">
      <c r="A107" s="32"/>
      <c r="B107" s="33"/>
      <c r="C107" s="28" t="s">
        <v>17</v>
      </c>
      <c r="D107" s="34"/>
      <c r="E107" s="34"/>
      <c r="F107" s="34"/>
      <c r="G107" s="34"/>
      <c r="H107" s="34"/>
      <c r="I107" s="113"/>
      <c r="J107" s="113"/>
      <c r="K107" s="34"/>
      <c r="L107" s="34"/>
      <c r="M107" s="49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16.5" customHeight="1">
      <c r="A108" s="32"/>
      <c r="B108" s="33"/>
      <c r="C108" s="34"/>
      <c r="D108" s="34"/>
      <c r="E108" s="312" t="str">
        <f>E7</f>
        <v>Oprava přejezdů na tratích 322,323</v>
      </c>
      <c r="F108" s="313"/>
      <c r="G108" s="313"/>
      <c r="H108" s="313"/>
      <c r="I108" s="113"/>
      <c r="J108" s="113"/>
      <c r="K108" s="34"/>
      <c r="L108" s="34"/>
      <c r="M108" s="49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12" customHeight="1">
      <c r="A109" s="32"/>
      <c r="B109" s="33"/>
      <c r="C109" s="28" t="s">
        <v>114</v>
      </c>
      <c r="D109" s="34"/>
      <c r="E109" s="34"/>
      <c r="F109" s="34"/>
      <c r="G109" s="34"/>
      <c r="H109" s="34"/>
      <c r="I109" s="113"/>
      <c r="J109" s="113"/>
      <c r="K109" s="34"/>
      <c r="L109" s="34"/>
      <c r="M109" s="49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16.5" customHeight="1">
      <c r="A110" s="32"/>
      <c r="B110" s="33"/>
      <c r="C110" s="34"/>
      <c r="D110" s="34"/>
      <c r="E110" s="284" t="str">
        <f>E9</f>
        <v>SO 05 - Oprava přejezdu P8311 v km 118,328 v žst.Dobrá u FM</v>
      </c>
      <c r="F110" s="314"/>
      <c r="G110" s="314"/>
      <c r="H110" s="314"/>
      <c r="I110" s="113"/>
      <c r="J110" s="113"/>
      <c r="K110" s="34"/>
      <c r="L110" s="34"/>
      <c r="M110" s="49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6.95" customHeight="1">
      <c r="A111" s="32"/>
      <c r="B111" s="33"/>
      <c r="C111" s="34"/>
      <c r="D111" s="34"/>
      <c r="E111" s="34"/>
      <c r="F111" s="34"/>
      <c r="G111" s="34"/>
      <c r="H111" s="34"/>
      <c r="I111" s="113"/>
      <c r="J111" s="113"/>
      <c r="K111" s="34"/>
      <c r="L111" s="34"/>
      <c r="M111" s="49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2" customHeight="1">
      <c r="A112" s="32"/>
      <c r="B112" s="33"/>
      <c r="C112" s="28" t="s">
        <v>23</v>
      </c>
      <c r="D112" s="34"/>
      <c r="E112" s="34"/>
      <c r="F112" s="26" t="str">
        <f>F12</f>
        <v>Obvod Český Těšín</v>
      </c>
      <c r="G112" s="34"/>
      <c r="H112" s="34"/>
      <c r="I112" s="115" t="s">
        <v>25</v>
      </c>
      <c r="J112" s="117" t="str">
        <f>IF(J12="","",J12)</f>
        <v>3. 3. 2020</v>
      </c>
      <c r="K112" s="34"/>
      <c r="L112" s="34"/>
      <c r="M112" s="49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6.95" customHeight="1">
      <c r="A113" s="32"/>
      <c r="B113" s="33"/>
      <c r="C113" s="34"/>
      <c r="D113" s="34"/>
      <c r="E113" s="34"/>
      <c r="F113" s="34"/>
      <c r="G113" s="34"/>
      <c r="H113" s="34"/>
      <c r="I113" s="113"/>
      <c r="J113" s="113"/>
      <c r="K113" s="34"/>
      <c r="L113" s="34"/>
      <c r="M113" s="49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5.2" customHeight="1">
      <c r="A114" s="32"/>
      <c r="B114" s="33"/>
      <c r="C114" s="28" t="s">
        <v>27</v>
      </c>
      <c r="D114" s="34"/>
      <c r="E114" s="34"/>
      <c r="F114" s="26" t="str">
        <f>E15</f>
        <v>Správa železnic s.o.,OŘ Ostrava,ST Ostrava</v>
      </c>
      <c r="G114" s="34"/>
      <c r="H114" s="34"/>
      <c r="I114" s="115" t="s">
        <v>35</v>
      </c>
      <c r="J114" s="155" t="str">
        <f>E21</f>
        <v xml:space="preserve"> </v>
      </c>
      <c r="K114" s="34"/>
      <c r="L114" s="34"/>
      <c r="M114" s="49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5.2" customHeight="1">
      <c r="A115" s="32"/>
      <c r="B115" s="33"/>
      <c r="C115" s="28" t="s">
        <v>33</v>
      </c>
      <c r="D115" s="34"/>
      <c r="E115" s="34"/>
      <c r="F115" s="26" t="str">
        <f>IF(E18="","",E18)</f>
        <v>Vyplň údaj</v>
      </c>
      <c r="G115" s="34"/>
      <c r="H115" s="34"/>
      <c r="I115" s="115" t="s">
        <v>37</v>
      </c>
      <c r="J115" s="155" t="str">
        <f>E24</f>
        <v xml:space="preserve"> </v>
      </c>
      <c r="K115" s="34"/>
      <c r="L115" s="34"/>
      <c r="M115" s="49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0.35" customHeight="1">
      <c r="A116" s="32"/>
      <c r="B116" s="33"/>
      <c r="C116" s="34"/>
      <c r="D116" s="34"/>
      <c r="E116" s="34"/>
      <c r="F116" s="34"/>
      <c r="G116" s="34"/>
      <c r="H116" s="34"/>
      <c r="I116" s="113"/>
      <c r="J116" s="113"/>
      <c r="K116" s="34"/>
      <c r="L116" s="34"/>
      <c r="M116" s="49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11" customFormat="1" ht="29.25" customHeight="1">
      <c r="A117" s="176"/>
      <c r="B117" s="177"/>
      <c r="C117" s="178" t="s">
        <v>130</v>
      </c>
      <c r="D117" s="179" t="s">
        <v>64</v>
      </c>
      <c r="E117" s="179" t="s">
        <v>60</v>
      </c>
      <c r="F117" s="179" t="s">
        <v>61</v>
      </c>
      <c r="G117" s="179" t="s">
        <v>131</v>
      </c>
      <c r="H117" s="179" t="s">
        <v>132</v>
      </c>
      <c r="I117" s="180" t="s">
        <v>133</v>
      </c>
      <c r="J117" s="180" t="s">
        <v>134</v>
      </c>
      <c r="K117" s="179" t="s">
        <v>123</v>
      </c>
      <c r="L117" s="181" t="s">
        <v>135</v>
      </c>
      <c r="M117" s="182"/>
      <c r="N117" s="72" t="s">
        <v>1</v>
      </c>
      <c r="O117" s="73" t="s">
        <v>43</v>
      </c>
      <c r="P117" s="73" t="s">
        <v>136</v>
      </c>
      <c r="Q117" s="73" t="s">
        <v>137</v>
      </c>
      <c r="R117" s="73" t="s">
        <v>138</v>
      </c>
      <c r="S117" s="73" t="s">
        <v>139</v>
      </c>
      <c r="T117" s="73" t="s">
        <v>140</v>
      </c>
      <c r="U117" s="73" t="s">
        <v>141</v>
      </c>
      <c r="V117" s="73" t="s">
        <v>142</v>
      </c>
      <c r="W117" s="73" t="s">
        <v>143</v>
      </c>
      <c r="X117" s="74" t="s">
        <v>144</v>
      </c>
      <c r="Y117" s="176"/>
      <c r="Z117" s="176"/>
      <c r="AA117" s="176"/>
      <c r="AB117" s="176"/>
      <c r="AC117" s="176"/>
      <c r="AD117" s="176"/>
      <c r="AE117" s="176"/>
    </row>
    <row r="118" spans="1:65" s="2" customFormat="1" ht="22.9" customHeight="1">
      <c r="A118" s="32"/>
      <c r="B118" s="33"/>
      <c r="C118" s="79" t="s">
        <v>145</v>
      </c>
      <c r="D118" s="34"/>
      <c r="E118" s="34"/>
      <c r="F118" s="34"/>
      <c r="G118" s="34"/>
      <c r="H118" s="34"/>
      <c r="I118" s="113"/>
      <c r="J118" s="113"/>
      <c r="K118" s="183">
        <f>BK118</f>
        <v>0</v>
      </c>
      <c r="L118" s="34"/>
      <c r="M118" s="37"/>
      <c r="N118" s="75"/>
      <c r="O118" s="184"/>
      <c r="P118" s="76"/>
      <c r="Q118" s="185">
        <f>Q119+Q168</f>
        <v>0</v>
      </c>
      <c r="R118" s="185">
        <f>R119+R168</f>
        <v>0</v>
      </c>
      <c r="S118" s="76"/>
      <c r="T118" s="186">
        <f>T119+T168</f>
        <v>0</v>
      </c>
      <c r="U118" s="76"/>
      <c r="V118" s="186">
        <f>V119+V168</f>
        <v>989.05504999999982</v>
      </c>
      <c r="W118" s="76"/>
      <c r="X118" s="187">
        <f>X119+X168</f>
        <v>566.20000000000005</v>
      </c>
      <c r="Y118" s="32"/>
      <c r="Z118" s="32"/>
      <c r="AA118" s="32"/>
      <c r="AB118" s="32"/>
      <c r="AC118" s="32"/>
      <c r="AD118" s="32"/>
      <c r="AE118" s="32"/>
      <c r="AT118" s="16" t="s">
        <v>80</v>
      </c>
      <c r="AU118" s="16" t="s">
        <v>125</v>
      </c>
      <c r="BK118" s="188">
        <f>BK119+BK168</f>
        <v>0</v>
      </c>
    </row>
    <row r="119" spans="1:65" s="12" customFormat="1" ht="25.9" customHeight="1">
      <c r="B119" s="189"/>
      <c r="C119" s="190"/>
      <c r="D119" s="191" t="s">
        <v>80</v>
      </c>
      <c r="E119" s="192" t="s">
        <v>149</v>
      </c>
      <c r="F119" s="192" t="s">
        <v>150</v>
      </c>
      <c r="G119" s="190"/>
      <c r="H119" s="190"/>
      <c r="I119" s="193"/>
      <c r="J119" s="193"/>
      <c r="K119" s="194">
        <f>BK119</f>
        <v>0</v>
      </c>
      <c r="L119" s="190"/>
      <c r="M119" s="195"/>
      <c r="N119" s="196"/>
      <c r="O119" s="197"/>
      <c r="P119" s="197"/>
      <c r="Q119" s="198">
        <f>SUM(Q120:Q167)</f>
        <v>0</v>
      </c>
      <c r="R119" s="198">
        <f>SUM(R120:R167)</f>
        <v>0</v>
      </c>
      <c r="S119" s="197"/>
      <c r="T119" s="199">
        <f>SUM(T120:T167)</f>
        <v>0</v>
      </c>
      <c r="U119" s="197"/>
      <c r="V119" s="199">
        <f>SUM(V120:V167)</f>
        <v>989.05504999999982</v>
      </c>
      <c r="W119" s="197"/>
      <c r="X119" s="200">
        <f>SUM(X120:X167)</f>
        <v>566.20000000000005</v>
      </c>
      <c r="AR119" s="201" t="s">
        <v>89</v>
      </c>
      <c r="AT119" s="202" t="s">
        <v>80</v>
      </c>
      <c r="AU119" s="202" t="s">
        <v>81</v>
      </c>
      <c r="AY119" s="201" t="s">
        <v>148</v>
      </c>
      <c r="BK119" s="203">
        <f>SUM(BK120:BK167)</f>
        <v>0</v>
      </c>
    </row>
    <row r="120" spans="1:65" s="2" customFormat="1" ht="24" customHeight="1">
      <c r="A120" s="32"/>
      <c r="B120" s="33"/>
      <c r="C120" s="206" t="s">
        <v>89</v>
      </c>
      <c r="D120" s="206" t="s">
        <v>151</v>
      </c>
      <c r="E120" s="207" t="s">
        <v>163</v>
      </c>
      <c r="F120" s="208" t="s">
        <v>530</v>
      </c>
      <c r="G120" s="209" t="s">
        <v>160</v>
      </c>
      <c r="H120" s="210">
        <v>76</v>
      </c>
      <c r="I120" s="211"/>
      <c r="J120" s="211"/>
      <c r="K120" s="212">
        <f>ROUND(P120*H120,2)</f>
        <v>0</v>
      </c>
      <c r="L120" s="208" t="s">
        <v>155</v>
      </c>
      <c r="M120" s="37"/>
      <c r="N120" s="213" t="s">
        <v>1</v>
      </c>
      <c r="O120" s="214" t="s">
        <v>44</v>
      </c>
      <c r="P120" s="215">
        <f>I120+J120</f>
        <v>0</v>
      </c>
      <c r="Q120" s="215">
        <f>ROUND(I120*H120,2)</f>
        <v>0</v>
      </c>
      <c r="R120" s="215">
        <f>ROUND(J120*H120,2)</f>
        <v>0</v>
      </c>
      <c r="S120" s="68"/>
      <c r="T120" s="216">
        <f>S120*H120</f>
        <v>0</v>
      </c>
      <c r="U120" s="216">
        <v>0</v>
      </c>
      <c r="V120" s="216">
        <f>U120*H120</f>
        <v>0</v>
      </c>
      <c r="W120" s="216">
        <v>1.7</v>
      </c>
      <c r="X120" s="217">
        <f>W120*H120</f>
        <v>129.19999999999999</v>
      </c>
      <c r="Y120" s="32"/>
      <c r="Z120" s="32"/>
      <c r="AA120" s="32"/>
      <c r="AB120" s="32"/>
      <c r="AC120" s="32"/>
      <c r="AD120" s="32"/>
      <c r="AE120" s="32"/>
      <c r="AR120" s="218" t="s">
        <v>156</v>
      </c>
      <c r="AT120" s="218" t="s">
        <v>151</v>
      </c>
      <c r="AU120" s="218" t="s">
        <v>89</v>
      </c>
      <c r="AY120" s="16" t="s">
        <v>148</v>
      </c>
      <c r="BE120" s="219">
        <f>IF(O120="základní",K120,0)</f>
        <v>0</v>
      </c>
      <c r="BF120" s="219">
        <f>IF(O120="snížená",K120,0)</f>
        <v>0</v>
      </c>
      <c r="BG120" s="219">
        <f>IF(O120="zákl. přenesená",K120,0)</f>
        <v>0</v>
      </c>
      <c r="BH120" s="219">
        <f>IF(O120="sníž. přenesená",K120,0)</f>
        <v>0</v>
      </c>
      <c r="BI120" s="219">
        <f>IF(O120="nulová",K120,0)</f>
        <v>0</v>
      </c>
      <c r="BJ120" s="16" t="s">
        <v>89</v>
      </c>
      <c r="BK120" s="219">
        <f>ROUND(P120*H120,2)</f>
        <v>0</v>
      </c>
      <c r="BL120" s="16" t="s">
        <v>156</v>
      </c>
      <c r="BM120" s="218" t="s">
        <v>737</v>
      </c>
    </row>
    <row r="121" spans="1:65" s="2" customFormat="1" ht="24" customHeight="1">
      <c r="A121" s="32"/>
      <c r="B121" s="33"/>
      <c r="C121" s="206" t="s">
        <v>91</v>
      </c>
      <c r="D121" s="206" t="s">
        <v>151</v>
      </c>
      <c r="E121" s="207" t="s">
        <v>166</v>
      </c>
      <c r="F121" s="208" t="s">
        <v>167</v>
      </c>
      <c r="G121" s="209" t="s">
        <v>160</v>
      </c>
      <c r="H121" s="210">
        <v>76</v>
      </c>
      <c r="I121" s="211"/>
      <c r="J121" s="211"/>
      <c r="K121" s="212">
        <f>ROUND(P121*H121,2)</f>
        <v>0</v>
      </c>
      <c r="L121" s="208" t="s">
        <v>155</v>
      </c>
      <c r="M121" s="37"/>
      <c r="N121" s="213" t="s">
        <v>1</v>
      </c>
      <c r="O121" s="214" t="s">
        <v>44</v>
      </c>
      <c r="P121" s="215">
        <f>I121+J121</f>
        <v>0</v>
      </c>
      <c r="Q121" s="215">
        <f>ROUND(I121*H121,2)</f>
        <v>0</v>
      </c>
      <c r="R121" s="215">
        <f>ROUND(J121*H121,2)</f>
        <v>0</v>
      </c>
      <c r="S121" s="68"/>
      <c r="T121" s="216">
        <f>S121*H121</f>
        <v>0</v>
      </c>
      <c r="U121" s="216">
        <v>1.7</v>
      </c>
      <c r="V121" s="216">
        <f>U121*H121</f>
        <v>129.19999999999999</v>
      </c>
      <c r="W121" s="216">
        <v>0</v>
      </c>
      <c r="X121" s="217">
        <f>W121*H121</f>
        <v>0</v>
      </c>
      <c r="Y121" s="32"/>
      <c r="Z121" s="32"/>
      <c r="AA121" s="32"/>
      <c r="AB121" s="32"/>
      <c r="AC121" s="32"/>
      <c r="AD121" s="32"/>
      <c r="AE121" s="32"/>
      <c r="AR121" s="218" t="s">
        <v>156</v>
      </c>
      <c r="AT121" s="218" t="s">
        <v>151</v>
      </c>
      <c r="AU121" s="218" t="s">
        <v>89</v>
      </c>
      <c r="AY121" s="16" t="s">
        <v>148</v>
      </c>
      <c r="BE121" s="219">
        <f>IF(O121="základní",K121,0)</f>
        <v>0</v>
      </c>
      <c r="BF121" s="219">
        <f>IF(O121="snížená",K121,0)</f>
        <v>0</v>
      </c>
      <c r="BG121" s="219">
        <f>IF(O121="zákl. přenesená",K121,0)</f>
        <v>0</v>
      </c>
      <c r="BH121" s="219">
        <f>IF(O121="sníž. přenesená",K121,0)</f>
        <v>0</v>
      </c>
      <c r="BI121" s="219">
        <f>IF(O121="nulová",K121,0)</f>
        <v>0</v>
      </c>
      <c r="BJ121" s="16" t="s">
        <v>89</v>
      </c>
      <c r="BK121" s="219">
        <f>ROUND(P121*H121,2)</f>
        <v>0</v>
      </c>
      <c r="BL121" s="16" t="s">
        <v>156</v>
      </c>
      <c r="BM121" s="218" t="s">
        <v>738</v>
      </c>
    </row>
    <row r="122" spans="1:65" s="2" customFormat="1" ht="24" customHeight="1">
      <c r="A122" s="32"/>
      <c r="B122" s="33"/>
      <c r="C122" s="206" t="s">
        <v>162</v>
      </c>
      <c r="D122" s="206" t="s">
        <v>151</v>
      </c>
      <c r="E122" s="207" t="s">
        <v>535</v>
      </c>
      <c r="F122" s="208" t="s">
        <v>536</v>
      </c>
      <c r="G122" s="209" t="s">
        <v>175</v>
      </c>
      <c r="H122" s="210">
        <v>0.4</v>
      </c>
      <c r="I122" s="211"/>
      <c r="J122" s="211"/>
      <c r="K122" s="212">
        <f>ROUND(P122*H122,2)</f>
        <v>0</v>
      </c>
      <c r="L122" s="208" t="s">
        <v>155</v>
      </c>
      <c r="M122" s="37"/>
      <c r="N122" s="213" t="s">
        <v>1</v>
      </c>
      <c r="O122" s="214" t="s">
        <v>44</v>
      </c>
      <c r="P122" s="215">
        <f>I122+J122</f>
        <v>0</v>
      </c>
      <c r="Q122" s="215">
        <f>ROUND(I122*H122,2)</f>
        <v>0</v>
      </c>
      <c r="R122" s="215">
        <f>ROUND(J122*H122,2)</f>
        <v>0</v>
      </c>
      <c r="S122" s="68"/>
      <c r="T122" s="216">
        <f>S122*H122</f>
        <v>0</v>
      </c>
      <c r="U122" s="216">
        <v>0</v>
      </c>
      <c r="V122" s="216">
        <f>U122*H122</f>
        <v>0</v>
      </c>
      <c r="W122" s="216">
        <v>0</v>
      </c>
      <c r="X122" s="217">
        <f>W122*H122</f>
        <v>0</v>
      </c>
      <c r="Y122" s="32"/>
      <c r="Z122" s="32"/>
      <c r="AA122" s="32"/>
      <c r="AB122" s="32"/>
      <c r="AC122" s="32"/>
      <c r="AD122" s="32"/>
      <c r="AE122" s="32"/>
      <c r="AR122" s="218" t="s">
        <v>156</v>
      </c>
      <c r="AT122" s="218" t="s">
        <v>151</v>
      </c>
      <c r="AU122" s="218" t="s">
        <v>89</v>
      </c>
      <c r="AY122" s="16" t="s">
        <v>148</v>
      </c>
      <c r="BE122" s="219">
        <f>IF(O122="základní",K122,0)</f>
        <v>0</v>
      </c>
      <c r="BF122" s="219">
        <f>IF(O122="snížená",K122,0)</f>
        <v>0</v>
      </c>
      <c r="BG122" s="219">
        <f>IF(O122="zákl. přenesená",K122,0)</f>
        <v>0</v>
      </c>
      <c r="BH122" s="219">
        <f>IF(O122="sníž. přenesená",K122,0)</f>
        <v>0</v>
      </c>
      <c r="BI122" s="219">
        <f>IF(O122="nulová",K122,0)</f>
        <v>0</v>
      </c>
      <c r="BJ122" s="16" t="s">
        <v>89</v>
      </c>
      <c r="BK122" s="219">
        <f>ROUND(P122*H122,2)</f>
        <v>0</v>
      </c>
      <c r="BL122" s="16" t="s">
        <v>156</v>
      </c>
      <c r="BM122" s="218" t="s">
        <v>739</v>
      </c>
    </row>
    <row r="123" spans="1:65" s="2" customFormat="1" ht="24" customHeight="1">
      <c r="A123" s="32"/>
      <c r="B123" s="33"/>
      <c r="C123" s="206" t="s">
        <v>156</v>
      </c>
      <c r="D123" s="206" t="s">
        <v>151</v>
      </c>
      <c r="E123" s="207" t="s">
        <v>538</v>
      </c>
      <c r="F123" s="208" t="s">
        <v>539</v>
      </c>
      <c r="G123" s="209" t="s">
        <v>175</v>
      </c>
      <c r="H123" s="210">
        <v>0.4</v>
      </c>
      <c r="I123" s="211"/>
      <c r="J123" s="211"/>
      <c r="K123" s="212">
        <f>ROUND(P123*H123,2)</f>
        <v>0</v>
      </c>
      <c r="L123" s="208" t="s">
        <v>155</v>
      </c>
      <c r="M123" s="37"/>
      <c r="N123" s="213" t="s">
        <v>1</v>
      </c>
      <c r="O123" s="214" t="s">
        <v>44</v>
      </c>
      <c r="P123" s="215">
        <f>I123+J123</f>
        <v>0</v>
      </c>
      <c r="Q123" s="215">
        <f>ROUND(I123*H123,2)</f>
        <v>0</v>
      </c>
      <c r="R123" s="215">
        <f>ROUND(J123*H123,2)</f>
        <v>0</v>
      </c>
      <c r="S123" s="68"/>
      <c r="T123" s="216">
        <f>S123*H123</f>
        <v>0</v>
      </c>
      <c r="U123" s="216">
        <v>0</v>
      </c>
      <c r="V123" s="216">
        <f>U123*H123</f>
        <v>0</v>
      </c>
      <c r="W123" s="216">
        <v>0</v>
      </c>
      <c r="X123" s="217">
        <f>W123*H123</f>
        <v>0</v>
      </c>
      <c r="Y123" s="32"/>
      <c r="Z123" s="32"/>
      <c r="AA123" s="32"/>
      <c r="AB123" s="32"/>
      <c r="AC123" s="32"/>
      <c r="AD123" s="32"/>
      <c r="AE123" s="32"/>
      <c r="AR123" s="218" t="s">
        <v>156</v>
      </c>
      <c r="AT123" s="218" t="s">
        <v>151</v>
      </c>
      <c r="AU123" s="218" t="s">
        <v>89</v>
      </c>
      <c r="AY123" s="16" t="s">
        <v>148</v>
      </c>
      <c r="BE123" s="219">
        <f>IF(O123="základní",K123,0)</f>
        <v>0</v>
      </c>
      <c r="BF123" s="219">
        <f>IF(O123="snížená",K123,0)</f>
        <v>0</v>
      </c>
      <c r="BG123" s="219">
        <f>IF(O123="zákl. přenesená",K123,0)</f>
        <v>0</v>
      </c>
      <c r="BH123" s="219">
        <f>IF(O123="sníž. přenesená",K123,0)</f>
        <v>0</v>
      </c>
      <c r="BI123" s="219">
        <f>IF(O123="nulová",K123,0)</f>
        <v>0</v>
      </c>
      <c r="BJ123" s="16" t="s">
        <v>89</v>
      </c>
      <c r="BK123" s="219">
        <f>ROUND(P123*H123,2)</f>
        <v>0</v>
      </c>
      <c r="BL123" s="16" t="s">
        <v>156</v>
      </c>
      <c r="BM123" s="218" t="s">
        <v>740</v>
      </c>
    </row>
    <row r="124" spans="1:65" s="2" customFormat="1" ht="24" customHeight="1">
      <c r="A124" s="32"/>
      <c r="B124" s="33"/>
      <c r="C124" s="206" t="s">
        <v>149</v>
      </c>
      <c r="D124" s="206" t="s">
        <v>151</v>
      </c>
      <c r="E124" s="207" t="s">
        <v>541</v>
      </c>
      <c r="F124" s="208" t="s">
        <v>542</v>
      </c>
      <c r="G124" s="209" t="s">
        <v>182</v>
      </c>
      <c r="H124" s="210">
        <v>20</v>
      </c>
      <c r="I124" s="211"/>
      <c r="J124" s="211"/>
      <c r="K124" s="212">
        <f>ROUND(P124*H124,2)</f>
        <v>0</v>
      </c>
      <c r="L124" s="208" t="s">
        <v>155</v>
      </c>
      <c r="M124" s="37"/>
      <c r="N124" s="213" t="s">
        <v>1</v>
      </c>
      <c r="O124" s="214" t="s">
        <v>44</v>
      </c>
      <c r="P124" s="215">
        <f>I124+J124</f>
        <v>0</v>
      </c>
      <c r="Q124" s="215">
        <f>ROUND(I124*H124,2)</f>
        <v>0</v>
      </c>
      <c r="R124" s="215">
        <f>ROUND(J124*H124,2)</f>
        <v>0</v>
      </c>
      <c r="S124" s="68"/>
      <c r="T124" s="216">
        <f>S124*H124</f>
        <v>0</v>
      </c>
      <c r="U124" s="216">
        <v>0</v>
      </c>
      <c r="V124" s="216">
        <f>U124*H124</f>
        <v>0</v>
      </c>
      <c r="W124" s="216">
        <v>0</v>
      </c>
      <c r="X124" s="217">
        <f>W124*H124</f>
        <v>0</v>
      </c>
      <c r="Y124" s="32"/>
      <c r="Z124" s="32"/>
      <c r="AA124" s="32"/>
      <c r="AB124" s="32"/>
      <c r="AC124" s="32"/>
      <c r="AD124" s="32"/>
      <c r="AE124" s="32"/>
      <c r="AR124" s="218" t="s">
        <v>156</v>
      </c>
      <c r="AT124" s="218" t="s">
        <v>151</v>
      </c>
      <c r="AU124" s="218" t="s">
        <v>89</v>
      </c>
      <c r="AY124" s="16" t="s">
        <v>148</v>
      </c>
      <c r="BE124" s="219">
        <f>IF(O124="základní",K124,0)</f>
        <v>0</v>
      </c>
      <c r="BF124" s="219">
        <f>IF(O124="snížená",K124,0)</f>
        <v>0</v>
      </c>
      <c r="BG124" s="219">
        <f>IF(O124="zákl. přenesená",K124,0)</f>
        <v>0</v>
      </c>
      <c r="BH124" s="219">
        <f>IF(O124="sníž. přenesená",K124,0)</f>
        <v>0</v>
      </c>
      <c r="BI124" s="219">
        <f>IF(O124="nulová",K124,0)</f>
        <v>0</v>
      </c>
      <c r="BJ124" s="16" t="s">
        <v>89</v>
      </c>
      <c r="BK124" s="219">
        <f>ROUND(P124*H124,2)</f>
        <v>0</v>
      </c>
      <c r="BL124" s="16" t="s">
        <v>156</v>
      </c>
      <c r="BM124" s="218" t="s">
        <v>741</v>
      </c>
    </row>
    <row r="125" spans="1:65" s="2" customFormat="1" ht="19.5">
      <c r="A125" s="32"/>
      <c r="B125" s="33"/>
      <c r="C125" s="34"/>
      <c r="D125" s="220" t="s">
        <v>177</v>
      </c>
      <c r="E125" s="34"/>
      <c r="F125" s="221" t="s">
        <v>216</v>
      </c>
      <c r="G125" s="34"/>
      <c r="H125" s="34"/>
      <c r="I125" s="113"/>
      <c r="J125" s="113"/>
      <c r="K125" s="34"/>
      <c r="L125" s="34"/>
      <c r="M125" s="37"/>
      <c r="N125" s="222"/>
      <c r="O125" s="223"/>
      <c r="P125" s="68"/>
      <c r="Q125" s="68"/>
      <c r="R125" s="68"/>
      <c r="S125" s="68"/>
      <c r="T125" s="68"/>
      <c r="U125" s="68"/>
      <c r="V125" s="68"/>
      <c r="W125" s="68"/>
      <c r="X125" s="69"/>
      <c r="Y125" s="32"/>
      <c r="Z125" s="32"/>
      <c r="AA125" s="32"/>
      <c r="AB125" s="32"/>
      <c r="AC125" s="32"/>
      <c r="AD125" s="32"/>
      <c r="AE125" s="32"/>
      <c r="AT125" s="16" t="s">
        <v>177</v>
      </c>
      <c r="AU125" s="16" t="s">
        <v>89</v>
      </c>
    </row>
    <row r="126" spans="1:65" s="2" customFormat="1" ht="24" customHeight="1">
      <c r="A126" s="32"/>
      <c r="B126" s="33"/>
      <c r="C126" s="206" t="s">
        <v>172</v>
      </c>
      <c r="D126" s="206" t="s">
        <v>151</v>
      </c>
      <c r="E126" s="207" t="s">
        <v>548</v>
      </c>
      <c r="F126" s="208" t="s">
        <v>549</v>
      </c>
      <c r="G126" s="209" t="s">
        <v>209</v>
      </c>
      <c r="H126" s="210">
        <v>13.2</v>
      </c>
      <c r="I126" s="211"/>
      <c r="J126" s="211"/>
      <c r="K126" s="212">
        <f t="shared" ref="K126:K136" si="0">ROUND(P126*H126,2)</f>
        <v>0</v>
      </c>
      <c r="L126" s="208" t="s">
        <v>155</v>
      </c>
      <c r="M126" s="37"/>
      <c r="N126" s="213" t="s">
        <v>1</v>
      </c>
      <c r="O126" s="214" t="s">
        <v>44</v>
      </c>
      <c r="P126" s="215">
        <f t="shared" ref="P126:P136" si="1">I126+J126</f>
        <v>0</v>
      </c>
      <c r="Q126" s="215">
        <f t="shared" ref="Q126:Q136" si="2">ROUND(I126*H126,2)</f>
        <v>0</v>
      </c>
      <c r="R126" s="215">
        <f t="shared" ref="R126:R136" si="3">ROUND(J126*H126,2)</f>
        <v>0</v>
      </c>
      <c r="S126" s="68"/>
      <c r="T126" s="216">
        <f t="shared" ref="T126:T136" si="4">S126*H126</f>
        <v>0</v>
      </c>
      <c r="U126" s="216">
        <v>0</v>
      </c>
      <c r="V126" s="216">
        <f t="shared" ref="V126:V136" si="5">U126*H126</f>
        <v>0</v>
      </c>
      <c r="W126" s="216">
        <v>0</v>
      </c>
      <c r="X126" s="217">
        <f t="shared" ref="X126:X136" si="6">W126*H126</f>
        <v>0</v>
      </c>
      <c r="Y126" s="32"/>
      <c r="Z126" s="32"/>
      <c r="AA126" s="32"/>
      <c r="AB126" s="32"/>
      <c r="AC126" s="32"/>
      <c r="AD126" s="32"/>
      <c r="AE126" s="32"/>
      <c r="AR126" s="218" t="s">
        <v>156</v>
      </c>
      <c r="AT126" s="218" t="s">
        <v>151</v>
      </c>
      <c r="AU126" s="218" t="s">
        <v>89</v>
      </c>
      <c r="AY126" s="16" t="s">
        <v>148</v>
      </c>
      <c r="BE126" s="219">
        <f t="shared" ref="BE126:BE136" si="7">IF(O126="základní",K126,0)</f>
        <v>0</v>
      </c>
      <c r="BF126" s="219">
        <f t="shared" ref="BF126:BF136" si="8">IF(O126="snížená",K126,0)</f>
        <v>0</v>
      </c>
      <c r="BG126" s="219">
        <f t="shared" ref="BG126:BG136" si="9">IF(O126="zákl. přenesená",K126,0)</f>
        <v>0</v>
      </c>
      <c r="BH126" s="219">
        <f t="shared" ref="BH126:BH136" si="10">IF(O126="sníž. přenesená",K126,0)</f>
        <v>0</v>
      </c>
      <c r="BI126" s="219">
        <f t="shared" ref="BI126:BI136" si="11">IF(O126="nulová",K126,0)</f>
        <v>0</v>
      </c>
      <c r="BJ126" s="16" t="s">
        <v>89</v>
      </c>
      <c r="BK126" s="219">
        <f t="shared" ref="BK126:BK136" si="12">ROUND(P126*H126,2)</f>
        <v>0</v>
      </c>
      <c r="BL126" s="16" t="s">
        <v>156</v>
      </c>
      <c r="BM126" s="218" t="s">
        <v>742</v>
      </c>
    </row>
    <row r="127" spans="1:65" s="2" customFormat="1" ht="24" customHeight="1">
      <c r="A127" s="32"/>
      <c r="B127" s="33"/>
      <c r="C127" s="206" t="s">
        <v>179</v>
      </c>
      <c r="D127" s="206" t="s">
        <v>151</v>
      </c>
      <c r="E127" s="207" t="s">
        <v>743</v>
      </c>
      <c r="F127" s="208" t="s">
        <v>744</v>
      </c>
      <c r="G127" s="209" t="s">
        <v>209</v>
      </c>
      <c r="H127" s="210">
        <v>13.2</v>
      </c>
      <c r="I127" s="211"/>
      <c r="J127" s="211"/>
      <c r="K127" s="212">
        <f t="shared" si="0"/>
        <v>0</v>
      </c>
      <c r="L127" s="208" t="s">
        <v>155</v>
      </c>
      <c r="M127" s="37"/>
      <c r="N127" s="213" t="s">
        <v>1</v>
      </c>
      <c r="O127" s="214" t="s">
        <v>44</v>
      </c>
      <c r="P127" s="215">
        <f t="shared" si="1"/>
        <v>0</v>
      </c>
      <c r="Q127" s="215">
        <f t="shared" si="2"/>
        <v>0</v>
      </c>
      <c r="R127" s="215">
        <f t="shared" si="3"/>
        <v>0</v>
      </c>
      <c r="S127" s="68"/>
      <c r="T127" s="216">
        <f t="shared" si="4"/>
        <v>0</v>
      </c>
      <c r="U127" s="216">
        <v>0</v>
      </c>
      <c r="V127" s="216">
        <f t="shared" si="5"/>
        <v>0</v>
      </c>
      <c r="W127" s="216">
        <v>0</v>
      </c>
      <c r="X127" s="217">
        <f t="shared" si="6"/>
        <v>0</v>
      </c>
      <c r="Y127" s="32"/>
      <c r="Z127" s="32"/>
      <c r="AA127" s="32"/>
      <c r="AB127" s="32"/>
      <c r="AC127" s="32"/>
      <c r="AD127" s="32"/>
      <c r="AE127" s="32"/>
      <c r="AR127" s="218" t="s">
        <v>156</v>
      </c>
      <c r="AT127" s="218" t="s">
        <v>151</v>
      </c>
      <c r="AU127" s="218" t="s">
        <v>89</v>
      </c>
      <c r="AY127" s="16" t="s">
        <v>148</v>
      </c>
      <c r="BE127" s="219">
        <f t="shared" si="7"/>
        <v>0</v>
      </c>
      <c r="BF127" s="219">
        <f t="shared" si="8"/>
        <v>0</v>
      </c>
      <c r="BG127" s="219">
        <f t="shared" si="9"/>
        <v>0</v>
      </c>
      <c r="BH127" s="219">
        <f t="shared" si="10"/>
        <v>0</v>
      </c>
      <c r="BI127" s="219">
        <f t="shared" si="11"/>
        <v>0</v>
      </c>
      <c r="BJ127" s="16" t="s">
        <v>89</v>
      </c>
      <c r="BK127" s="219">
        <f t="shared" si="12"/>
        <v>0</v>
      </c>
      <c r="BL127" s="16" t="s">
        <v>156</v>
      </c>
      <c r="BM127" s="218" t="s">
        <v>745</v>
      </c>
    </row>
    <row r="128" spans="1:65" s="2" customFormat="1" ht="24" customHeight="1">
      <c r="A128" s="32"/>
      <c r="B128" s="33"/>
      <c r="C128" s="206" t="s">
        <v>185</v>
      </c>
      <c r="D128" s="206" t="s">
        <v>151</v>
      </c>
      <c r="E128" s="207" t="s">
        <v>551</v>
      </c>
      <c r="F128" s="208" t="s">
        <v>552</v>
      </c>
      <c r="G128" s="209" t="s">
        <v>209</v>
      </c>
      <c r="H128" s="210">
        <v>13.2</v>
      </c>
      <c r="I128" s="211"/>
      <c r="J128" s="211"/>
      <c r="K128" s="212">
        <f t="shared" si="0"/>
        <v>0</v>
      </c>
      <c r="L128" s="208" t="s">
        <v>155</v>
      </c>
      <c r="M128" s="37"/>
      <c r="N128" s="213" t="s">
        <v>1</v>
      </c>
      <c r="O128" s="214" t="s">
        <v>44</v>
      </c>
      <c r="P128" s="215">
        <f t="shared" si="1"/>
        <v>0</v>
      </c>
      <c r="Q128" s="215">
        <f t="shared" si="2"/>
        <v>0</v>
      </c>
      <c r="R128" s="215">
        <f t="shared" si="3"/>
        <v>0</v>
      </c>
      <c r="S128" s="68"/>
      <c r="T128" s="216">
        <f t="shared" si="4"/>
        <v>0</v>
      </c>
      <c r="U128" s="216">
        <v>0</v>
      </c>
      <c r="V128" s="216">
        <f t="shared" si="5"/>
        <v>0</v>
      </c>
      <c r="W128" s="216">
        <v>0</v>
      </c>
      <c r="X128" s="217">
        <f t="shared" si="6"/>
        <v>0</v>
      </c>
      <c r="Y128" s="32"/>
      <c r="Z128" s="32"/>
      <c r="AA128" s="32"/>
      <c r="AB128" s="32"/>
      <c r="AC128" s="32"/>
      <c r="AD128" s="32"/>
      <c r="AE128" s="32"/>
      <c r="AR128" s="218" t="s">
        <v>156</v>
      </c>
      <c r="AT128" s="218" t="s">
        <v>151</v>
      </c>
      <c r="AU128" s="218" t="s">
        <v>89</v>
      </c>
      <c r="AY128" s="16" t="s">
        <v>148</v>
      </c>
      <c r="BE128" s="219">
        <f t="shared" si="7"/>
        <v>0</v>
      </c>
      <c r="BF128" s="219">
        <f t="shared" si="8"/>
        <v>0</v>
      </c>
      <c r="BG128" s="219">
        <f t="shared" si="9"/>
        <v>0</v>
      </c>
      <c r="BH128" s="219">
        <f t="shared" si="10"/>
        <v>0</v>
      </c>
      <c r="BI128" s="219">
        <f t="shared" si="11"/>
        <v>0</v>
      </c>
      <c r="BJ128" s="16" t="s">
        <v>89</v>
      </c>
      <c r="BK128" s="219">
        <f t="shared" si="12"/>
        <v>0</v>
      </c>
      <c r="BL128" s="16" t="s">
        <v>156</v>
      </c>
      <c r="BM128" s="218" t="s">
        <v>746</v>
      </c>
    </row>
    <row r="129" spans="1:65" s="2" customFormat="1" ht="24" customHeight="1">
      <c r="A129" s="32"/>
      <c r="B129" s="33"/>
      <c r="C129" s="206" t="s">
        <v>189</v>
      </c>
      <c r="D129" s="206" t="s">
        <v>151</v>
      </c>
      <c r="E129" s="207" t="s">
        <v>554</v>
      </c>
      <c r="F129" s="208" t="s">
        <v>555</v>
      </c>
      <c r="G129" s="209" t="s">
        <v>209</v>
      </c>
      <c r="H129" s="210">
        <v>13.2</v>
      </c>
      <c r="I129" s="211"/>
      <c r="J129" s="211"/>
      <c r="K129" s="212">
        <f t="shared" si="0"/>
        <v>0</v>
      </c>
      <c r="L129" s="208" t="s">
        <v>155</v>
      </c>
      <c r="M129" s="37"/>
      <c r="N129" s="213" t="s">
        <v>1</v>
      </c>
      <c r="O129" s="214" t="s">
        <v>44</v>
      </c>
      <c r="P129" s="215">
        <f t="shared" si="1"/>
        <v>0</v>
      </c>
      <c r="Q129" s="215">
        <f t="shared" si="2"/>
        <v>0</v>
      </c>
      <c r="R129" s="215">
        <f t="shared" si="3"/>
        <v>0</v>
      </c>
      <c r="S129" s="68"/>
      <c r="T129" s="216">
        <f t="shared" si="4"/>
        <v>0</v>
      </c>
      <c r="U129" s="216">
        <v>0</v>
      </c>
      <c r="V129" s="216">
        <f t="shared" si="5"/>
        <v>0</v>
      </c>
      <c r="W129" s="216">
        <v>0</v>
      </c>
      <c r="X129" s="217">
        <f t="shared" si="6"/>
        <v>0</v>
      </c>
      <c r="Y129" s="32"/>
      <c r="Z129" s="32"/>
      <c r="AA129" s="32"/>
      <c r="AB129" s="32"/>
      <c r="AC129" s="32"/>
      <c r="AD129" s="32"/>
      <c r="AE129" s="32"/>
      <c r="AR129" s="218" t="s">
        <v>156</v>
      </c>
      <c r="AT129" s="218" t="s">
        <v>151</v>
      </c>
      <c r="AU129" s="218" t="s">
        <v>89</v>
      </c>
      <c r="AY129" s="16" t="s">
        <v>148</v>
      </c>
      <c r="BE129" s="219">
        <f t="shared" si="7"/>
        <v>0</v>
      </c>
      <c r="BF129" s="219">
        <f t="shared" si="8"/>
        <v>0</v>
      </c>
      <c r="BG129" s="219">
        <f t="shared" si="9"/>
        <v>0</v>
      </c>
      <c r="BH129" s="219">
        <f t="shared" si="10"/>
        <v>0</v>
      </c>
      <c r="BI129" s="219">
        <f t="shared" si="11"/>
        <v>0</v>
      </c>
      <c r="BJ129" s="16" t="s">
        <v>89</v>
      </c>
      <c r="BK129" s="219">
        <f t="shared" si="12"/>
        <v>0</v>
      </c>
      <c r="BL129" s="16" t="s">
        <v>156</v>
      </c>
      <c r="BM129" s="218" t="s">
        <v>747</v>
      </c>
    </row>
    <row r="130" spans="1:65" s="2" customFormat="1" ht="24" customHeight="1">
      <c r="A130" s="32"/>
      <c r="B130" s="33"/>
      <c r="C130" s="206" t="s">
        <v>194</v>
      </c>
      <c r="D130" s="206" t="s">
        <v>151</v>
      </c>
      <c r="E130" s="207" t="s">
        <v>299</v>
      </c>
      <c r="F130" s="208" t="s">
        <v>300</v>
      </c>
      <c r="G130" s="209" t="s">
        <v>209</v>
      </c>
      <c r="H130" s="210">
        <v>29</v>
      </c>
      <c r="I130" s="211"/>
      <c r="J130" s="211"/>
      <c r="K130" s="212">
        <f t="shared" si="0"/>
        <v>0</v>
      </c>
      <c r="L130" s="208" t="s">
        <v>155</v>
      </c>
      <c r="M130" s="37"/>
      <c r="N130" s="213" t="s">
        <v>1</v>
      </c>
      <c r="O130" s="214" t="s">
        <v>44</v>
      </c>
      <c r="P130" s="215">
        <f t="shared" si="1"/>
        <v>0</v>
      </c>
      <c r="Q130" s="215">
        <f t="shared" si="2"/>
        <v>0</v>
      </c>
      <c r="R130" s="215">
        <f t="shared" si="3"/>
        <v>0</v>
      </c>
      <c r="S130" s="68"/>
      <c r="T130" s="216">
        <f t="shared" si="4"/>
        <v>0</v>
      </c>
      <c r="U130" s="216">
        <v>0</v>
      </c>
      <c r="V130" s="216">
        <f t="shared" si="5"/>
        <v>0</v>
      </c>
      <c r="W130" s="216">
        <v>0</v>
      </c>
      <c r="X130" s="217">
        <f t="shared" si="6"/>
        <v>0</v>
      </c>
      <c r="Y130" s="32"/>
      <c r="Z130" s="32"/>
      <c r="AA130" s="32"/>
      <c r="AB130" s="32"/>
      <c r="AC130" s="32"/>
      <c r="AD130" s="32"/>
      <c r="AE130" s="32"/>
      <c r="AR130" s="218" t="s">
        <v>156</v>
      </c>
      <c r="AT130" s="218" t="s">
        <v>151</v>
      </c>
      <c r="AU130" s="218" t="s">
        <v>89</v>
      </c>
      <c r="AY130" s="16" t="s">
        <v>148</v>
      </c>
      <c r="BE130" s="219">
        <f t="shared" si="7"/>
        <v>0</v>
      </c>
      <c r="BF130" s="219">
        <f t="shared" si="8"/>
        <v>0</v>
      </c>
      <c r="BG130" s="219">
        <f t="shared" si="9"/>
        <v>0</v>
      </c>
      <c r="BH130" s="219">
        <f t="shared" si="10"/>
        <v>0</v>
      </c>
      <c r="BI130" s="219">
        <f t="shared" si="11"/>
        <v>0</v>
      </c>
      <c r="BJ130" s="16" t="s">
        <v>89</v>
      </c>
      <c r="BK130" s="219">
        <f t="shared" si="12"/>
        <v>0</v>
      </c>
      <c r="BL130" s="16" t="s">
        <v>156</v>
      </c>
      <c r="BM130" s="218" t="s">
        <v>748</v>
      </c>
    </row>
    <row r="131" spans="1:65" s="2" customFormat="1" ht="24" customHeight="1">
      <c r="A131" s="32"/>
      <c r="B131" s="33"/>
      <c r="C131" s="206" t="s">
        <v>198</v>
      </c>
      <c r="D131" s="206" t="s">
        <v>151</v>
      </c>
      <c r="E131" s="207" t="s">
        <v>169</v>
      </c>
      <c r="F131" s="208" t="s">
        <v>170</v>
      </c>
      <c r="G131" s="209" t="s">
        <v>160</v>
      </c>
      <c r="H131" s="210">
        <v>150</v>
      </c>
      <c r="I131" s="211"/>
      <c r="J131" s="211"/>
      <c r="K131" s="212">
        <f t="shared" si="0"/>
        <v>0</v>
      </c>
      <c r="L131" s="208" t="s">
        <v>155</v>
      </c>
      <c r="M131" s="37"/>
      <c r="N131" s="213" t="s">
        <v>1</v>
      </c>
      <c r="O131" s="214" t="s">
        <v>44</v>
      </c>
      <c r="P131" s="215">
        <f t="shared" si="1"/>
        <v>0</v>
      </c>
      <c r="Q131" s="215">
        <f t="shared" si="2"/>
        <v>0</v>
      </c>
      <c r="R131" s="215">
        <f t="shared" si="3"/>
        <v>0</v>
      </c>
      <c r="S131" s="68"/>
      <c r="T131" s="216">
        <f t="shared" si="4"/>
        <v>0</v>
      </c>
      <c r="U131" s="216">
        <v>1.7</v>
      </c>
      <c r="V131" s="216">
        <f t="shared" si="5"/>
        <v>255</v>
      </c>
      <c r="W131" s="216">
        <v>0</v>
      </c>
      <c r="X131" s="217">
        <f t="shared" si="6"/>
        <v>0</v>
      </c>
      <c r="Y131" s="32"/>
      <c r="Z131" s="32"/>
      <c r="AA131" s="32"/>
      <c r="AB131" s="32"/>
      <c r="AC131" s="32"/>
      <c r="AD131" s="32"/>
      <c r="AE131" s="32"/>
      <c r="AR131" s="218" t="s">
        <v>156</v>
      </c>
      <c r="AT131" s="218" t="s">
        <v>151</v>
      </c>
      <c r="AU131" s="218" t="s">
        <v>89</v>
      </c>
      <c r="AY131" s="16" t="s">
        <v>148</v>
      </c>
      <c r="BE131" s="219">
        <f t="shared" si="7"/>
        <v>0</v>
      </c>
      <c r="BF131" s="219">
        <f t="shared" si="8"/>
        <v>0</v>
      </c>
      <c r="BG131" s="219">
        <f t="shared" si="9"/>
        <v>0</v>
      </c>
      <c r="BH131" s="219">
        <f t="shared" si="10"/>
        <v>0</v>
      </c>
      <c r="BI131" s="219">
        <f t="shared" si="11"/>
        <v>0</v>
      </c>
      <c r="BJ131" s="16" t="s">
        <v>89</v>
      </c>
      <c r="BK131" s="219">
        <f t="shared" si="12"/>
        <v>0</v>
      </c>
      <c r="BL131" s="16" t="s">
        <v>156</v>
      </c>
      <c r="BM131" s="218" t="s">
        <v>749</v>
      </c>
    </row>
    <row r="132" spans="1:65" s="2" customFormat="1" ht="24" customHeight="1">
      <c r="A132" s="32"/>
      <c r="B132" s="33"/>
      <c r="C132" s="206" t="s">
        <v>202</v>
      </c>
      <c r="D132" s="206" t="s">
        <v>151</v>
      </c>
      <c r="E132" s="207" t="s">
        <v>303</v>
      </c>
      <c r="F132" s="208" t="s">
        <v>304</v>
      </c>
      <c r="G132" s="209" t="s">
        <v>154</v>
      </c>
      <c r="H132" s="210">
        <v>99</v>
      </c>
      <c r="I132" s="211"/>
      <c r="J132" s="211"/>
      <c r="K132" s="212">
        <f t="shared" si="0"/>
        <v>0</v>
      </c>
      <c r="L132" s="208" t="s">
        <v>155</v>
      </c>
      <c r="M132" s="37"/>
      <c r="N132" s="213" t="s">
        <v>1</v>
      </c>
      <c r="O132" s="214" t="s">
        <v>44</v>
      </c>
      <c r="P132" s="215">
        <f t="shared" si="1"/>
        <v>0</v>
      </c>
      <c r="Q132" s="215">
        <f t="shared" si="2"/>
        <v>0</v>
      </c>
      <c r="R132" s="215">
        <f t="shared" si="3"/>
        <v>0</v>
      </c>
      <c r="S132" s="68"/>
      <c r="T132" s="216">
        <f t="shared" si="4"/>
        <v>0</v>
      </c>
      <c r="U132" s="216">
        <v>0</v>
      </c>
      <c r="V132" s="216">
        <f t="shared" si="5"/>
        <v>0</v>
      </c>
      <c r="W132" s="216">
        <v>0.44</v>
      </c>
      <c r="X132" s="217">
        <f t="shared" si="6"/>
        <v>43.56</v>
      </c>
      <c r="Y132" s="32"/>
      <c r="Z132" s="32"/>
      <c r="AA132" s="32"/>
      <c r="AB132" s="32"/>
      <c r="AC132" s="32"/>
      <c r="AD132" s="32"/>
      <c r="AE132" s="32"/>
      <c r="AR132" s="218" t="s">
        <v>156</v>
      </c>
      <c r="AT132" s="218" t="s">
        <v>151</v>
      </c>
      <c r="AU132" s="218" t="s">
        <v>89</v>
      </c>
      <c r="AY132" s="16" t="s">
        <v>148</v>
      </c>
      <c r="BE132" s="219">
        <f t="shared" si="7"/>
        <v>0</v>
      </c>
      <c r="BF132" s="219">
        <f t="shared" si="8"/>
        <v>0</v>
      </c>
      <c r="BG132" s="219">
        <f t="shared" si="9"/>
        <v>0</v>
      </c>
      <c r="BH132" s="219">
        <f t="shared" si="10"/>
        <v>0</v>
      </c>
      <c r="BI132" s="219">
        <f t="shared" si="11"/>
        <v>0</v>
      </c>
      <c r="BJ132" s="16" t="s">
        <v>89</v>
      </c>
      <c r="BK132" s="219">
        <f t="shared" si="12"/>
        <v>0</v>
      </c>
      <c r="BL132" s="16" t="s">
        <v>156</v>
      </c>
      <c r="BM132" s="218" t="s">
        <v>750</v>
      </c>
    </row>
    <row r="133" spans="1:65" s="2" customFormat="1" ht="24" customHeight="1">
      <c r="A133" s="32"/>
      <c r="B133" s="33"/>
      <c r="C133" s="206" t="s">
        <v>206</v>
      </c>
      <c r="D133" s="206" t="s">
        <v>151</v>
      </c>
      <c r="E133" s="207" t="s">
        <v>560</v>
      </c>
      <c r="F133" s="208" t="s">
        <v>561</v>
      </c>
      <c r="G133" s="209" t="s">
        <v>154</v>
      </c>
      <c r="H133" s="210">
        <v>99</v>
      </c>
      <c r="I133" s="211"/>
      <c r="J133" s="211"/>
      <c r="K133" s="212">
        <f t="shared" si="0"/>
        <v>0</v>
      </c>
      <c r="L133" s="208" t="s">
        <v>155</v>
      </c>
      <c r="M133" s="37"/>
      <c r="N133" s="213" t="s">
        <v>1</v>
      </c>
      <c r="O133" s="214" t="s">
        <v>44</v>
      </c>
      <c r="P133" s="215">
        <f t="shared" si="1"/>
        <v>0</v>
      </c>
      <c r="Q133" s="215">
        <f t="shared" si="2"/>
        <v>0</v>
      </c>
      <c r="R133" s="215">
        <f t="shared" si="3"/>
        <v>0</v>
      </c>
      <c r="S133" s="68"/>
      <c r="T133" s="216">
        <f t="shared" si="4"/>
        <v>0</v>
      </c>
      <c r="U133" s="216">
        <v>0.42</v>
      </c>
      <c r="V133" s="216">
        <f t="shared" si="5"/>
        <v>41.58</v>
      </c>
      <c r="W133" s="216">
        <v>0</v>
      </c>
      <c r="X133" s="217">
        <f t="shared" si="6"/>
        <v>0</v>
      </c>
      <c r="Y133" s="32"/>
      <c r="Z133" s="32"/>
      <c r="AA133" s="32"/>
      <c r="AB133" s="32"/>
      <c r="AC133" s="32"/>
      <c r="AD133" s="32"/>
      <c r="AE133" s="32"/>
      <c r="AR133" s="218" t="s">
        <v>156</v>
      </c>
      <c r="AT133" s="218" t="s">
        <v>151</v>
      </c>
      <c r="AU133" s="218" t="s">
        <v>89</v>
      </c>
      <c r="AY133" s="16" t="s">
        <v>148</v>
      </c>
      <c r="BE133" s="219">
        <f t="shared" si="7"/>
        <v>0</v>
      </c>
      <c r="BF133" s="219">
        <f t="shared" si="8"/>
        <v>0</v>
      </c>
      <c r="BG133" s="219">
        <f t="shared" si="9"/>
        <v>0</v>
      </c>
      <c r="BH133" s="219">
        <f t="shared" si="10"/>
        <v>0</v>
      </c>
      <c r="BI133" s="219">
        <f t="shared" si="11"/>
        <v>0</v>
      </c>
      <c r="BJ133" s="16" t="s">
        <v>89</v>
      </c>
      <c r="BK133" s="219">
        <f t="shared" si="12"/>
        <v>0</v>
      </c>
      <c r="BL133" s="16" t="s">
        <v>156</v>
      </c>
      <c r="BM133" s="218" t="s">
        <v>751</v>
      </c>
    </row>
    <row r="134" spans="1:65" s="2" customFormat="1" ht="24" customHeight="1">
      <c r="A134" s="32"/>
      <c r="B134" s="33"/>
      <c r="C134" s="206" t="s">
        <v>212</v>
      </c>
      <c r="D134" s="206" t="s">
        <v>151</v>
      </c>
      <c r="E134" s="207" t="s">
        <v>563</v>
      </c>
      <c r="F134" s="208" t="s">
        <v>564</v>
      </c>
      <c r="G134" s="209" t="s">
        <v>154</v>
      </c>
      <c r="H134" s="210">
        <v>63</v>
      </c>
      <c r="I134" s="211"/>
      <c r="J134" s="211"/>
      <c r="K134" s="212">
        <f t="shared" si="0"/>
        <v>0</v>
      </c>
      <c r="L134" s="208" t="s">
        <v>155</v>
      </c>
      <c r="M134" s="37"/>
      <c r="N134" s="213" t="s">
        <v>1</v>
      </c>
      <c r="O134" s="214" t="s">
        <v>44</v>
      </c>
      <c r="P134" s="215">
        <f t="shared" si="1"/>
        <v>0</v>
      </c>
      <c r="Q134" s="215">
        <f t="shared" si="2"/>
        <v>0</v>
      </c>
      <c r="R134" s="215">
        <f t="shared" si="3"/>
        <v>0</v>
      </c>
      <c r="S134" s="68"/>
      <c r="T134" s="216">
        <f t="shared" si="4"/>
        <v>0</v>
      </c>
      <c r="U134" s="216">
        <v>0</v>
      </c>
      <c r="V134" s="216">
        <f t="shared" si="5"/>
        <v>0</v>
      </c>
      <c r="W134" s="216">
        <v>0</v>
      </c>
      <c r="X134" s="217">
        <f t="shared" si="6"/>
        <v>0</v>
      </c>
      <c r="Y134" s="32"/>
      <c r="Z134" s="32"/>
      <c r="AA134" s="32"/>
      <c r="AB134" s="32"/>
      <c r="AC134" s="32"/>
      <c r="AD134" s="32"/>
      <c r="AE134" s="32"/>
      <c r="AR134" s="218" t="s">
        <v>156</v>
      </c>
      <c r="AT134" s="218" t="s">
        <v>151</v>
      </c>
      <c r="AU134" s="218" t="s">
        <v>89</v>
      </c>
      <c r="AY134" s="16" t="s">
        <v>148</v>
      </c>
      <c r="BE134" s="219">
        <f t="shared" si="7"/>
        <v>0</v>
      </c>
      <c r="BF134" s="219">
        <f t="shared" si="8"/>
        <v>0</v>
      </c>
      <c r="BG134" s="219">
        <f t="shared" si="9"/>
        <v>0</v>
      </c>
      <c r="BH134" s="219">
        <f t="shared" si="10"/>
        <v>0</v>
      </c>
      <c r="BI134" s="219">
        <f t="shared" si="11"/>
        <v>0</v>
      </c>
      <c r="BJ134" s="16" t="s">
        <v>89</v>
      </c>
      <c r="BK134" s="219">
        <f t="shared" si="12"/>
        <v>0</v>
      </c>
      <c r="BL134" s="16" t="s">
        <v>156</v>
      </c>
      <c r="BM134" s="218" t="s">
        <v>752</v>
      </c>
    </row>
    <row r="135" spans="1:65" s="2" customFormat="1" ht="24" customHeight="1">
      <c r="A135" s="32"/>
      <c r="B135" s="33"/>
      <c r="C135" s="206" t="s">
        <v>9</v>
      </c>
      <c r="D135" s="206" t="s">
        <v>151</v>
      </c>
      <c r="E135" s="207" t="s">
        <v>566</v>
      </c>
      <c r="F135" s="208" t="s">
        <v>567</v>
      </c>
      <c r="G135" s="209" t="s">
        <v>154</v>
      </c>
      <c r="H135" s="210">
        <v>63</v>
      </c>
      <c r="I135" s="211"/>
      <c r="J135" s="211"/>
      <c r="K135" s="212">
        <f t="shared" si="0"/>
        <v>0</v>
      </c>
      <c r="L135" s="208" t="s">
        <v>155</v>
      </c>
      <c r="M135" s="37"/>
      <c r="N135" s="213" t="s">
        <v>1</v>
      </c>
      <c r="O135" s="214" t="s">
        <v>44</v>
      </c>
      <c r="P135" s="215">
        <f t="shared" si="1"/>
        <v>0</v>
      </c>
      <c r="Q135" s="215">
        <f t="shared" si="2"/>
        <v>0</v>
      </c>
      <c r="R135" s="215">
        <f t="shared" si="3"/>
        <v>0</v>
      </c>
      <c r="S135" s="68"/>
      <c r="T135" s="216">
        <f t="shared" si="4"/>
        <v>0</v>
      </c>
      <c r="U135" s="216">
        <v>0</v>
      </c>
      <c r="V135" s="216">
        <f t="shared" si="5"/>
        <v>0</v>
      </c>
      <c r="W135" s="216">
        <v>0</v>
      </c>
      <c r="X135" s="217">
        <f t="shared" si="6"/>
        <v>0</v>
      </c>
      <c r="Y135" s="32"/>
      <c r="Z135" s="32"/>
      <c r="AA135" s="32"/>
      <c r="AB135" s="32"/>
      <c r="AC135" s="32"/>
      <c r="AD135" s="32"/>
      <c r="AE135" s="32"/>
      <c r="AR135" s="218" t="s">
        <v>156</v>
      </c>
      <c r="AT135" s="218" t="s">
        <v>151</v>
      </c>
      <c r="AU135" s="218" t="s">
        <v>89</v>
      </c>
      <c r="AY135" s="16" t="s">
        <v>148</v>
      </c>
      <c r="BE135" s="219">
        <f t="shared" si="7"/>
        <v>0</v>
      </c>
      <c r="BF135" s="219">
        <f t="shared" si="8"/>
        <v>0</v>
      </c>
      <c r="BG135" s="219">
        <f t="shared" si="9"/>
        <v>0</v>
      </c>
      <c r="BH135" s="219">
        <f t="shared" si="10"/>
        <v>0</v>
      </c>
      <c r="BI135" s="219">
        <f t="shared" si="11"/>
        <v>0</v>
      </c>
      <c r="BJ135" s="16" t="s">
        <v>89</v>
      </c>
      <c r="BK135" s="219">
        <f t="shared" si="12"/>
        <v>0</v>
      </c>
      <c r="BL135" s="16" t="s">
        <v>156</v>
      </c>
      <c r="BM135" s="218" t="s">
        <v>753</v>
      </c>
    </row>
    <row r="136" spans="1:65" s="2" customFormat="1" ht="24" customHeight="1">
      <c r="A136" s="32"/>
      <c r="B136" s="33"/>
      <c r="C136" s="206" t="s">
        <v>220</v>
      </c>
      <c r="D136" s="206" t="s">
        <v>151</v>
      </c>
      <c r="E136" s="207" t="s">
        <v>569</v>
      </c>
      <c r="F136" s="208" t="s">
        <v>570</v>
      </c>
      <c r="G136" s="209" t="s">
        <v>209</v>
      </c>
      <c r="H136" s="210">
        <v>22</v>
      </c>
      <c r="I136" s="211"/>
      <c r="J136" s="211"/>
      <c r="K136" s="212">
        <f t="shared" si="0"/>
        <v>0</v>
      </c>
      <c r="L136" s="208" t="s">
        <v>155</v>
      </c>
      <c r="M136" s="37"/>
      <c r="N136" s="213" t="s">
        <v>1</v>
      </c>
      <c r="O136" s="214" t="s">
        <v>44</v>
      </c>
      <c r="P136" s="215">
        <f t="shared" si="1"/>
        <v>0</v>
      </c>
      <c r="Q136" s="215">
        <f t="shared" si="2"/>
        <v>0</v>
      </c>
      <c r="R136" s="215">
        <f t="shared" si="3"/>
        <v>0</v>
      </c>
      <c r="S136" s="68"/>
      <c r="T136" s="216">
        <f t="shared" si="4"/>
        <v>0</v>
      </c>
      <c r="U136" s="216">
        <v>0</v>
      </c>
      <c r="V136" s="216">
        <f t="shared" si="5"/>
        <v>0</v>
      </c>
      <c r="W136" s="216">
        <v>0</v>
      </c>
      <c r="X136" s="217">
        <f t="shared" si="6"/>
        <v>0</v>
      </c>
      <c r="Y136" s="32"/>
      <c r="Z136" s="32"/>
      <c r="AA136" s="32"/>
      <c r="AB136" s="32"/>
      <c r="AC136" s="32"/>
      <c r="AD136" s="32"/>
      <c r="AE136" s="32"/>
      <c r="AR136" s="218" t="s">
        <v>156</v>
      </c>
      <c r="AT136" s="218" t="s">
        <v>151</v>
      </c>
      <c r="AU136" s="218" t="s">
        <v>89</v>
      </c>
      <c r="AY136" s="16" t="s">
        <v>148</v>
      </c>
      <c r="BE136" s="219">
        <f t="shared" si="7"/>
        <v>0</v>
      </c>
      <c r="BF136" s="219">
        <f t="shared" si="8"/>
        <v>0</v>
      </c>
      <c r="BG136" s="219">
        <f t="shared" si="9"/>
        <v>0</v>
      </c>
      <c r="BH136" s="219">
        <f t="shared" si="10"/>
        <v>0</v>
      </c>
      <c r="BI136" s="219">
        <f t="shared" si="11"/>
        <v>0</v>
      </c>
      <c r="BJ136" s="16" t="s">
        <v>89</v>
      </c>
      <c r="BK136" s="219">
        <f t="shared" si="12"/>
        <v>0</v>
      </c>
      <c r="BL136" s="16" t="s">
        <v>156</v>
      </c>
      <c r="BM136" s="218" t="s">
        <v>754</v>
      </c>
    </row>
    <row r="137" spans="1:65" s="13" customFormat="1" ht="11.25">
      <c r="B137" s="224"/>
      <c r="C137" s="225"/>
      <c r="D137" s="220" t="s">
        <v>296</v>
      </c>
      <c r="E137" s="226" t="s">
        <v>1</v>
      </c>
      <c r="F137" s="227" t="s">
        <v>648</v>
      </c>
      <c r="G137" s="225"/>
      <c r="H137" s="228">
        <v>22</v>
      </c>
      <c r="I137" s="229"/>
      <c r="J137" s="229"/>
      <c r="K137" s="225"/>
      <c r="L137" s="225"/>
      <c r="M137" s="230"/>
      <c r="N137" s="231"/>
      <c r="O137" s="232"/>
      <c r="P137" s="232"/>
      <c r="Q137" s="232"/>
      <c r="R137" s="232"/>
      <c r="S137" s="232"/>
      <c r="T137" s="232"/>
      <c r="U137" s="232"/>
      <c r="V137" s="232"/>
      <c r="W137" s="232"/>
      <c r="X137" s="233"/>
      <c r="AT137" s="234" t="s">
        <v>296</v>
      </c>
      <c r="AU137" s="234" t="s">
        <v>89</v>
      </c>
      <c r="AV137" s="13" t="s">
        <v>91</v>
      </c>
      <c r="AW137" s="13" t="s">
        <v>5</v>
      </c>
      <c r="AX137" s="13" t="s">
        <v>89</v>
      </c>
      <c r="AY137" s="234" t="s">
        <v>148</v>
      </c>
    </row>
    <row r="138" spans="1:65" s="2" customFormat="1" ht="24" customHeight="1">
      <c r="A138" s="32"/>
      <c r="B138" s="33"/>
      <c r="C138" s="206" t="s">
        <v>225</v>
      </c>
      <c r="D138" s="206" t="s">
        <v>151</v>
      </c>
      <c r="E138" s="207" t="s">
        <v>755</v>
      </c>
      <c r="F138" s="208" t="s">
        <v>756</v>
      </c>
      <c r="G138" s="209" t="s">
        <v>160</v>
      </c>
      <c r="H138" s="210">
        <v>200</v>
      </c>
      <c r="I138" s="211"/>
      <c r="J138" s="211"/>
      <c r="K138" s="212">
        <f>ROUND(P138*H138,2)</f>
        <v>0</v>
      </c>
      <c r="L138" s="208" t="s">
        <v>155</v>
      </c>
      <c r="M138" s="37"/>
      <c r="N138" s="213" t="s">
        <v>1</v>
      </c>
      <c r="O138" s="214" t="s">
        <v>44</v>
      </c>
      <c r="P138" s="215">
        <f>I138+J138</f>
        <v>0</v>
      </c>
      <c r="Q138" s="215">
        <f>ROUND(I138*H138,2)</f>
        <v>0</v>
      </c>
      <c r="R138" s="215">
        <f>ROUND(J138*H138,2)</f>
        <v>0</v>
      </c>
      <c r="S138" s="68"/>
      <c r="T138" s="216">
        <f>S138*H138</f>
        <v>0</v>
      </c>
      <c r="U138" s="216">
        <v>0</v>
      </c>
      <c r="V138" s="216">
        <f>U138*H138</f>
        <v>0</v>
      </c>
      <c r="W138" s="216">
        <v>1.6</v>
      </c>
      <c r="X138" s="217">
        <f>W138*H138</f>
        <v>320</v>
      </c>
      <c r="Y138" s="32"/>
      <c r="Z138" s="32"/>
      <c r="AA138" s="32"/>
      <c r="AB138" s="32"/>
      <c r="AC138" s="32"/>
      <c r="AD138" s="32"/>
      <c r="AE138" s="32"/>
      <c r="AR138" s="218" t="s">
        <v>156</v>
      </c>
      <c r="AT138" s="218" t="s">
        <v>151</v>
      </c>
      <c r="AU138" s="218" t="s">
        <v>89</v>
      </c>
      <c r="AY138" s="16" t="s">
        <v>148</v>
      </c>
      <c r="BE138" s="219">
        <f>IF(O138="základní",K138,0)</f>
        <v>0</v>
      </c>
      <c r="BF138" s="219">
        <f>IF(O138="snížená",K138,0)</f>
        <v>0</v>
      </c>
      <c r="BG138" s="219">
        <f>IF(O138="zákl. přenesená",K138,0)</f>
        <v>0</v>
      </c>
      <c r="BH138" s="219">
        <f>IF(O138="sníž. přenesená",K138,0)</f>
        <v>0</v>
      </c>
      <c r="BI138" s="219">
        <f>IF(O138="nulová",K138,0)</f>
        <v>0</v>
      </c>
      <c r="BJ138" s="16" t="s">
        <v>89</v>
      </c>
      <c r="BK138" s="219">
        <f>ROUND(P138*H138,2)</f>
        <v>0</v>
      </c>
      <c r="BL138" s="16" t="s">
        <v>156</v>
      </c>
      <c r="BM138" s="218" t="s">
        <v>757</v>
      </c>
    </row>
    <row r="139" spans="1:65" s="13" customFormat="1" ht="11.25">
      <c r="B139" s="224"/>
      <c r="C139" s="225"/>
      <c r="D139" s="220" t="s">
        <v>296</v>
      </c>
      <c r="E139" s="226" t="s">
        <v>1</v>
      </c>
      <c r="F139" s="227" t="s">
        <v>758</v>
      </c>
      <c r="G139" s="225"/>
      <c r="H139" s="228">
        <v>200</v>
      </c>
      <c r="I139" s="229"/>
      <c r="J139" s="229"/>
      <c r="K139" s="225"/>
      <c r="L139" s="225"/>
      <c r="M139" s="230"/>
      <c r="N139" s="231"/>
      <c r="O139" s="232"/>
      <c r="P139" s="232"/>
      <c r="Q139" s="232"/>
      <c r="R139" s="232"/>
      <c r="S139" s="232"/>
      <c r="T139" s="232"/>
      <c r="U139" s="232"/>
      <c r="V139" s="232"/>
      <c r="W139" s="232"/>
      <c r="X139" s="233"/>
      <c r="AT139" s="234" t="s">
        <v>296</v>
      </c>
      <c r="AU139" s="234" t="s">
        <v>89</v>
      </c>
      <c r="AV139" s="13" t="s">
        <v>91</v>
      </c>
      <c r="AW139" s="13" t="s">
        <v>5</v>
      </c>
      <c r="AX139" s="13" t="s">
        <v>89</v>
      </c>
      <c r="AY139" s="234" t="s">
        <v>148</v>
      </c>
    </row>
    <row r="140" spans="1:65" s="2" customFormat="1" ht="24" customHeight="1">
      <c r="A140" s="32"/>
      <c r="B140" s="33"/>
      <c r="C140" s="206" t="s">
        <v>231</v>
      </c>
      <c r="D140" s="206" t="s">
        <v>151</v>
      </c>
      <c r="E140" s="207" t="s">
        <v>311</v>
      </c>
      <c r="F140" s="208" t="s">
        <v>312</v>
      </c>
      <c r="G140" s="209" t="s">
        <v>154</v>
      </c>
      <c r="H140" s="210">
        <v>136</v>
      </c>
      <c r="I140" s="211"/>
      <c r="J140" s="211"/>
      <c r="K140" s="212">
        <f>ROUND(P140*H140,2)</f>
        <v>0</v>
      </c>
      <c r="L140" s="208" t="s">
        <v>155</v>
      </c>
      <c r="M140" s="37"/>
      <c r="N140" s="213" t="s">
        <v>1</v>
      </c>
      <c r="O140" s="214" t="s">
        <v>44</v>
      </c>
      <c r="P140" s="215">
        <f>I140+J140</f>
        <v>0</v>
      </c>
      <c r="Q140" s="215">
        <f>ROUND(I140*H140,2)</f>
        <v>0</v>
      </c>
      <c r="R140" s="215">
        <f>ROUND(J140*H140,2)</f>
        <v>0</v>
      </c>
      <c r="S140" s="68"/>
      <c r="T140" s="216">
        <f>S140*H140</f>
        <v>0</v>
      </c>
      <c r="U140" s="216">
        <v>0</v>
      </c>
      <c r="V140" s="216">
        <f>U140*H140</f>
        <v>0</v>
      </c>
      <c r="W140" s="216">
        <v>0</v>
      </c>
      <c r="X140" s="217">
        <f>W140*H140</f>
        <v>0</v>
      </c>
      <c r="Y140" s="32"/>
      <c r="Z140" s="32"/>
      <c r="AA140" s="32"/>
      <c r="AB140" s="32"/>
      <c r="AC140" s="32"/>
      <c r="AD140" s="32"/>
      <c r="AE140" s="32"/>
      <c r="AR140" s="218" t="s">
        <v>156</v>
      </c>
      <c r="AT140" s="218" t="s">
        <v>151</v>
      </c>
      <c r="AU140" s="218" t="s">
        <v>89</v>
      </c>
      <c r="AY140" s="16" t="s">
        <v>148</v>
      </c>
      <c r="BE140" s="219">
        <f>IF(O140="základní",K140,0)</f>
        <v>0</v>
      </c>
      <c r="BF140" s="219">
        <f>IF(O140="snížená",K140,0)</f>
        <v>0</v>
      </c>
      <c r="BG140" s="219">
        <f>IF(O140="zákl. přenesená",K140,0)</f>
        <v>0</v>
      </c>
      <c r="BH140" s="219">
        <f>IF(O140="sníž. přenesená",K140,0)</f>
        <v>0</v>
      </c>
      <c r="BI140" s="219">
        <f>IF(O140="nulová",K140,0)</f>
        <v>0</v>
      </c>
      <c r="BJ140" s="16" t="s">
        <v>89</v>
      </c>
      <c r="BK140" s="219">
        <f>ROUND(P140*H140,2)</f>
        <v>0</v>
      </c>
      <c r="BL140" s="16" t="s">
        <v>156</v>
      </c>
      <c r="BM140" s="218" t="s">
        <v>759</v>
      </c>
    </row>
    <row r="141" spans="1:65" s="2" customFormat="1" ht="19.5">
      <c r="A141" s="32"/>
      <c r="B141" s="33"/>
      <c r="C141" s="34"/>
      <c r="D141" s="220" t="s">
        <v>177</v>
      </c>
      <c r="E141" s="34"/>
      <c r="F141" s="221" t="s">
        <v>314</v>
      </c>
      <c r="G141" s="34"/>
      <c r="H141" s="34"/>
      <c r="I141" s="113"/>
      <c r="J141" s="113"/>
      <c r="K141" s="34"/>
      <c r="L141" s="34"/>
      <c r="M141" s="37"/>
      <c r="N141" s="222"/>
      <c r="O141" s="223"/>
      <c r="P141" s="68"/>
      <c r="Q141" s="68"/>
      <c r="R141" s="68"/>
      <c r="S141" s="68"/>
      <c r="T141" s="68"/>
      <c r="U141" s="68"/>
      <c r="V141" s="68"/>
      <c r="W141" s="68"/>
      <c r="X141" s="69"/>
      <c r="Y141" s="32"/>
      <c r="Z141" s="32"/>
      <c r="AA141" s="32"/>
      <c r="AB141" s="32"/>
      <c r="AC141" s="32"/>
      <c r="AD141" s="32"/>
      <c r="AE141" s="32"/>
      <c r="AT141" s="16" t="s">
        <v>177</v>
      </c>
      <c r="AU141" s="16" t="s">
        <v>89</v>
      </c>
    </row>
    <row r="142" spans="1:65" s="2" customFormat="1" ht="24" customHeight="1">
      <c r="A142" s="32"/>
      <c r="B142" s="33"/>
      <c r="C142" s="206" t="s">
        <v>235</v>
      </c>
      <c r="D142" s="206" t="s">
        <v>151</v>
      </c>
      <c r="E142" s="207" t="s">
        <v>574</v>
      </c>
      <c r="F142" s="208" t="s">
        <v>575</v>
      </c>
      <c r="G142" s="209" t="s">
        <v>160</v>
      </c>
      <c r="H142" s="210">
        <v>18.899999999999999</v>
      </c>
      <c r="I142" s="211"/>
      <c r="J142" s="211"/>
      <c r="K142" s="212">
        <f>ROUND(P142*H142,2)</f>
        <v>0</v>
      </c>
      <c r="L142" s="208" t="s">
        <v>155</v>
      </c>
      <c r="M142" s="37"/>
      <c r="N142" s="213" t="s">
        <v>1</v>
      </c>
      <c r="O142" s="214" t="s">
        <v>44</v>
      </c>
      <c r="P142" s="215">
        <f>I142+J142</f>
        <v>0</v>
      </c>
      <c r="Q142" s="215">
        <f>ROUND(I142*H142,2)</f>
        <v>0</v>
      </c>
      <c r="R142" s="215">
        <f>ROUND(J142*H142,2)</f>
        <v>0</v>
      </c>
      <c r="S142" s="68"/>
      <c r="T142" s="216">
        <f>S142*H142</f>
        <v>0</v>
      </c>
      <c r="U142" s="216">
        <v>0</v>
      </c>
      <c r="V142" s="216">
        <f>U142*H142</f>
        <v>0</v>
      </c>
      <c r="W142" s="216">
        <v>1.6</v>
      </c>
      <c r="X142" s="217">
        <f>W142*H142</f>
        <v>30.24</v>
      </c>
      <c r="Y142" s="32"/>
      <c r="Z142" s="32"/>
      <c r="AA142" s="32"/>
      <c r="AB142" s="32"/>
      <c r="AC142" s="32"/>
      <c r="AD142" s="32"/>
      <c r="AE142" s="32"/>
      <c r="AR142" s="218" t="s">
        <v>156</v>
      </c>
      <c r="AT142" s="218" t="s">
        <v>151</v>
      </c>
      <c r="AU142" s="218" t="s">
        <v>89</v>
      </c>
      <c r="AY142" s="16" t="s">
        <v>148</v>
      </c>
      <c r="BE142" s="219">
        <f>IF(O142="základní",K142,0)</f>
        <v>0</v>
      </c>
      <c r="BF142" s="219">
        <f>IF(O142="snížená",K142,0)</f>
        <v>0</v>
      </c>
      <c r="BG142" s="219">
        <f>IF(O142="zákl. přenesená",K142,0)</f>
        <v>0</v>
      </c>
      <c r="BH142" s="219">
        <f>IF(O142="sníž. přenesená",K142,0)</f>
        <v>0</v>
      </c>
      <c r="BI142" s="219">
        <f>IF(O142="nulová",K142,0)</f>
        <v>0</v>
      </c>
      <c r="BJ142" s="16" t="s">
        <v>89</v>
      </c>
      <c r="BK142" s="219">
        <f>ROUND(P142*H142,2)</f>
        <v>0</v>
      </c>
      <c r="BL142" s="16" t="s">
        <v>156</v>
      </c>
      <c r="BM142" s="218" t="s">
        <v>760</v>
      </c>
    </row>
    <row r="143" spans="1:65" s="2" customFormat="1" ht="24" customHeight="1">
      <c r="A143" s="32"/>
      <c r="B143" s="33"/>
      <c r="C143" s="206" t="s">
        <v>239</v>
      </c>
      <c r="D143" s="206" t="s">
        <v>151</v>
      </c>
      <c r="E143" s="207" t="s">
        <v>320</v>
      </c>
      <c r="F143" s="208" t="s">
        <v>321</v>
      </c>
      <c r="G143" s="209" t="s">
        <v>160</v>
      </c>
      <c r="H143" s="210">
        <v>24</v>
      </c>
      <c r="I143" s="211"/>
      <c r="J143" s="211"/>
      <c r="K143" s="212">
        <f>ROUND(P143*H143,2)</f>
        <v>0</v>
      </c>
      <c r="L143" s="208" t="s">
        <v>155</v>
      </c>
      <c r="M143" s="37"/>
      <c r="N143" s="213" t="s">
        <v>1</v>
      </c>
      <c r="O143" s="214" t="s">
        <v>44</v>
      </c>
      <c r="P143" s="215">
        <f>I143+J143</f>
        <v>0</v>
      </c>
      <c r="Q143" s="215">
        <f>ROUND(I143*H143,2)</f>
        <v>0</v>
      </c>
      <c r="R143" s="215">
        <f>ROUND(J143*H143,2)</f>
        <v>0</v>
      </c>
      <c r="S143" s="68"/>
      <c r="T143" s="216">
        <f>S143*H143</f>
        <v>0</v>
      </c>
      <c r="U143" s="216">
        <v>0</v>
      </c>
      <c r="V143" s="216">
        <f>U143*H143</f>
        <v>0</v>
      </c>
      <c r="W143" s="216">
        <v>1.8</v>
      </c>
      <c r="X143" s="217">
        <f>W143*H143</f>
        <v>43.2</v>
      </c>
      <c r="Y143" s="32"/>
      <c r="Z143" s="32"/>
      <c r="AA143" s="32"/>
      <c r="AB143" s="32"/>
      <c r="AC143" s="32"/>
      <c r="AD143" s="32"/>
      <c r="AE143" s="32"/>
      <c r="AR143" s="218" t="s">
        <v>156</v>
      </c>
      <c r="AT143" s="218" t="s">
        <v>151</v>
      </c>
      <c r="AU143" s="218" t="s">
        <v>89</v>
      </c>
      <c r="AY143" s="16" t="s">
        <v>148</v>
      </c>
      <c r="BE143" s="219">
        <f>IF(O143="základní",K143,0)</f>
        <v>0</v>
      </c>
      <c r="BF143" s="219">
        <f>IF(O143="snížená",K143,0)</f>
        <v>0</v>
      </c>
      <c r="BG143" s="219">
        <f>IF(O143="zákl. přenesená",K143,0)</f>
        <v>0</v>
      </c>
      <c r="BH143" s="219">
        <f>IF(O143="sníž. přenesená",K143,0)</f>
        <v>0</v>
      </c>
      <c r="BI143" s="219">
        <f>IF(O143="nulová",K143,0)</f>
        <v>0</v>
      </c>
      <c r="BJ143" s="16" t="s">
        <v>89</v>
      </c>
      <c r="BK143" s="219">
        <f>ROUND(P143*H143,2)</f>
        <v>0</v>
      </c>
      <c r="BL143" s="16" t="s">
        <v>156</v>
      </c>
      <c r="BM143" s="218" t="s">
        <v>761</v>
      </c>
    </row>
    <row r="144" spans="1:65" s="2" customFormat="1" ht="24" customHeight="1">
      <c r="A144" s="32"/>
      <c r="B144" s="33"/>
      <c r="C144" s="246" t="s">
        <v>8</v>
      </c>
      <c r="D144" s="246" t="s">
        <v>336</v>
      </c>
      <c r="E144" s="247" t="s">
        <v>407</v>
      </c>
      <c r="F144" s="248" t="s">
        <v>408</v>
      </c>
      <c r="G144" s="249" t="s">
        <v>154</v>
      </c>
      <c r="H144" s="250">
        <v>100</v>
      </c>
      <c r="I144" s="251"/>
      <c r="J144" s="252"/>
      <c r="K144" s="253">
        <f>ROUND(P144*H144,2)</f>
        <v>0</v>
      </c>
      <c r="L144" s="248" t="s">
        <v>155</v>
      </c>
      <c r="M144" s="254"/>
      <c r="N144" s="255" t="s">
        <v>1</v>
      </c>
      <c r="O144" s="214" t="s">
        <v>44</v>
      </c>
      <c r="P144" s="215">
        <f>I144+J144</f>
        <v>0</v>
      </c>
      <c r="Q144" s="215">
        <f>ROUND(I144*H144,2)</f>
        <v>0</v>
      </c>
      <c r="R144" s="215">
        <f>ROUND(J144*H144,2)</f>
        <v>0</v>
      </c>
      <c r="S144" s="68"/>
      <c r="T144" s="216">
        <f>S144*H144</f>
        <v>0</v>
      </c>
      <c r="U144" s="216">
        <v>4.0000000000000002E-4</v>
      </c>
      <c r="V144" s="216">
        <f>U144*H144</f>
        <v>0.04</v>
      </c>
      <c r="W144" s="216">
        <v>0</v>
      </c>
      <c r="X144" s="217">
        <f>W144*H144</f>
        <v>0</v>
      </c>
      <c r="Y144" s="32"/>
      <c r="Z144" s="32"/>
      <c r="AA144" s="32"/>
      <c r="AB144" s="32"/>
      <c r="AC144" s="32"/>
      <c r="AD144" s="32"/>
      <c r="AE144" s="32"/>
      <c r="AR144" s="218" t="s">
        <v>185</v>
      </c>
      <c r="AT144" s="218" t="s">
        <v>336</v>
      </c>
      <c r="AU144" s="218" t="s">
        <v>89</v>
      </c>
      <c r="AY144" s="16" t="s">
        <v>148</v>
      </c>
      <c r="BE144" s="219">
        <f>IF(O144="základní",K144,0)</f>
        <v>0</v>
      </c>
      <c r="BF144" s="219">
        <f>IF(O144="snížená",K144,0)</f>
        <v>0</v>
      </c>
      <c r="BG144" s="219">
        <f>IF(O144="zákl. přenesená",K144,0)</f>
        <v>0</v>
      </c>
      <c r="BH144" s="219">
        <f>IF(O144="sníž. přenesená",K144,0)</f>
        <v>0</v>
      </c>
      <c r="BI144" s="219">
        <f>IF(O144="nulová",K144,0)</f>
        <v>0</v>
      </c>
      <c r="BJ144" s="16" t="s">
        <v>89</v>
      </c>
      <c r="BK144" s="219">
        <f>ROUND(P144*H144,2)</f>
        <v>0</v>
      </c>
      <c r="BL144" s="16" t="s">
        <v>156</v>
      </c>
      <c r="BM144" s="218" t="s">
        <v>762</v>
      </c>
    </row>
    <row r="145" spans="1:65" s="2" customFormat="1" ht="24" customHeight="1">
      <c r="A145" s="32"/>
      <c r="B145" s="33"/>
      <c r="C145" s="246" t="s">
        <v>247</v>
      </c>
      <c r="D145" s="246" t="s">
        <v>336</v>
      </c>
      <c r="E145" s="247" t="s">
        <v>337</v>
      </c>
      <c r="F145" s="248" t="s">
        <v>338</v>
      </c>
      <c r="G145" s="249" t="s">
        <v>326</v>
      </c>
      <c r="H145" s="250">
        <v>15.84</v>
      </c>
      <c r="I145" s="251"/>
      <c r="J145" s="252"/>
      <c r="K145" s="253">
        <f>ROUND(P145*H145,2)</f>
        <v>0</v>
      </c>
      <c r="L145" s="248" t="s">
        <v>155</v>
      </c>
      <c r="M145" s="254"/>
      <c r="N145" s="255" t="s">
        <v>1</v>
      </c>
      <c r="O145" s="214" t="s">
        <v>44</v>
      </c>
      <c r="P145" s="215">
        <f>I145+J145</f>
        <v>0</v>
      </c>
      <c r="Q145" s="215">
        <f>ROUND(I145*H145,2)</f>
        <v>0</v>
      </c>
      <c r="R145" s="215">
        <f>ROUND(J145*H145,2)</f>
        <v>0</v>
      </c>
      <c r="S145" s="68"/>
      <c r="T145" s="216">
        <f>S145*H145</f>
        <v>0</v>
      </c>
      <c r="U145" s="216">
        <v>1</v>
      </c>
      <c r="V145" s="216">
        <f>U145*H145</f>
        <v>15.84</v>
      </c>
      <c r="W145" s="216">
        <v>0</v>
      </c>
      <c r="X145" s="217">
        <f>W145*H145</f>
        <v>0</v>
      </c>
      <c r="Y145" s="32"/>
      <c r="Z145" s="32"/>
      <c r="AA145" s="32"/>
      <c r="AB145" s="32"/>
      <c r="AC145" s="32"/>
      <c r="AD145" s="32"/>
      <c r="AE145" s="32"/>
      <c r="AR145" s="218" t="s">
        <v>185</v>
      </c>
      <c r="AT145" s="218" t="s">
        <v>336</v>
      </c>
      <c r="AU145" s="218" t="s">
        <v>89</v>
      </c>
      <c r="AY145" s="16" t="s">
        <v>148</v>
      </c>
      <c r="BE145" s="219">
        <f>IF(O145="základní",K145,0)</f>
        <v>0</v>
      </c>
      <c r="BF145" s="219">
        <f>IF(O145="snížená",K145,0)</f>
        <v>0</v>
      </c>
      <c r="BG145" s="219">
        <f>IF(O145="zákl. přenesená",K145,0)</f>
        <v>0</v>
      </c>
      <c r="BH145" s="219">
        <f>IF(O145="sníž. přenesená",K145,0)</f>
        <v>0</v>
      </c>
      <c r="BI145" s="219">
        <f>IF(O145="nulová",K145,0)</f>
        <v>0</v>
      </c>
      <c r="BJ145" s="16" t="s">
        <v>89</v>
      </c>
      <c r="BK145" s="219">
        <f>ROUND(P145*H145,2)</f>
        <v>0</v>
      </c>
      <c r="BL145" s="16" t="s">
        <v>156</v>
      </c>
      <c r="BM145" s="218" t="s">
        <v>763</v>
      </c>
    </row>
    <row r="146" spans="1:65" s="13" customFormat="1" ht="11.25">
      <c r="B146" s="224"/>
      <c r="C146" s="225"/>
      <c r="D146" s="220" t="s">
        <v>296</v>
      </c>
      <c r="E146" s="226" t="s">
        <v>1</v>
      </c>
      <c r="F146" s="227" t="s">
        <v>764</v>
      </c>
      <c r="G146" s="225"/>
      <c r="H146" s="228">
        <v>15.84</v>
      </c>
      <c r="I146" s="229"/>
      <c r="J146" s="229"/>
      <c r="K146" s="225"/>
      <c r="L146" s="225"/>
      <c r="M146" s="230"/>
      <c r="N146" s="231"/>
      <c r="O146" s="232"/>
      <c r="P146" s="232"/>
      <c r="Q146" s="232"/>
      <c r="R146" s="232"/>
      <c r="S146" s="232"/>
      <c r="T146" s="232"/>
      <c r="U146" s="232"/>
      <c r="V146" s="232"/>
      <c r="W146" s="232"/>
      <c r="X146" s="233"/>
      <c r="AT146" s="234" t="s">
        <v>296</v>
      </c>
      <c r="AU146" s="234" t="s">
        <v>89</v>
      </c>
      <c r="AV146" s="13" t="s">
        <v>91</v>
      </c>
      <c r="AW146" s="13" t="s">
        <v>5</v>
      </c>
      <c r="AX146" s="13" t="s">
        <v>89</v>
      </c>
      <c r="AY146" s="234" t="s">
        <v>148</v>
      </c>
    </row>
    <row r="147" spans="1:65" s="2" customFormat="1" ht="24" customHeight="1">
      <c r="A147" s="32"/>
      <c r="B147" s="33"/>
      <c r="C147" s="246" t="s">
        <v>252</v>
      </c>
      <c r="D147" s="246" t="s">
        <v>336</v>
      </c>
      <c r="E147" s="247" t="s">
        <v>342</v>
      </c>
      <c r="F147" s="248" t="s">
        <v>343</v>
      </c>
      <c r="G147" s="249" t="s">
        <v>326</v>
      </c>
      <c r="H147" s="250">
        <v>15.84</v>
      </c>
      <c r="I147" s="251"/>
      <c r="J147" s="252"/>
      <c r="K147" s="253">
        <f>ROUND(P147*H147,2)</f>
        <v>0</v>
      </c>
      <c r="L147" s="248" t="s">
        <v>155</v>
      </c>
      <c r="M147" s="254"/>
      <c r="N147" s="255" t="s">
        <v>1</v>
      </c>
      <c r="O147" s="214" t="s">
        <v>44</v>
      </c>
      <c r="P147" s="215">
        <f>I147+J147</f>
        <v>0</v>
      </c>
      <c r="Q147" s="215">
        <f>ROUND(I147*H147,2)</f>
        <v>0</v>
      </c>
      <c r="R147" s="215">
        <f>ROUND(J147*H147,2)</f>
        <v>0</v>
      </c>
      <c r="S147" s="68"/>
      <c r="T147" s="216">
        <f>S147*H147</f>
        <v>0</v>
      </c>
      <c r="U147" s="216">
        <v>1</v>
      </c>
      <c r="V147" s="216">
        <f>U147*H147</f>
        <v>15.84</v>
      </c>
      <c r="W147" s="216">
        <v>0</v>
      </c>
      <c r="X147" s="217">
        <f>W147*H147</f>
        <v>0</v>
      </c>
      <c r="Y147" s="32"/>
      <c r="Z147" s="32"/>
      <c r="AA147" s="32"/>
      <c r="AB147" s="32"/>
      <c r="AC147" s="32"/>
      <c r="AD147" s="32"/>
      <c r="AE147" s="32"/>
      <c r="AR147" s="218" t="s">
        <v>185</v>
      </c>
      <c r="AT147" s="218" t="s">
        <v>336</v>
      </c>
      <c r="AU147" s="218" t="s">
        <v>89</v>
      </c>
      <c r="AY147" s="16" t="s">
        <v>148</v>
      </c>
      <c r="BE147" s="219">
        <f>IF(O147="základní",K147,0)</f>
        <v>0</v>
      </c>
      <c r="BF147" s="219">
        <f>IF(O147="snížená",K147,0)</f>
        <v>0</v>
      </c>
      <c r="BG147" s="219">
        <f>IF(O147="zákl. přenesená",K147,0)</f>
        <v>0</v>
      </c>
      <c r="BH147" s="219">
        <f>IF(O147="sníž. přenesená",K147,0)</f>
        <v>0</v>
      </c>
      <c r="BI147" s="219">
        <f>IF(O147="nulová",K147,0)</f>
        <v>0</v>
      </c>
      <c r="BJ147" s="16" t="s">
        <v>89</v>
      </c>
      <c r="BK147" s="219">
        <f>ROUND(P147*H147,2)</f>
        <v>0</v>
      </c>
      <c r="BL147" s="16" t="s">
        <v>156</v>
      </c>
      <c r="BM147" s="218" t="s">
        <v>765</v>
      </c>
    </row>
    <row r="148" spans="1:65" s="13" customFormat="1" ht="11.25">
      <c r="B148" s="224"/>
      <c r="C148" s="225"/>
      <c r="D148" s="220" t="s">
        <v>296</v>
      </c>
      <c r="E148" s="226" t="s">
        <v>1</v>
      </c>
      <c r="F148" s="227" t="s">
        <v>764</v>
      </c>
      <c r="G148" s="225"/>
      <c r="H148" s="228">
        <v>15.84</v>
      </c>
      <c r="I148" s="229"/>
      <c r="J148" s="229"/>
      <c r="K148" s="225"/>
      <c r="L148" s="225"/>
      <c r="M148" s="230"/>
      <c r="N148" s="231"/>
      <c r="O148" s="232"/>
      <c r="P148" s="232"/>
      <c r="Q148" s="232"/>
      <c r="R148" s="232"/>
      <c r="S148" s="232"/>
      <c r="T148" s="232"/>
      <c r="U148" s="232"/>
      <c r="V148" s="232"/>
      <c r="W148" s="232"/>
      <c r="X148" s="233"/>
      <c r="AT148" s="234" t="s">
        <v>296</v>
      </c>
      <c r="AU148" s="234" t="s">
        <v>89</v>
      </c>
      <c r="AV148" s="13" t="s">
        <v>91</v>
      </c>
      <c r="AW148" s="13" t="s">
        <v>5</v>
      </c>
      <c r="AX148" s="13" t="s">
        <v>89</v>
      </c>
      <c r="AY148" s="234" t="s">
        <v>148</v>
      </c>
    </row>
    <row r="149" spans="1:65" s="2" customFormat="1" ht="24" customHeight="1">
      <c r="A149" s="32"/>
      <c r="B149" s="33"/>
      <c r="C149" s="246" t="s">
        <v>256</v>
      </c>
      <c r="D149" s="246" t="s">
        <v>336</v>
      </c>
      <c r="E149" s="247" t="s">
        <v>347</v>
      </c>
      <c r="F149" s="248" t="s">
        <v>348</v>
      </c>
      <c r="G149" s="249" t="s">
        <v>326</v>
      </c>
      <c r="H149" s="250">
        <v>15.84</v>
      </c>
      <c r="I149" s="251"/>
      <c r="J149" s="252"/>
      <c r="K149" s="253">
        <f>ROUND(P149*H149,2)</f>
        <v>0</v>
      </c>
      <c r="L149" s="248" t="s">
        <v>155</v>
      </c>
      <c r="M149" s="254"/>
      <c r="N149" s="255" t="s">
        <v>1</v>
      </c>
      <c r="O149" s="214" t="s">
        <v>44</v>
      </c>
      <c r="P149" s="215">
        <f>I149+J149</f>
        <v>0</v>
      </c>
      <c r="Q149" s="215">
        <f>ROUND(I149*H149,2)</f>
        <v>0</v>
      </c>
      <c r="R149" s="215">
        <f>ROUND(J149*H149,2)</f>
        <v>0</v>
      </c>
      <c r="S149" s="68"/>
      <c r="T149" s="216">
        <f>S149*H149</f>
        <v>0</v>
      </c>
      <c r="U149" s="216">
        <v>1</v>
      </c>
      <c r="V149" s="216">
        <f>U149*H149</f>
        <v>15.84</v>
      </c>
      <c r="W149" s="216">
        <v>0</v>
      </c>
      <c r="X149" s="217">
        <f>W149*H149</f>
        <v>0</v>
      </c>
      <c r="Y149" s="32"/>
      <c r="Z149" s="32"/>
      <c r="AA149" s="32"/>
      <c r="AB149" s="32"/>
      <c r="AC149" s="32"/>
      <c r="AD149" s="32"/>
      <c r="AE149" s="32"/>
      <c r="AR149" s="218" t="s">
        <v>185</v>
      </c>
      <c r="AT149" s="218" t="s">
        <v>336</v>
      </c>
      <c r="AU149" s="218" t="s">
        <v>89</v>
      </c>
      <c r="AY149" s="16" t="s">
        <v>148</v>
      </c>
      <c r="BE149" s="219">
        <f>IF(O149="základní",K149,0)</f>
        <v>0</v>
      </c>
      <c r="BF149" s="219">
        <f>IF(O149="snížená",K149,0)</f>
        <v>0</v>
      </c>
      <c r="BG149" s="219">
        <f>IF(O149="zákl. přenesená",K149,0)</f>
        <v>0</v>
      </c>
      <c r="BH149" s="219">
        <f>IF(O149="sníž. přenesená",K149,0)</f>
        <v>0</v>
      </c>
      <c r="BI149" s="219">
        <f>IF(O149="nulová",K149,0)</f>
        <v>0</v>
      </c>
      <c r="BJ149" s="16" t="s">
        <v>89</v>
      </c>
      <c r="BK149" s="219">
        <f>ROUND(P149*H149,2)</f>
        <v>0</v>
      </c>
      <c r="BL149" s="16" t="s">
        <v>156</v>
      </c>
      <c r="BM149" s="218" t="s">
        <v>766</v>
      </c>
    </row>
    <row r="150" spans="1:65" s="13" customFormat="1" ht="11.25">
      <c r="B150" s="224"/>
      <c r="C150" s="225"/>
      <c r="D150" s="220" t="s">
        <v>296</v>
      </c>
      <c r="E150" s="226" t="s">
        <v>1</v>
      </c>
      <c r="F150" s="227" t="s">
        <v>764</v>
      </c>
      <c r="G150" s="225"/>
      <c r="H150" s="228">
        <v>15.84</v>
      </c>
      <c r="I150" s="229"/>
      <c r="J150" s="229"/>
      <c r="K150" s="225"/>
      <c r="L150" s="225"/>
      <c r="M150" s="230"/>
      <c r="N150" s="231"/>
      <c r="O150" s="232"/>
      <c r="P150" s="232"/>
      <c r="Q150" s="232"/>
      <c r="R150" s="232"/>
      <c r="S150" s="232"/>
      <c r="T150" s="232"/>
      <c r="U150" s="232"/>
      <c r="V150" s="232"/>
      <c r="W150" s="232"/>
      <c r="X150" s="233"/>
      <c r="AT150" s="234" t="s">
        <v>296</v>
      </c>
      <c r="AU150" s="234" t="s">
        <v>89</v>
      </c>
      <c r="AV150" s="13" t="s">
        <v>91</v>
      </c>
      <c r="AW150" s="13" t="s">
        <v>5</v>
      </c>
      <c r="AX150" s="13" t="s">
        <v>89</v>
      </c>
      <c r="AY150" s="234" t="s">
        <v>148</v>
      </c>
    </row>
    <row r="151" spans="1:65" s="2" customFormat="1" ht="24" customHeight="1">
      <c r="A151" s="32"/>
      <c r="B151" s="33"/>
      <c r="C151" s="246" t="s">
        <v>260</v>
      </c>
      <c r="D151" s="246" t="s">
        <v>336</v>
      </c>
      <c r="E151" s="247" t="s">
        <v>352</v>
      </c>
      <c r="F151" s="248" t="s">
        <v>353</v>
      </c>
      <c r="G151" s="249" t="s">
        <v>209</v>
      </c>
      <c r="H151" s="250">
        <v>54</v>
      </c>
      <c r="I151" s="251"/>
      <c r="J151" s="252"/>
      <c r="K151" s="253">
        <f>ROUND(P151*H151,2)</f>
        <v>0</v>
      </c>
      <c r="L151" s="248" t="s">
        <v>155</v>
      </c>
      <c r="M151" s="254"/>
      <c r="N151" s="255" t="s">
        <v>1</v>
      </c>
      <c r="O151" s="214" t="s">
        <v>44</v>
      </c>
      <c r="P151" s="215">
        <f>I151+J151</f>
        <v>0</v>
      </c>
      <c r="Q151" s="215">
        <f>ROUND(I151*H151,2)</f>
        <v>0</v>
      </c>
      <c r="R151" s="215">
        <f>ROUND(J151*H151,2)</f>
        <v>0</v>
      </c>
      <c r="S151" s="68"/>
      <c r="T151" s="216">
        <f>S151*H151</f>
        <v>0</v>
      </c>
      <c r="U151" s="216">
        <v>0</v>
      </c>
      <c r="V151" s="216">
        <f>U151*H151</f>
        <v>0</v>
      </c>
      <c r="W151" s="216">
        <v>0</v>
      </c>
      <c r="X151" s="217">
        <f>W151*H151</f>
        <v>0</v>
      </c>
      <c r="Y151" s="32"/>
      <c r="Z151" s="32"/>
      <c r="AA151" s="32"/>
      <c r="AB151" s="32"/>
      <c r="AC151" s="32"/>
      <c r="AD151" s="32"/>
      <c r="AE151" s="32"/>
      <c r="AR151" s="218" t="s">
        <v>185</v>
      </c>
      <c r="AT151" s="218" t="s">
        <v>336</v>
      </c>
      <c r="AU151" s="218" t="s">
        <v>89</v>
      </c>
      <c r="AY151" s="16" t="s">
        <v>148</v>
      </c>
      <c r="BE151" s="219">
        <f>IF(O151="základní",K151,0)</f>
        <v>0</v>
      </c>
      <c r="BF151" s="219">
        <f>IF(O151="snížená",K151,0)</f>
        <v>0</v>
      </c>
      <c r="BG151" s="219">
        <f>IF(O151="zákl. přenesená",K151,0)</f>
        <v>0</v>
      </c>
      <c r="BH151" s="219">
        <f>IF(O151="sníž. přenesená",K151,0)</f>
        <v>0</v>
      </c>
      <c r="BI151" s="219">
        <f>IF(O151="nulová",K151,0)</f>
        <v>0</v>
      </c>
      <c r="BJ151" s="16" t="s">
        <v>89</v>
      </c>
      <c r="BK151" s="219">
        <f>ROUND(P151*H151,2)</f>
        <v>0</v>
      </c>
      <c r="BL151" s="16" t="s">
        <v>156</v>
      </c>
      <c r="BM151" s="218" t="s">
        <v>767</v>
      </c>
    </row>
    <row r="152" spans="1:65" s="2" customFormat="1" ht="24" customHeight="1">
      <c r="A152" s="32"/>
      <c r="B152" s="33"/>
      <c r="C152" s="246" t="s">
        <v>264</v>
      </c>
      <c r="D152" s="246" t="s">
        <v>336</v>
      </c>
      <c r="E152" s="247" t="s">
        <v>356</v>
      </c>
      <c r="F152" s="248" t="s">
        <v>357</v>
      </c>
      <c r="G152" s="249" t="s">
        <v>326</v>
      </c>
      <c r="H152" s="250">
        <v>384.2</v>
      </c>
      <c r="I152" s="251"/>
      <c r="J152" s="252"/>
      <c r="K152" s="253">
        <f>ROUND(P152*H152,2)</f>
        <v>0</v>
      </c>
      <c r="L152" s="248" t="s">
        <v>155</v>
      </c>
      <c r="M152" s="254"/>
      <c r="N152" s="255" t="s">
        <v>1</v>
      </c>
      <c r="O152" s="214" t="s">
        <v>44</v>
      </c>
      <c r="P152" s="215">
        <f>I152+J152</f>
        <v>0</v>
      </c>
      <c r="Q152" s="215">
        <f>ROUND(I152*H152,2)</f>
        <v>0</v>
      </c>
      <c r="R152" s="215">
        <f>ROUND(J152*H152,2)</f>
        <v>0</v>
      </c>
      <c r="S152" s="68"/>
      <c r="T152" s="216">
        <f>S152*H152</f>
        <v>0</v>
      </c>
      <c r="U152" s="216">
        <v>1</v>
      </c>
      <c r="V152" s="216">
        <f>U152*H152</f>
        <v>384.2</v>
      </c>
      <c r="W152" s="216">
        <v>0</v>
      </c>
      <c r="X152" s="217">
        <f>W152*H152</f>
        <v>0</v>
      </c>
      <c r="Y152" s="32"/>
      <c r="Z152" s="32"/>
      <c r="AA152" s="32"/>
      <c r="AB152" s="32"/>
      <c r="AC152" s="32"/>
      <c r="AD152" s="32"/>
      <c r="AE152" s="32"/>
      <c r="AR152" s="218" t="s">
        <v>185</v>
      </c>
      <c r="AT152" s="218" t="s">
        <v>336</v>
      </c>
      <c r="AU152" s="218" t="s">
        <v>89</v>
      </c>
      <c r="AY152" s="16" t="s">
        <v>148</v>
      </c>
      <c r="BE152" s="219">
        <f>IF(O152="základní",K152,0)</f>
        <v>0</v>
      </c>
      <c r="BF152" s="219">
        <f>IF(O152="snížená",K152,0)</f>
        <v>0</v>
      </c>
      <c r="BG152" s="219">
        <f>IF(O152="zákl. přenesená",K152,0)</f>
        <v>0</v>
      </c>
      <c r="BH152" s="219">
        <f>IF(O152="sníž. přenesená",K152,0)</f>
        <v>0</v>
      </c>
      <c r="BI152" s="219">
        <f>IF(O152="nulová",K152,0)</f>
        <v>0</v>
      </c>
      <c r="BJ152" s="16" t="s">
        <v>89</v>
      </c>
      <c r="BK152" s="219">
        <f>ROUND(P152*H152,2)</f>
        <v>0</v>
      </c>
      <c r="BL152" s="16" t="s">
        <v>156</v>
      </c>
      <c r="BM152" s="218" t="s">
        <v>768</v>
      </c>
    </row>
    <row r="153" spans="1:65" s="13" customFormat="1" ht="11.25">
      <c r="B153" s="224"/>
      <c r="C153" s="225"/>
      <c r="D153" s="220" t="s">
        <v>296</v>
      </c>
      <c r="E153" s="226" t="s">
        <v>1</v>
      </c>
      <c r="F153" s="227" t="s">
        <v>769</v>
      </c>
      <c r="G153" s="225"/>
      <c r="H153" s="228">
        <v>129.19999999999999</v>
      </c>
      <c r="I153" s="229"/>
      <c r="J153" s="229"/>
      <c r="K153" s="225"/>
      <c r="L153" s="225"/>
      <c r="M153" s="230"/>
      <c r="N153" s="231"/>
      <c r="O153" s="232"/>
      <c r="P153" s="232"/>
      <c r="Q153" s="232"/>
      <c r="R153" s="232"/>
      <c r="S153" s="232"/>
      <c r="T153" s="232"/>
      <c r="U153" s="232"/>
      <c r="V153" s="232"/>
      <c r="W153" s="232"/>
      <c r="X153" s="233"/>
      <c r="AT153" s="234" t="s">
        <v>296</v>
      </c>
      <c r="AU153" s="234" t="s">
        <v>89</v>
      </c>
      <c r="AV153" s="13" t="s">
        <v>91</v>
      </c>
      <c r="AW153" s="13" t="s">
        <v>5</v>
      </c>
      <c r="AX153" s="13" t="s">
        <v>81</v>
      </c>
      <c r="AY153" s="234" t="s">
        <v>148</v>
      </c>
    </row>
    <row r="154" spans="1:65" s="13" customFormat="1" ht="11.25">
      <c r="B154" s="224"/>
      <c r="C154" s="225"/>
      <c r="D154" s="220" t="s">
        <v>296</v>
      </c>
      <c r="E154" s="226" t="s">
        <v>1</v>
      </c>
      <c r="F154" s="227" t="s">
        <v>770</v>
      </c>
      <c r="G154" s="225"/>
      <c r="H154" s="228">
        <v>255</v>
      </c>
      <c r="I154" s="229"/>
      <c r="J154" s="229"/>
      <c r="K154" s="225"/>
      <c r="L154" s="225"/>
      <c r="M154" s="230"/>
      <c r="N154" s="231"/>
      <c r="O154" s="232"/>
      <c r="P154" s="232"/>
      <c r="Q154" s="232"/>
      <c r="R154" s="232"/>
      <c r="S154" s="232"/>
      <c r="T154" s="232"/>
      <c r="U154" s="232"/>
      <c r="V154" s="232"/>
      <c r="W154" s="232"/>
      <c r="X154" s="233"/>
      <c r="AT154" s="234" t="s">
        <v>296</v>
      </c>
      <c r="AU154" s="234" t="s">
        <v>89</v>
      </c>
      <c r="AV154" s="13" t="s">
        <v>91</v>
      </c>
      <c r="AW154" s="13" t="s">
        <v>5</v>
      </c>
      <c r="AX154" s="13" t="s">
        <v>81</v>
      </c>
      <c r="AY154" s="234" t="s">
        <v>148</v>
      </c>
    </row>
    <row r="155" spans="1:65" s="14" customFormat="1" ht="11.25">
      <c r="B155" s="235"/>
      <c r="C155" s="236"/>
      <c r="D155" s="220" t="s">
        <v>296</v>
      </c>
      <c r="E155" s="237" t="s">
        <v>1</v>
      </c>
      <c r="F155" s="238" t="s">
        <v>334</v>
      </c>
      <c r="G155" s="236"/>
      <c r="H155" s="239">
        <v>384.2</v>
      </c>
      <c r="I155" s="240"/>
      <c r="J155" s="240"/>
      <c r="K155" s="236"/>
      <c r="L155" s="236"/>
      <c r="M155" s="241"/>
      <c r="N155" s="242"/>
      <c r="O155" s="243"/>
      <c r="P155" s="243"/>
      <c r="Q155" s="243"/>
      <c r="R155" s="243"/>
      <c r="S155" s="243"/>
      <c r="T155" s="243"/>
      <c r="U155" s="243"/>
      <c r="V155" s="243"/>
      <c r="W155" s="243"/>
      <c r="X155" s="244"/>
      <c r="AT155" s="245" t="s">
        <v>296</v>
      </c>
      <c r="AU155" s="245" t="s">
        <v>89</v>
      </c>
      <c r="AV155" s="14" t="s">
        <v>156</v>
      </c>
      <c r="AW155" s="14" t="s">
        <v>5</v>
      </c>
      <c r="AX155" s="14" t="s">
        <v>89</v>
      </c>
      <c r="AY155" s="245" t="s">
        <v>148</v>
      </c>
    </row>
    <row r="156" spans="1:65" s="2" customFormat="1" ht="24" customHeight="1">
      <c r="A156" s="32"/>
      <c r="B156" s="33"/>
      <c r="C156" s="246" t="s">
        <v>268</v>
      </c>
      <c r="D156" s="246" t="s">
        <v>336</v>
      </c>
      <c r="E156" s="247" t="s">
        <v>362</v>
      </c>
      <c r="F156" s="248" t="s">
        <v>363</v>
      </c>
      <c r="G156" s="249" t="s">
        <v>326</v>
      </c>
      <c r="H156" s="250">
        <v>43.2</v>
      </c>
      <c r="I156" s="251"/>
      <c r="J156" s="252"/>
      <c r="K156" s="253">
        <f>ROUND(P156*H156,2)</f>
        <v>0</v>
      </c>
      <c r="L156" s="248" t="s">
        <v>155</v>
      </c>
      <c r="M156" s="254"/>
      <c r="N156" s="255" t="s">
        <v>1</v>
      </c>
      <c r="O156" s="214" t="s">
        <v>44</v>
      </c>
      <c r="P156" s="215">
        <f>I156+J156</f>
        <v>0</v>
      </c>
      <c r="Q156" s="215">
        <f>ROUND(I156*H156,2)</f>
        <v>0</v>
      </c>
      <c r="R156" s="215">
        <f>ROUND(J156*H156,2)</f>
        <v>0</v>
      </c>
      <c r="S156" s="68"/>
      <c r="T156" s="216">
        <f>S156*H156</f>
        <v>0</v>
      </c>
      <c r="U156" s="216">
        <v>1</v>
      </c>
      <c r="V156" s="216">
        <f>U156*H156</f>
        <v>43.2</v>
      </c>
      <c r="W156" s="216">
        <v>0</v>
      </c>
      <c r="X156" s="217">
        <f>W156*H156</f>
        <v>0</v>
      </c>
      <c r="Y156" s="32"/>
      <c r="Z156" s="32"/>
      <c r="AA156" s="32"/>
      <c r="AB156" s="32"/>
      <c r="AC156" s="32"/>
      <c r="AD156" s="32"/>
      <c r="AE156" s="32"/>
      <c r="AR156" s="218" t="s">
        <v>185</v>
      </c>
      <c r="AT156" s="218" t="s">
        <v>336</v>
      </c>
      <c r="AU156" s="218" t="s">
        <v>89</v>
      </c>
      <c r="AY156" s="16" t="s">
        <v>148</v>
      </c>
      <c r="BE156" s="219">
        <f>IF(O156="základní",K156,0)</f>
        <v>0</v>
      </c>
      <c r="BF156" s="219">
        <f>IF(O156="snížená",K156,0)</f>
        <v>0</v>
      </c>
      <c r="BG156" s="219">
        <f>IF(O156="zákl. přenesená",K156,0)</f>
        <v>0</v>
      </c>
      <c r="BH156" s="219">
        <f>IF(O156="sníž. přenesená",K156,0)</f>
        <v>0</v>
      </c>
      <c r="BI156" s="219">
        <f>IF(O156="nulová",K156,0)</f>
        <v>0</v>
      </c>
      <c r="BJ156" s="16" t="s">
        <v>89</v>
      </c>
      <c r="BK156" s="219">
        <f>ROUND(P156*H156,2)</f>
        <v>0</v>
      </c>
      <c r="BL156" s="16" t="s">
        <v>156</v>
      </c>
      <c r="BM156" s="218" t="s">
        <v>771</v>
      </c>
    </row>
    <row r="157" spans="1:65" s="2" customFormat="1" ht="24" customHeight="1">
      <c r="A157" s="32"/>
      <c r="B157" s="33"/>
      <c r="C157" s="246" t="s">
        <v>272</v>
      </c>
      <c r="D157" s="246" t="s">
        <v>336</v>
      </c>
      <c r="E157" s="247" t="s">
        <v>370</v>
      </c>
      <c r="F157" s="248" t="s">
        <v>371</v>
      </c>
      <c r="G157" s="249" t="s">
        <v>154</v>
      </c>
      <c r="H157" s="250">
        <v>126</v>
      </c>
      <c r="I157" s="251"/>
      <c r="J157" s="252"/>
      <c r="K157" s="253">
        <f>ROUND(P157*H157,2)</f>
        <v>0</v>
      </c>
      <c r="L157" s="248" t="s">
        <v>155</v>
      </c>
      <c r="M157" s="254"/>
      <c r="N157" s="255" t="s">
        <v>1</v>
      </c>
      <c r="O157" s="214" t="s">
        <v>44</v>
      </c>
      <c r="P157" s="215">
        <f>I157+J157</f>
        <v>0</v>
      </c>
      <c r="Q157" s="215">
        <f>ROUND(I157*H157,2)</f>
        <v>0</v>
      </c>
      <c r="R157" s="215">
        <f>ROUND(J157*H157,2)</f>
        <v>0</v>
      </c>
      <c r="S157" s="68"/>
      <c r="T157" s="216">
        <f>S157*H157</f>
        <v>0</v>
      </c>
      <c r="U157" s="216">
        <v>3.0999999999999999E-3</v>
      </c>
      <c r="V157" s="216">
        <f>U157*H157</f>
        <v>0.3906</v>
      </c>
      <c r="W157" s="216">
        <v>0</v>
      </c>
      <c r="X157" s="217">
        <f>W157*H157</f>
        <v>0</v>
      </c>
      <c r="Y157" s="32"/>
      <c r="Z157" s="32"/>
      <c r="AA157" s="32"/>
      <c r="AB157" s="32"/>
      <c r="AC157" s="32"/>
      <c r="AD157" s="32"/>
      <c r="AE157" s="32"/>
      <c r="AR157" s="218" t="s">
        <v>185</v>
      </c>
      <c r="AT157" s="218" t="s">
        <v>336</v>
      </c>
      <c r="AU157" s="218" t="s">
        <v>89</v>
      </c>
      <c r="AY157" s="16" t="s">
        <v>148</v>
      </c>
      <c r="BE157" s="219">
        <f>IF(O157="základní",K157,0)</f>
        <v>0</v>
      </c>
      <c r="BF157" s="219">
        <f>IF(O157="snížená",K157,0)</f>
        <v>0</v>
      </c>
      <c r="BG157" s="219">
        <f>IF(O157="zákl. přenesená",K157,0)</f>
        <v>0</v>
      </c>
      <c r="BH157" s="219">
        <f>IF(O157="sníž. přenesená",K157,0)</f>
        <v>0</v>
      </c>
      <c r="BI157" s="219">
        <f>IF(O157="nulová",K157,0)</f>
        <v>0</v>
      </c>
      <c r="BJ157" s="16" t="s">
        <v>89</v>
      </c>
      <c r="BK157" s="219">
        <f>ROUND(P157*H157,2)</f>
        <v>0</v>
      </c>
      <c r="BL157" s="16" t="s">
        <v>156</v>
      </c>
      <c r="BM157" s="218" t="s">
        <v>772</v>
      </c>
    </row>
    <row r="158" spans="1:65" s="2" customFormat="1" ht="19.5">
      <c r="A158" s="32"/>
      <c r="B158" s="33"/>
      <c r="C158" s="34"/>
      <c r="D158" s="220" t="s">
        <v>177</v>
      </c>
      <c r="E158" s="34"/>
      <c r="F158" s="221" t="s">
        <v>373</v>
      </c>
      <c r="G158" s="34"/>
      <c r="H158" s="34"/>
      <c r="I158" s="113"/>
      <c r="J158" s="113"/>
      <c r="K158" s="34"/>
      <c r="L158" s="34"/>
      <c r="M158" s="37"/>
      <c r="N158" s="222"/>
      <c r="O158" s="223"/>
      <c r="P158" s="68"/>
      <c r="Q158" s="68"/>
      <c r="R158" s="68"/>
      <c r="S158" s="68"/>
      <c r="T158" s="68"/>
      <c r="U158" s="68"/>
      <c r="V158" s="68"/>
      <c r="W158" s="68"/>
      <c r="X158" s="69"/>
      <c r="Y158" s="32"/>
      <c r="Z158" s="32"/>
      <c r="AA158" s="32"/>
      <c r="AB158" s="32"/>
      <c r="AC158" s="32"/>
      <c r="AD158" s="32"/>
      <c r="AE158" s="32"/>
      <c r="AT158" s="16" t="s">
        <v>177</v>
      </c>
      <c r="AU158" s="16" t="s">
        <v>89</v>
      </c>
    </row>
    <row r="159" spans="1:65" s="2" customFormat="1" ht="24" customHeight="1">
      <c r="A159" s="32"/>
      <c r="B159" s="33"/>
      <c r="C159" s="246" t="s">
        <v>276</v>
      </c>
      <c r="D159" s="246" t="s">
        <v>336</v>
      </c>
      <c r="E159" s="247" t="s">
        <v>662</v>
      </c>
      <c r="F159" s="248" t="s">
        <v>663</v>
      </c>
      <c r="G159" s="249" t="s">
        <v>154</v>
      </c>
      <c r="H159" s="250">
        <v>100</v>
      </c>
      <c r="I159" s="251"/>
      <c r="J159" s="252"/>
      <c r="K159" s="253">
        <f>ROUND(P159*H159,2)</f>
        <v>0</v>
      </c>
      <c r="L159" s="248" t="s">
        <v>155</v>
      </c>
      <c r="M159" s="254"/>
      <c r="N159" s="255" t="s">
        <v>1</v>
      </c>
      <c r="O159" s="214" t="s">
        <v>44</v>
      </c>
      <c r="P159" s="215">
        <f>I159+J159</f>
        <v>0</v>
      </c>
      <c r="Q159" s="215">
        <f>ROUND(I159*H159,2)</f>
        <v>0</v>
      </c>
      <c r="R159" s="215">
        <f>ROUND(J159*H159,2)</f>
        <v>0</v>
      </c>
      <c r="S159" s="68"/>
      <c r="T159" s="216">
        <f>S159*H159</f>
        <v>0</v>
      </c>
      <c r="U159" s="216">
        <v>4.0000000000000002E-4</v>
      </c>
      <c r="V159" s="216">
        <f>U159*H159</f>
        <v>0.04</v>
      </c>
      <c r="W159" s="216">
        <v>0</v>
      </c>
      <c r="X159" s="217">
        <f>W159*H159</f>
        <v>0</v>
      </c>
      <c r="Y159" s="32"/>
      <c r="Z159" s="32"/>
      <c r="AA159" s="32"/>
      <c r="AB159" s="32"/>
      <c r="AC159" s="32"/>
      <c r="AD159" s="32"/>
      <c r="AE159" s="32"/>
      <c r="AR159" s="218" t="s">
        <v>185</v>
      </c>
      <c r="AT159" s="218" t="s">
        <v>336</v>
      </c>
      <c r="AU159" s="218" t="s">
        <v>89</v>
      </c>
      <c r="AY159" s="16" t="s">
        <v>148</v>
      </c>
      <c r="BE159" s="219">
        <f>IF(O159="základní",K159,0)</f>
        <v>0</v>
      </c>
      <c r="BF159" s="219">
        <f>IF(O159="snížená",K159,0)</f>
        <v>0</v>
      </c>
      <c r="BG159" s="219">
        <f>IF(O159="zákl. přenesená",K159,0)</f>
        <v>0</v>
      </c>
      <c r="BH159" s="219">
        <f>IF(O159="sníž. přenesená",K159,0)</f>
        <v>0</v>
      </c>
      <c r="BI159" s="219">
        <f>IF(O159="nulová",K159,0)</f>
        <v>0</v>
      </c>
      <c r="BJ159" s="16" t="s">
        <v>89</v>
      </c>
      <c r="BK159" s="219">
        <f>ROUND(P159*H159,2)</f>
        <v>0</v>
      </c>
      <c r="BL159" s="16" t="s">
        <v>156</v>
      </c>
      <c r="BM159" s="218" t="s">
        <v>773</v>
      </c>
    </row>
    <row r="160" spans="1:65" s="2" customFormat="1" ht="24" customHeight="1">
      <c r="A160" s="32"/>
      <c r="B160" s="33"/>
      <c r="C160" s="246" t="s">
        <v>280</v>
      </c>
      <c r="D160" s="246" t="s">
        <v>336</v>
      </c>
      <c r="E160" s="247" t="s">
        <v>403</v>
      </c>
      <c r="F160" s="248" t="s">
        <v>404</v>
      </c>
      <c r="G160" s="249" t="s">
        <v>160</v>
      </c>
      <c r="H160" s="250">
        <v>18.899999999999999</v>
      </c>
      <c r="I160" s="251"/>
      <c r="J160" s="252"/>
      <c r="K160" s="253">
        <f>ROUND(P160*H160,2)</f>
        <v>0</v>
      </c>
      <c r="L160" s="248" t="s">
        <v>155</v>
      </c>
      <c r="M160" s="254"/>
      <c r="N160" s="255" t="s">
        <v>1</v>
      </c>
      <c r="O160" s="214" t="s">
        <v>44</v>
      </c>
      <c r="P160" s="215">
        <f>I160+J160</f>
        <v>0</v>
      </c>
      <c r="Q160" s="215">
        <f>ROUND(I160*H160,2)</f>
        <v>0</v>
      </c>
      <c r="R160" s="215">
        <f>ROUND(J160*H160,2)</f>
        <v>0</v>
      </c>
      <c r="S160" s="68"/>
      <c r="T160" s="216">
        <f>S160*H160</f>
        <v>0</v>
      </c>
      <c r="U160" s="216">
        <v>2.4289999999999998</v>
      </c>
      <c r="V160" s="216">
        <f>U160*H160</f>
        <v>45.90809999999999</v>
      </c>
      <c r="W160" s="216">
        <v>0</v>
      </c>
      <c r="X160" s="217">
        <f>W160*H160</f>
        <v>0</v>
      </c>
      <c r="Y160" s="32"/>
      <c r="Z160" s="32"/>
      <c r="AA160" s="32"/>
      <c r="AB160" s="32"/>
      <c r="AC160" s="32"/>
      <c r="AD160" s="32"/>
      <c r="AE160" s="32"/>
      <c r="AR160" s="218" t="s">
        <v>185</v>
      </c>
      <c r="AT160" s="218" t="s">
        <v>336</v>
      </c>
      <c r="AU160" s="218" t="s">
        <v>89</v>
      </c>
      <c r="AY160" s="16" t="s">
        <v>148</v>
      </c>
      <c r="BE160" s="219">
        <f>IF(O160="základní",K160,0)</f>
        <v>0</v>
      </c>
      <c r="BF160" s="219">
        <f>IF(O160="snížená",K160,0)</f>
        <v>0</v>
      </c>
      <c r="BG160" s="219">
        <f>IF(O160="zákl. přenesená",K160,0)</f>
        <v>0</v>
      </c>
      <c r="BH160" s="219">
        <f>IF(O160="sníž. přenesená",K160,0)</f>
        <v>0</v>
      </c>
      <c r="BI160" s="219">
        <f>IF(O160="nulová",K160,0)</f>
        <v>0</v>
      </c>
      <c r="BJ160" s="16" t="s">
        <v>89</v>
      </c>
      <c r="BK160" s="219">
        <f>ROUND(P160*H160,2)</f>
        <v>0</v>
      </c>
      <c r="BL160" s="16" t="s">
        <v>156</v>
      </c>
      <c r="BM160" s="218" t="s">
        <v>774</v>
      </c>
    </row>
    <row r="161" spans="1:65" s="2" customFormat="1" ht="24" customHeight="1">
      <c r="A161" s="32"/>
      <c r="B161" s="33"/>
      <c r="C161" s="246" t="s">
        <v>284</v>
      </c>
      <c r="D161" s="246" t="s">
        <v>336</v>
      </c>
      <c r="E161" s="247" t="s">
        <v>591</v>
      </c>
      <c r="F161" s="248" t="s">
        <v>592</v>
      </c>
      <c r="G161" s="249" t="s">
        <v>182</v>
      </c>
      <c r="H161" s="250">
        <v>67</v>
      </c>
      <c r="I161" s="251"/>
      <c r="J161" s="252"/>
      <c r="K161" s="253">
        <f>ROUND(P161*H161,2)</f>
        <v>0</v>
      </c>
      <c r="L161" s="248" t="s">
        <v>155</v>
      </c>
      <c r="M161" s="254"/>
      <c r="N161" s="255" t="s">
        <v>1</v>
      </c>
      <c r="O161" s="214" t="s">
        <v>44</v>
      </c>
      <c r="P161" s="215">
        <f>I161+J161</f>
        <v>0</v>
      </c>
      <c r="Q161" s="215">
        <f>ROUND(I161*H161,2)</f>
        <v>0</v>
      </c>
      <c r="R161" s="215">
        <f>ROUND(J161*H161,2)</f>
        <v>0</v>
      </c>
      <c r="S161" s="68"/>
      <c r="T161" s="216">
        <f>S161*H161</f>
        <v>0</v>
      </c>
      <c r="U161" s="216">
        <v>0.32705000000000001</v>
      </c>
      <c r="V161" s="216">
        <f>U161*H161</f>
        <v>21.91235</v>
      </c>
      <c r="W161" s="216">
        <v>0</v>
      </c>
      <c r="X161" s="217">
        <f>W161*H161</f>
        <v>0</v>
      </c>
      <c r="Y161" s="32"/>
      <c r="Z161" s="32"/>
      <c r="AA161" s="32"/>
      <c r="AB161" s="32"/>
      <c r="AC161" s="32"/>
      <c r="AD161" s="32"/>
      <c r="AE161" s="32"/>
      <c r="AR161" s="218" t="s">
        <v>185</v>
      </c>
      <c r="AT161" s="218" t="s">
        <v>336</v>
      </c>
      <c r="AU161" s="218" t="s">
        <v>89</v>
      </c>
      <c r="AY161" s="16" t="s">
        <v>148</v>
      </c>
      <c r="BE161" s="219">
        <f>IF(O161="základní",K161,0)</f>
        <v>0</v>
      </c>
      <c r="BF161" s="219">
        <f>IF(O161="snížená",K161,0)</f>
        <v>0</v>
      </c>
      <c r="BG161" s="219">
        <f>IF(O161="zákl. přenesená",K161,0)</f>
        <v>0</v>
      </c>
      <c r="BH161" s="219">
        <f>IF(O161="sníž. přenesená",K161,0)</f>
        <v>0</v>
      </c>
      <c r="BI161" s="219">
        <f>IF(O161="nulová",K161,0)</f>
        <v>0</v>
      </c>
      <c r="BJ161" s="16" t="s">
        <v>89</v>
      </c>
      <c r="BK161" s="219">
        <f>ROUND(P161*H161,2)</f>
        <v>0</v>
      </c>
      <c r="BL161" s="16" t="s">
        <v>156</v>
      </c>
      <c r="BM161" s="218" t="s">
        <v>775</v>
      </c>
    </row>
    <row r="162" spans="1:65" s="2" customFormat="1" ht="24" customHeight="1">
      <c r="A162" s="32"/>
      <c r="B162" s="33"/>
      <c r="C162" s="246" t="s">
        <v>288</v>
      </c>
      <c r="D162" s="246" t="s">
        <v>336</v>
      </c>
      <c r="E162" s="247" t="s">
        <v>776</v>
      </c>
      <c r="F162" s="248" t="s">
        <v>777</v>
      </c>
      <c r="G162" s="249" t="s">
        <v>209</v>
      </c>
      <c r="H162" s="250">
        <v>13.2</v>
      </c>
      <c r="I162" s="251"/>
      <c r="J162" s="252"/>
      <c r="K162" s="253">
        <f>ROUND(P162*H162,2)</f>
        <v>0</v>
      </c>
      <c r="L162" s="248" t="s">
        <v>155</v>
      </c>
      <c r="M162" s="254"/>
      <c r="N162" s="255" t="s">
        <v>1</v>
      </c>
      <c r="O162" s="214" t="s">
        <v>44</v>
      </c>
      <c r="P162" s="215">
        <f>I162+J162</f>
        <v>0</v>
      </c>
      <c r="Q162" s="215">
        <f>ROUND(I162*H162,2)</f>
        <v>0</v>
      </c>
      <c r="R162" s="215">
        <f>ROUND(J162*H162,2)</f>
        <v>0</v>
      </c>
      <c r="S162" s="68"/>
      <c r="T162" s="216">
        <f>S162*H162</f>
        <v>0</v>
      </c>
      <c r="U162" s="216">
        <v>1.52</v>
      </c>
      <c r="V162" s="216">
        <f>U162*H162</f>
        <v>20.064</v>
      </c>
      <c r="W162" s="216">
        <v>0</v>
      </c>
      <c r="X162" s="217">
        <f>W162*H162</f>
        <v>0</v>
      </c>
      <c r="Y162" s="32"/>
      <c r="Z162" s="32"/>
      <c r="AA162" s="32"/>
      <c r="AB162" s="32"/>
      <c r="AC162" s="32"/>
      <c r="AD162" s="32"/>
      <c r="AE162" s="32"/>
      <c r="AR162" s="218" t="s">
        <v>185</v>
      </c>
      <c r="AT162" s="218" t="s">
        <v>336</v>
      </c>
      <c r="AU162" s="218" t="s">
        <v>89</v>
      </c>
      <c r="AY162" s="16" t="s">
        <v>148</v>
      </c>
      <c r="BE162" s="219">
        <f>IF(O162="základní",K162,0)</f>
        <v>0</v>
      </c>
      <c r="BF162" s="219">
        <f>IF(O162="snížená",K162,0)</f>
        <v>0</v>
      </c>
      <c r="BG162" s="219">
        <f>IF(O162="zákl. přenesená",K162,0)</f>
        <v>0</v>
      </c>
      <c r="BH162" s="219">
        <f>IF(O162="sníž. přenesená",K162,0)</f>
        <v>0</v>
      </c>
      <c r="BI162" s="219">
        <f>IF(O162="nulová",K162,0)</f>
        <v>0</v>
      </c>
      <c r="BJ162" s="16" t="s">
        <v>89</v>
      </c>
      <c r="BK162" s="219">
        <f>ROUND(P162*H162,2)</f>
        <v>0</v>
      </c>
      <c r="BL162" s="16" t="s">
        <v>156</v>
      </c>
      <c r="BM162" s="218" t="s">
        <v>778</v>
      </c>
    </row>
    <row r="163" spans="1:65" s="13" customFormat="1" ht="11.25">
      <c r="B163" s="224"/>
      <c r="C163" s="225"/>
      <c r="D163" s="220" t="s">
        <v>296</v>
      </c>
      <c r="E163" s="226" t="s">
        <v>1</v>
      </c>
      <c r="F163" s="227" t="s">
        <v>779</v>
      </c>
      <c r="G163" s="225"/>
      <c r="H163" s="228">
        <v>13.2</v>
      </c>
      <c r="I163" s="229"/>
      <c r="J163" s="229"/>
      <c r="K163" s="225"/>
      <c r="L163" s="225"/>
      <c r="M163" s="230"/>
      <c r="N163" s="231"/>
      <c r="O163" s="232"/>
      <c r="P163" s="232"/>
      <c r="Q163" s="232"/>
      <c r="R163" s="232"/>
      <c r="S163" s="232"/>
      <c r="T163" s="232"/>
      <c r="U163" s="232"/>
      <c r="V163" s="232"/>
      <c r="W163" s="232"/>
      <c r="X163" s="233"/>
      <c r="AT163" s="234" t="s">
        <v>296</v>
      </c>
      <c r="AU163" s="234" t="s">
        <v>89</v>
      </c>
      <c r="AV163" s="13" t="s">
        <v>91</v>
      </c>
      <c r="AW163" s="13" t="s">
        <v>5</v>
      </c>
      <c r="AX163" s="13" t="s">
        <v>89</v>
      </c>
      <c r="AY163" s="234" t="s">
        <v>148</v>
      </c>
    </row>
    <row r="164" spans="1:65" s="2" customFormat="1" ht="16.5" customHeight="1">
      <c r="A164" s="32"/>
      <c r="B164" s="33"/>
      <c r="C164" s="246" t="s">
        <v>292</v>
      </c>
      <c r="D164" s="246" t="s">
        <v>336</v>
      </c>
      <c r="E164" s="247" t="s">
        <v>596</v>
      </c>
      <c r="F164" s="248" t="s">
        <v>597</v>
      </c>
      <c r="G164" s="249" t="s">
        <v>598</v>
      </c>
      <c r="H164" s="250">
        <v>6.16</v>
      </c>
      <c r="I164" s="251"/>
      <c r="J164" s="252"/>
      <c r="K164" s="253">
        <f>ROUND(P164*H164,2)</f>
        <v>0</v>
      </c>
      <c r="L164" s="248" t="s">
        <v>1</v>
      </c>
      <c r="M164" s="254"/>
      <c r="N164" s="255" t="s">
        <v>1</v>
      </c>
      <c r="O164" s="214" t="s">
        <v>44</v>
      </c>
      <c r="P164" s="215">
        <f>I164+J164</f>
        <v>0</v>
      </c>
      <c r="Q164" s="215">
        <f>ROUND(I164*H164,2)</f>
        <v>0</v>
      </c>
      <c r="R164" s="215">
        <f>ROUND(J164*H164,2)</f>
        <v>0</v>
      </c>
      <c r="S164" s="68"/>
      <c r="T164" s="216">
        <f>S164*H164</f>
        <v>0</v>
      </c>
      <c r="U164" s="216">
        <v>0</v>
      </c>
      <c r="V164" s="216">
        <f>U164*H164</f>
        <v>0</v>
      </c>
      <c r="W164" s="216">
        <v>0</v>
      </c>
      <c r="X164" s="217">
        <f>W164*H164</f>
        <v>0</v>
      </c>
      <c r="Y164" s="32"/>
      <c r="Z164" s="32"/>
      <c r="AA164" s="32"/>
      <c r="AB164" s="32"/>
      <c r="AC164" s="32"/>
      <c r="AD164" s="32"/>
      <c r="AE164" s="32"/>
      <c r="AR164" s="218" t="s">
        <v>185</v>
      </c>
      <c r="AT164" s="218" t="s">
        <v>336</v>
      </c>
      <c r="AU164" s="218" t="s">
        <v>89</v>
      </c>
      <c r="AY164" s="16" t="s">
        <v>148</v>
      </c>
      <c r="BE164" s="219">
        <f>IF(O164="základní",K164,0)</f>
        <v>0</v>
      </c>
      <c r="BF164" s="219">
        <f>IF(O164="snížená",K164,0)</f>
        <v>0</v>
      </c>
      <c r="BG164" s="219">
        <f>IF(O164="zákl. přenesená",K164,0)</f>
        <v>0</v>
      </c>
      <c r="BH164" s="219">
        <f>IF(O164="sníž. přenesená",K164,0)</f>
        <v>0</v>
      </c>
      <c r="BI164" s="219">
        <f>IF(O164="nulová",K164,0)</f>
        <v>0</v>
      </c>
      <c r="BJ164" s="16" t="s">
        <v>89</v>
      </c>
      <c r="BK164" s="219">
        <f>ROUND(P164*H164,2)</f>
        <v>0</v>
      </c>
      <c r="BL164" s="16" t="s">
        <v>156</v>
      </c>
      <c r="BM164" s="218" t="s">
        <v>780</v>
      </c>
    </row>
    <row r="165" spans="1:65" s="13" customFormat="1" ht="11.25">
      <c r="B165" s="224"/>
      <c r="C165" s="225"/>
      <c r="D165" s="220" t="s">
        <v>296</v>
      </c>
      <c r="E165" s="226" t="s">
        <v>1</v>
      </c>
      <c r="F165" s="227" t="s">
        <v>781</v>
      </c>
      <c r="G165" s="225"/>
      <c r="H165" s="228">
        <v>6.16</v>
      </c>
      <c r="I165" s="229"/>
      <c r="J165" s="229"/>
      <c r="K165" s="225"/>
      <c r="L165" s="225"/>
      <c r="M165" s="230"/>
      <c r="N165" s="231"/>
      <c r="O165" s="232"/>
      <c r="P165" s="232"/>
      <c r="Q165" s="232"/>
      <c r="R165" s="232"/>
      <c r="S165" s="232"/>
      <c r="T165" s="232"/>
      <c r="U165" s="232"/>
      <c r="V165" s="232"/>
      <c r="W165" s="232"/>
      <c r="X165" s="233"/>
      <c r="AT165" s="234" t="s">
        <v>296</v>
      </c>
      <c r="AU165" s="234" t="s">
        <v>89</v>
      </c>
      <c r="AV165" s="13" t="s">
        <v>91</v>
      </c>
      <c r="AW165" s="13" t="s">
        <v>5</v>
      </c>
      <c r="AX165" s="13" t="s">
        <v>89</v>
      </c>
      <c r="AY165" s="234" t="s">
        <v>148</v>
      </c>
    </row>
    <row r="166" spans="1:65" s="2" customFormat="1" ht="16.5" customHeight="1">
      <c r="A166" s="32"/>
      <c r="B166" s="33"/>
      <c r="C166" s="246" t="s">
        <v>298</v>
      </c>
      <c r="D166" s="246" t="s">
        <v>336</v>
      </c>
      <c r="E166" s="247" t="s">
        <v>601</v>
      </c>
      <c r="F166" s="248" t="s">
        <v>602</v>
      </c>
      <c r="G166" s="249" t="s">
        <v>598</v>
      </c>
      <c r="H166" s="250">
        <v>1.32</v>
      </c>
      <c r="I166" s="251"/>
      <c r="J166" s="252"/>
      <c r="K166" s="253">
        <f>ROUND(P166*H166,2)</f>
        <v>0</v>
      </c>
      <c r="L166" s="248" t="s">
        <v>1</v>
      </c>
      <c r="M166" s="254"/>
      <c r="N166" s="255" t="s">
        <v>1</v>
      </c>
      <c r="O166" s="214" t="s">
        <v>44</v>
      </c>
      <c r="P166" s="215">
        <f>I166+J166</f>
        <v>0</v>
      </c>
      <c r="Q166" s="215">
        <f>ROUND(I166*H166,2)</f>
        <v>0</v>
      </c>
      <c r="R166" s="215">
        <f>ROUND(J166*H166,2)</f>
        <v>0</v>
      </c>
      <c r="S166" s="68"/>
      <c r="T166" s="216">
        <f>S166*H166</f>
        <v>0</v>
      </c>
      <c r="U166" s="216">
        <v>0</v>
      </c>
      <c r="V166" s="216">
        <f>U166*H166</f>
        <v>0</v>
      </c>
      <c r="W166" s="216">
        <v>0</v>
      </c>
      <c r="X166" s="217">
        <f>W166*H166</f>
        <v>0</v>
      </c>
      <c r="Y166" s="32"/>
      <c r="Z166" s="32"/>
      <c r="AA166" s="32"/>
      <c r="AB166" s="32"/>
      <c r="AC166" s="32"/>
      <c r="AD166" s="32"/>
      <c r="AE166" s="32"/>
      <c r="AR166" s="218" t="s">
        <v>185</v>
      </c>
      <c r="AT166" s="218" t="s">
        <v>336</v>
      </c>
      <c r="AU166" s="218" t="s">
        <v>89</v>
      </c>
      <c r="AY166" s="16" t="s">
        <v>148</v>
      </c>
      <c r="BE166" s="219">
        <f>IF(O166="základní",K166,0)</f>
        <v>0</v>
      </c>
      <c r="BF166" s="219">
        <f>IF(O166="snížená",K166,0)</f>
        <v>0</v>
      </c>
      <c r="BG166" s="219">
        <f>IF(O166="zákl. přenesená",K166,0)</f>
        <v>0</v>
      </c>
      <c r="BH166" s="219">
        <f>IF(O166="sníž. přenesená",K166,0)</f>
        <v>0</v>
      </c>
      <c r="BI166" s="219">
        <f>IF(O166="nulová",K166,0)</f>
        <v>0</v>
      </c>
      <c r="BJ166" s="16" t="s">
        <v>89</v>
      </c>
      <c r="BK166" s="219">
        <f>ROUND(P166*H166,2)</f>
        <v>0</v>
      </c>
      <c r="BL166" s="16" t="s">
        <v>156</v>
      </c>
      <c r="BM166" s="218" t="s">
        <v>782</v>
      </c>
    </row>
    <row r="167" spans="1:65" s="13" customFormat="1" ht="11.25">
      <c r="B167" s="224"/>
      <c r="C167" s="225"/>
      <c r="D167" s="220" t="s">
        <v>296</v>
      </c>
      <c r="E167" s="226" t="s">
        <v>1</v>
      </c>
      <c r="F167" s="227" t="s">
        <v>783</v>
      </c>
      <c r="G167" s="225"/>
      <c r="H167" s="228">
        <v>1.32</v>
      </c>
      <c r="I167" s="229"/>
      <c r="J167" s="229"/>
      <c r="K167" s="225"/>
      <c r="L167" s="225"/>
      <c r="M167" s="230"/>
      <c r="N167" s="231"/>
      <c r="O167" s="232"/>
      <c r="P167" s="232"/>
      <c r="Q167" s="232"/>
      <c r="R167" s="232"/>
      <c r="S167" s="232"/>
      <c r="T167" s="232"/>
      <c r="U167" s="232"/>
      <c r="V167" s="232"/>
      <c r="W167" s="232"/>
      <c r="X167" s="233"/>
      <c r="AT167" s="234" t="s">
        <v>296</v>
      </c>
      <c r="AU167" s="234" t="s">
        <v>89</v>
      </c>
      <c r="AV167" s="13" t="s">
        <v>91</v>
      </c>
      <c r="AW167" s="13" t="s">
        <v>5</v>
      </c>
      <c r="AX167" s="13" t="s">
        <v>89</v>
      </c>
      <c r="AY167" s="234" t="s">
        <v>148</v>
      </c>
    </row>
    <row r="168" spans="1:65" s="12" customFormat="1" ht="25.9" customHeight="1">
      <c r="B168" s="189"/>
      <c r="C168" s="190"/>
      <c r="D168" s="191" t="s">
        <v>80</v>
      </c>
      <c r="E168" s="192" t="s">
        <v>436</v>
      </c>
      <c r="F168" s="192" t="s">
        <v>437</v>
      </c>
      <c r="G168" s="190"/>
      <c r="H168" s="190"/>
      <c r="I168" s="193"/>
      <c r="J168" s="193"/>
      <c r="K168" s="194">
        <f>BK168</f>
        <v>0</v>
      </c>
      <c r="L168" s="190"/>
      <c r="M168" s="195"/>
      <c r="N168" s="196"/>
      <c r="O168" s="197"/>
      <c r="P168" s="197"/>
      <c r="Q168" s="198">
        <f>SUM(Q169:Q204)</f>
        <v>0</v>
      </c>
      <c r="R168" s="198">
        <f>SUM(R169:R204)</f>
        <v>0</v>
      </c>
      <c r="S168" s="197"/>
      <c r="T168" s="199">
        <f>SUM(T169:T204)</f>
        <v>0</v>
      </c>
      <c r="U168" s="197"/>
      <c r="V168" s="199">
        <f>SUM(V169:V204)</f>
        <v>0</v>
      </c>
      <c r="W168" s="197"/>
      <c r="X168" s="200">
        <f>SUM(X169:X204)</f>
        <v>0</v>
      </c>
      <c r="AR168" s="201" t="s">
        <v>156</v>
      </c>
      <c r="AT168" s="202" t="s">
        <v>80</v>
      </c>
      <c r="AU168" s="202" t="s">
        <v>81</v>
      </c>
      <c r="AY168" s="201" t="s">
        <v>148</v>
      </c>
      <c r="BK168" s="203">
        <f>SUM(BK169:BK204)</f>
        <v>0</v>
      </c>
    </row>
    <row r="169" spans="1:65" s="2" customFormat="1" ht="24" customHeight="1">
      <c r="A169" s="32"/>
      <c r="B169" s="33"/>
      <c r="C169" s="206" t="s">
        <v>302</v>
      </c>
      <c r="D169" s="206" t="s">
        <v>151</v>
      </c>
      <c r="E169" s="207" t="s">
        <v>463</v>
      </c>
      <c r="F169" s="208" t="s">
        <v>464</v>
      </c>
      <c r="G169" s="209" t="s">
        <v>326</v>
      </c>
      <c r="H169" s="210">
        <v>136.988</v>
      </c>
      <c r="I169" s="211"/>
      <c r="J169" s="211"/>
      <c r="K169" s="212">
        <f>ROUND(P169*H169,2)</f>
        <v>0</v>
      </c>
      <c r="L169" s="208" t="s">
        <v>155</v>
      </c>
      <c r="M169" s="37"/>
      <c r="N169" s="213" t="s">
        <v>1</v>
      </c>
      <c r="O169" s="214" t="s">
        <v>44</v>
      </c>
      <c r="P169" s="215">
        <f>I169+J169</f>
        <v>0</v>
      </c>
      <c r="Q169" s="215">
        <f>ROUND(I169*H169,2)</f>
        <v>0</v>
      </c>
      <c r="R169" s="215">
        <f>ROUND(J169*H169,2)</f>
        <v>0</v>
      </c>
      <c r="S169" s="68"/>
      <c r="T169" s="216">
        <f>S169*H169</f>
        <v>0</v>
      </c>
      <c r="U169" s="216">
        <v>0</v>
      </c>
      <c r="V169" s="216">
        <f>U169*H169</f>
        <v>0</v>
      </c>
      <c r="W169" s="216">
        <v>0</v>
      </c>
      <c r="X169" s="217">
        <f>W169*H169</f>
        <v>0</v>
      </c>
      <c r="Y169" s="32"/>
      <c r="Z169" s="32"/>
      <c r="AA169" s="32"/>
      <c r="AB169" s="32"/>
      <c r="AC169" s="32"/>
      <c r="AD169" s="32"/>
      <c r="AE169" s="32"/>
      <c r="AR169" s="218" t="s">
        <v>429</v>
      </c>
      <c r="AT169" s="218" t="s">
        <v>151</v>
      </c>
      <c r="AU169" s="218" t="s">
        <v>89</v>
      </c>
      <c r="AY169" s="16" t="s">
        <v>148</v>
      </c>
      <c r="BE169" s="219">
        <f>IF(O169="základní",K169,0)</f>
        <v>0</v>
      </c>
      <c r="BF169" s="219">
        <f>IF(O169="snížená",K169,0)</f>
        <v>0</v>
      </c>
      <c r="BG169" s="219">
        <f>IF(O169="zákl. přenesená",K169,0)</f>
        <v>0</v>
      </c>
      <c r="BH169" s="219">
        <f>IF(O169="sníž. přenesená",K169,0)</f>
        <v>0</v>
      </c>
      <c r="BI169" s="219">
        <f>IF(O169="nulová",K169,0)</f>
        <v>0</v>
      </c>
      <c r="BJ169" s="16" t="s">
        <v>89</v>
      </c>
      <c r="BK169" s="219">
        <f>ROUND(P169*H169,2)</f>
        <v>0</v>
      </c>
      <c r="BL169" s="16" t="s">
        <v>429</v>
      </c>
      <c r="BM169" s="218" t="s">
        <v>784</v>
      </c>
    </row>
    <row r="170" spans="1:65" s="2" customFormat="1" ht="19.5">
      <c r="A170" s="32"/>
      <c r="B170" s="33"/>
      <c r="C170" s="34"/>
      <c r="D170" s="220" t="s">
        <v>177</v>
      </c>
      <c r="E170" s="34"/>
      <c r="F170" s="221" t="s">
        <v>466</v>
      </c>
      <c r="G170" s="34"/>
      <c r="H170" s="34"/>
      <c r="I170" s="113"/>
      <c r="J170" s="113"/>
      <c r="K170" s="34"/>
      <c r="L170" s="34"/>
      <c r="M170" s="37"/>
      <c r="N170" s="222"/>
      <c r="O170" s="223"/>
      <c r="P170" s="68"/>
      <c r="Q170" s="68"/>
      <c r="R170" s="68"/>
      <c r="S170" s="68"/>
      <c r="T170" s="68"/>
      <c r="U170" s="68"/>
      <c r="V170" s="68"/>
      <c r="W170" s="68"/>
      <c r="X170" s="69"/>
      <c r="Y170" s="32"/>
      <c r="Z170" s="32"/>
      <c r="AA170" s="32"/>
      <c r="AB170" s="32"/>
      <c r="AC170" s="32"/>
      <c r="AD170" s="32"/>
      <c r="AE170" s="32"/>
      <c r="AT170" s="16" t="s">
        <v>177</v>
      </c>
      <c r="AU170" s="16" t="s">
        <v>89</v>
      </c>
    </row>
    <row r="171" spans="1:65" s="13" customFormat="1" ht="11.25">
      <c r="B171" s="224"/>
      <c r="C171" s="225"/>
      <c r="D171" s="220" t="s">
        <v>296</v>
      </c>
      <c r="E171" s="226" t="s">
        <v>1</v>
      </c>
      <c r="F171" s="227" t="s">
        <v>785</v>
      </c>
      <c r="G171" s="225"/>
      <c r="H171" s="228">
        <v>43.56</v>
      </c>
      <c r="I171" s="229"/>
      <c r="J171" s="229"/>
      <c r="K171" s="225"/>
      <c r="L171" s="225"/>
      <c r="M171" s="230"/>
      <c r="N171" s="231"/>
      <c r="O171" s="232"/>
      <c r="P171" s="232"/>
      <c r="Q171" s="232"/>
      <c r="R171" s="232"/>
      <c r="S171" s="232"/>
      <c r="T171" s="232"/>
      <c r="U171" s="232"/>
      <c r="V171" s="232"/>
      <c r="W171" s="232"/>
      <c r="X171" s="233"/>
      <c r="AT171" s="234" t="s">
        <v>296</v>
      </c>
      <c r="AU171" s="234" t="s">
        <v>89</v>
      </c>
      <c r="AV171" s="13" t="s">
        <v>91</v>
      </c>
      <c r="AW171" s="13" t="s">
        <v>5</v>
      </c>
      <c r="AX171" s="13" t="s">
        <v>81</v>
      </c>
      <c r="AY171" s="234" t="s">
        <v>148</v>
      </c>
    </row>
    <row r="172" spans="1:65" s="13" customFormat="1" ht="11.25">
      <c r="B172" s="224"/>
      <c r="C172" s="225"/>
      <c r="D172" s="220" t="s">
        <v>296</v>
      </c>
      <c r="E172" s="226" t="s">
        <v>1</v>
      </c>
      <c r="F172" s="227" t="s">
        <v>786</v>
      </c>
      <c r="G172" s="225"/>
      <c r="H172" s="228">
        <v>47.52</v>
      </c>
      <c r="I172" s="229"/>
      <c r="J172" s="229"/>
      <c r="K172" s="225"/>
      <c r="L172" s="225"/>
      <c r="M172" s="230"/>
      <c r="N172" s="231"/>
      <c r="O172" s="232"/>
      <c r="P172" s="232"/>
      <c r="Q172" s="232"/>
      <c r="R172" s="232"/>
      <c r="S172" s="232"/>
      <c r="T172" s="232"/>
      <c r="U172" s="232"/>
      <c r="V172" s="232"/>
      <c r="W172" s="232"/>
      <c r="X172" s="233"/>
      <c r="AT172" s="234" t="s">
        <v>296</v>
      </c>
      <c r="AU172" s="234" t="s">
        <v>89</v>
      </c>
      <c r="AV172" s="13" t="s">
        <v>91</v>
      </c>
      <c r="AW172" s="13" t="s">
        <v>5</v>
      </c>
      <c r="AX172" s="13" t="s">
        <v>81</v>
      </c>
      <c r="AY172" s="234" t="s">
        <v>148</v>
      </c>
    </row>
    <row r="173" spans="1:65" s="13" customFormat="1" ht="11.25">
      <c r="B173" s="224"/>
      <c r="C173" s="225"/>
      <c r="D173" s="220" t="s">
        <v>296</v>
      </c>
      <c r="E173" s="226" t="s">
        <v>1</v>
      </c>
      <c r="F173" s="227" t="s">
        <v>787</v>
      </c>
      <c r="G173" s="225"/>
      <c r="H173" s="228">
        <v>45.908000000000001</v>
      </c>
      <c r="I173" s="229"/>
      <c r="J173" s="229"/>
      <c r="K173" s="225"/>
      <c r="L173" s="225"/>
      <c r="M173" s="230"/>
      <c r="N173" s="231"/>
      <c r="O173" s="232"/>
      <c r="P173" s="232"/>
      <c r="Q173" s="232"/>
      <c r="R173" s="232"/>
      <c r="S173" s="232"/>
      <c r="T173" s="232"/>
      <c r="U173" s="232"/>
      <c r="V173" s="232"/>
      <c r="W173" s="232"/>
      <c r="X173" s="233"/>
      <c r="AT173" s="234" t="s">
        <v>296</v>
      </c>
      <c r="AU173" s="234" t="s">
        <v>89</v>
      </c>
      <c r="AV173" s="13" t="s">
        <v>91</v>
      </c>
      <c r="AW173" s="13" t="s">
        <v>5</v>
      </c>
      <c r="AX173" s="13" t="s">
        <v>81</v>
      </c>
      <c r="AY173" s="234" t="s">
        <v>148</v>
      </c>
    </row>
    <row r="174" spans="1:65" s="14" customFormat="1" ht="11.25">
      <c r="B174" s="235"/>
      <c r="C174" s="236"/>
      <c r="D174" s="220" t="s">
        <v>296</v>
      </c>
      <c r="E174" s="237" t="s">
        <v>1</v>
      </c>
      <c r="F174" s="238" t="s">
        <v>334</v>
      </c>
      <c r="G174" s="236"/>
      <c r="H174" s="239">
        <v>136.988</v>
      </c>
      <c r="I174" s="240"/>
      <c r="J174" s="240"/>
      <c r="K174" s="236"/>
      <c r="L174" s="236"/>
      <c r="M174" s="241"/>
      <c r="N174" s="242"/>
      <c r="O174" s="243"/>
      <c r="P174" s="243"/>
      <c r="Q174" s="243"/>
      <c r="R174" s="243"/>
      <c r="S174" s="243"/>
      <c r="T174" s="243"/>
      <c r="U174" s="243"/>
      <c r="V174" s="243"/>
      <c r="W174" s="243"/>
      <c r="X174" s="244"/>
      <c r="AT174" s="245" t="s">
        <v>296</v>
      </c>
      <c r="AU174" s="245" t="s">
        <v>89</v>
      </c>
      <c r="AV174" s="14" t="s">
        <v>156</v>
      </c>
      <c r="AW174" s="14" t="s">
        <v>5</v>
      </c>
      <c r="AX174" s="14" t="s">
        <v>89</v>
      </c>
      <c r="AY174" s="245" t="s">
        <v>148</v>
      </c>
    </row>
    <row r="175" spans="1:65" s="2" customFormat="1" ht="24" customHeight="1">
      <c r="A175" s="32"/>
      <c r="B175" s="33"/>
      <c r="C175" s="206" t="s">
        <v>306</v>
      </c>
      <c r="D175" s="206" t="s">
        <v>151</v>
      </c>
      <c r="E175" s="207" t="s">
        <v>472</v>
      </c>
      <c r="F175" s="208" t="s">
        <v>473</v>
      </c>
      <c r="G175" s="209" t="s">
        <v>326</v>
      </c>
      <c r="H175" s="210">
        <v>522.64</v>
      </c>
      <c r="I175" s="211"/>
      <c r="J175" s="211"/>
      <c r="K175" s="212">
        <f>ROUND(P175*H175,2)</f>
        <v>0</v>
      </c>
      <c r="L175" s="208" t="s">
        <v>155</v>
      </c>
      <c r="M175" s="37"/>
      <c r="N175" s="213" t="s">
        <v>1</v>
      </c>
      <c r="O175" s="214" t="s">
        <v>44</v>
      </c>
      <c r="P175" s="215">
        <f>I175+J175</f>
        <v>0</v>
      </c>
      <c r="Q175" s="215">
        <f>ROUND(I175*H175,2)</f>
        <v>0</v>
      </c>
      <c r="R175" s="215">
        <f>ROUND(J175*H175,2)</f>
        <v>0</v>
      </c>
      <c r="S175" s="68"/>
      <c r="T175" s="216">
        <f>S175*H175</f>
        <v>0</v>
      </c>
      <c r="U175" s="216">
        <v>0</v>
      </c>
      <c r="V175" s="216">
        <f>U175*H175</f>
        <v>0</v>
      </c>
      <c r="W175" s="216">
        <v>0</v>
      </c>
      <c r="X175" s="217">
        <f>W175*H175</f>
        <v>0</v>
      </c>
      <c r="Y175" s="32"/>
      <c r="Z175" s="32"/>
      <c r="AA175" s="32"/>
      <c r="AB175" s="32"/>
      <c r="AC175" s="32"/>
      <c r="AD175" s="32"/>
      <c r="AE175" s="32"/>
      <c r="AR175" s="218" t="s">
        <v>429</v>
      </c>
      <c r="AT175" s="218" t="s">
        <v>151</v>
      </c>
      <c r="AU175" s="218" t="s">
        <v>89</v>
      </c>
      <c r="AY175" s="16" t="s">
        <v>148</v>
      </c>
      <c r="BE175" s="219">
        <f>IF(O175="základní",K175,0)</f>
        <v>0</v>
      </c>
      <c r="BF175" s="219">
        <f>IF(O175="snížená",K175,0)</f>
        <v>0</v>
      </c>
      <c r="BG175" s="219">
        <f>IF(O175="zákl. přenesená",K175,0)</f>
        <v>0</v>
      </c>
      <c r="BH175" s="219">
        <f>IF(O175="sníž. přenesená",K175,0)</f>
        <v>0</v>
      </c>
      <c r="BI175" s="219">
        <f>IF(O175="nulová",K175,0)</f>
        <v>0</v>
      </c>
      <c r="BJ175" s="16" t="s">
        <v>89</v>
      </c>
      <c r="BK175" s="219">
        <f>ROUND(P175*H175,2)</f>
        <v>0</v>
      </c>
      <c r="BL175" s="16" t="s">
        <v>429</v>
      </c>
      <c r="BM175" s="218" t="s">
        <v>788</v>
      </c>
    </row>
    <row r="176" spans="1:65" s="2" customFormat="1" ht="19.5">
      <c r="A176" s="32"/>
      <c r="B176" s="33"/>
      <c r="C176" s="34"/>
      <c r="D176" s="220" t="s">
        <v>177</v>
      </c>
      <c r="E176" s="34"/>
      <c r="F176" s="221" t="s">
        <v>466</v>
      </c>
      <c r="G176" s="34"/>
      <c r="H176" s="34"/>
      <c r="I176" s="113"/>
      <c r="J176" s="113"/>
      <c r="K176" s="34"/>
      <c r="L176" s="34"/>
      <c r="M176" s="37"/>
      <c r="N176" s="222"/>
      <c r="O176" s="223"/>
      <c r="P176" s="68"/>
      <c r="Q176" s="68"/>
      <c r="R176" s="68"/>
      <c r="S176" s="68"/>
      <c r="T176" s="68"/>
      <c r="U176" s="68"/>
      <c r="V176" s="68"/>
      <c r="W176" s="68"/>
      <c r="X176" s="69"/>
      <c r="Y176" s="32"/>
      <c r="Z176" s="32"/>
      <c r="AA176" s="32"/>
      <c r="AB176" s="32"/>
      <c r="AC176" s="32"/>
      <c r="AD176" s="32"/>
      <c r="AE176" s="32"/>
      <c r="AT176" s="16" t="s">
        <v>177</v>
      </c>
      <c r="AU176" s="16" t="s">
        <v>89</v>
      </c>
    </row>
    <row r="177" spans="1:65" s="13" customFormat="1" ht="11.25">
      <c r="B177" s="224"/>
      <c r="C177" s="225"/>
      <c r="D177" s="220" t="s">
        <v>296</v>
      </c>
      <c r="E177" s="226" t="s">
        <v>1</v>
      </c>
      <c r="F177" s="227" t="s">
        <v>789</v>
      </c>
      <c r="G177" s="225"/>
      <c r="H177" s="228">
        <v>129.19999999999999</v>
      </c>
      <c r="I177" s="229"/>
      <c r="J177" s="229"/>
      <c r="K177" s="225"/>
      <c r="L177" s="225"/>
      <c r="M177" s="230"/>
      <c r="N177" s="231"/>
      <c r="O177" s="232"/>
      <c r="P177" s="232"/>
      <c r="Q177" s="232"/>
      <c r="R177" s="232"/>
      <c r="S177" s="232"/>
      <c r="T177" s="232"/>
      <c r="U177" s="232"/>
      <c r="V177" s="232"/>
      <c r="W177" s="232"/>
      <c r="X177" s="233"/>
      <c r="AT177" s="234" t="s">
        <v>296</v>
      </c>
      <c r="AU177" s="234" t="s">
        <v>89</v>
      </c>
      <c r="AV177" s="13" t="s">
        <v>91</v>
      </c>
      <c r="AW177" s="13" t="s">
        <v>5</v>
      </c>
      <c r="AX177" s="13" t="s">
        <v>81</v>
      </c>
      <c r="AY177" s="234" t="s">
        <v>148</v>
      </c>
    </row>
    <row r="178" spans="1:65" s="13" customFormat="1" ht="11.25">
      <c r="B178" s="224"/>
      <c r="C178" s="225"/>
      <c r="D178" s="220" t="s">
        <v>296</v>
      </c>
      <c r="E178" s="226" t="s">
        <v>1</v>
      </c>
      <c r="F178" s="227" t="s">
        <v>790</v>
      </c>
      <c r="G178" s="225"/>
      <c r="H178" s="228">
        <v>30.24</v>
      </c>
      <c r="I178" s="229"/>
      <c r="J178" s="229"/>
      <c r="K178" s="225"/>
      <c r="L178" s="225"/>
      <c r="M178" s="230"/>
      <c r="N178" s="231"/>
      <c r="O178" s="232"/>
      <c r="P178" s="232"/>
      <c r="Q178" s="232"/>
      <c r="R178" s="232"/>
      <c r="S178" s="232"/>
      <c r="T178" s="232"/>
      <c r="U178" s="232"/>
      <c r="V178" s="232"/>
      <c r="W178" s="232"/>
      <c r="X178" s="233"/>
      <c r="AT178" s="234" t="s">
        <v>296</v>
      </c>
      <c r="AU178" s="234" t="s">
        <v>89</v>
      </c>
      <c r="AV178" s="13" t="s">
        <v>91</v>
      </c>
      <c r="AW178" s="13" t="s">
        <v>5</v>
      </c>
      <c r="AX178" s="13" t="s">
        <v>81</v>
      </c>
      <c r="AY178" s="234" t="s">
        <v>148</v>
      </c>
    </row>
    <row r="179" spans="1:65" s="13" customFormat="1" ht="11.25">
      <c r="B179" s="224"/>
      <c r="C179" s="225"/>
      <c r="D179" s="220" t="s">
        <v>296</v>
      </c>
      <c r="E179" s="226" t="s">
        <v>1</v>
      </c>
      <c r="F179" s="227" t="s">
        <v>791</v>
      </c>
      <c r="G179" s="225"/>
      <c r="H179" s="228">
        <v>43.2</v>
      </c>
      <c r="I179" s="229"/>
      <c r="J179" s="229"/>
      <c r="K179" s="225"/>
      <c r="L179" s="225"/>
      <c r="M179" s="230"/>
      <c r="N179" s="231"/>
      <c r="O179" s="232"/>
      <c r="P179" s="232"/>
      <c r="Q179" s="232"/>
      <c r="R179" s="232"/>
      <c r="S179" s="232"/>
      <c r="T179" s="232"/>
      <c r="U179" s="232"/>
      <c r="V179" s="232"/>
      <c r="W179" s="232"/>
      <c r="X179" s="233"/>
      <c r="AT179" s="234" t="s">
        <v>296</v>
      </c>
      <c r="AU179" s="234" t="s">
        <v>89</v>
      </c>
      <c r="AV179" s="13" t="s">
        <v>91</v>
      </c>
      <c r="AW179" s="13" t="s">
        <v>5</v>
      </c>
      <c r="AX179" s="13" t="s">
        <v>81</v>
      </c>
      <c r="AY179" s="234" t="s">
        <v>148</v>
      </c>
    </row>
    <row r="180" spans="1:65" s="13" customFormat="1" ht="11.25">
      <c r="B180" s="224"/>
      <c r="C180" s="225"/>
      <c r="D180" s="220" t="s">
        <v>296</v>
      </c>
      <c r="E180" s="226" t="s">
        <v>1</v>
      </c>
      <c r="F180" s="227" t="s">
        <v>792</v>
      </c>
      <c r="G180" s="225"/>
      <c r="H180" s="228">
        <v>320</v>
      </c>
      <c r="I180" s="229"/>
      <c r="J180" s="229"/>
      <c r="K180" s="225"/>
      <c r="L180" s="225"/>
      <c r="M180" s="230"/>
      <c r="N180" s="231"/>
      <c r="O180" s="232"/>
      <c r="P180" s="232"/>
      <c r="Q180" s="232"/>
      <c r="R180" s="232"/>
      <c r="S180" s="232"/>
      <c r="T180" s="232"/>
      <c r="U180" s="232"/>
      <c r="V180" s="232"/>
      <c r="W180" s="232"/>
      <c r="X180" s="233"/>
      <c r="AT180" s="234" t="s">
        <v>296</v>
      </c>
      <c r="AU180" s="234" t="s">
        <v>89</v>
      </c>
      <c r="AV180" s="13" t="s">
        <v>91</v>
      </c>
      <c r="AW180" s="13" t="s">
        <v>5</v>
      </c>
      <c r="AX180" s="13" t="s">
        <v>81</v>
      </c>
      <c r="AY180" s="234" t="s">
        <v>148</v>
      </c>
    </row>
    <row r="181" spans="1:65" s="14" customFormat="1" ht="11.25">
      <c r="B181" s="235"/>
      <c r="C181" s="236"/>
      <c r="D181" s="220" t="s">
        <v>296</v>
      </c>
      <c r="E181" s="237" t="s">
        <v>1</v>
      </c>
      <c r="F181" s="238" t="s">
        <v>334</v>
      </c>
      <c r="G181" s="236"/>
      <c r="H181" s="239">
        <v>522.64</v>
      </c>
      <c r="I181" s="240"/>
      <c r="J181" s="240"/>
      <c r="K181" s="236"/>
      <c r="L181" s="236"/>
      <c r="M181" s="241"/>
      <c r="N181" s="242"/>
      <c r="O181" s="243"/>
      <c r="P181" s="243"/>
      <c r="Q181" s="243"/>
      <c r="R181" s="243"/>
      <c r="S181" s="243"/>
      <c r="T181" s="243"/>
      <c r="U181" s="243"/>
      <c r="V181" s="243"/>
      <c r="W181" s="243"/>
      <c r="X181" s="244"/>
      <c r="AT181" s="245" t="s">
        <v>296</v>
      </c>
      <c r="AU181" s="245" t="s">
        <v>89</v>
      </c>
      <c r="AV181" s="14" t="s">
        <v>156</v>
      </c>
      <c r="AW181" s="14" t="s">
        <v>5</v>
      </c>
      <c r="AX181" s="14" t="s">
        <v>89</v>
      </c>
      <c r="AY181" s="245" t="s">
        <v>148</v>
      </c>
    </row>
    <row r="182" spans="1:65" s="2" customFormat="1" ht="24" customHeight="1">
      <c r="A182" s="32"/>
      <c r="B182" s="33"/>
      <c r="C182" s="206" t="s">
        <v>310</v>
      </c>
      <c r="D182" s="206" t="s">
        <v>151</v>
      </c>
      <c r="E182" s="207" t="s">
        <v>480</v>
      </c>
      <c r="F182" s="208" t="s">
        <v>481</v>
      </c>
      <c r="G182" s="209" t="s">
        <v>326</v>
      </c>
      <c r="H182" s="210">
        <v>427.4</v>
      </c>
      <c r="I182" s="211"/>
      <c r="J182" s="211"/>
      <c r="K182" s="212">
        <f>ROUND(P182*H182,2)</f>
        <v>0</v>
      </c>
      <c r="L182" s="208" t="s">
        <v>155</v>
      </c>
      <c r="M182" s="37"/>
      <c r="N182" s="213" t="s">
        <v>1</v>
      </c>
      <c r="O182" s="214" t="s">
        <v>44</v>
      </c>
      <c r="P182" s="215">
        <f>I182+J182</f>
        <v>0</v>
      </c>
      <c r="Q182" s="215">
        <f>ROUND(I182*H182,2)</f>
        <v>0</v>
      </c>
      <c r="R182" s="215">
        <f>ROUND(J182*H182,2)</f>
        <v>0</v>
      </c>
      <c r="S182" s="68"/>
      <c r="T182" s="216">
        <f>S182*H182</f>
        <v>0</v>
      </c>
      <c r="U182" s="216">
        <v>0</v>
      </c>
      <c r="V182" s="216">
        <f>U182*H182</f>
        <v>0</v>
      </c>
      <c r="W182" s="216">
        <v>0</v>
      </c>
      <c r="X182" s="217">
        <f>W182*H182</f>
        <v>0</v>
      </c>
      <c r="Y182" s="32"/>
      <c r="Z182" s="32"/>
      <c r="AA182" s="32"/>
      <c r="AB182" s="32"/>
      <c r="AC182" s="32"/>
      <c r="AD182" s="32"/>
      <c r="AE182" s="32"/>
      <c r="AR182" s="218" t="s">
        <v>429</v>
      </c>
      <c r="AT182" s="218" t="s">
        <v>151</v>
      </c>
      <c r="AU182" s="218" t="s">
        <v>89</v>
      </c>
      <c r="AY182" s="16" t="s">
        <v>148</v>
      </c>
      <c r="BE182" s="219">
        <f>IF(O182="základní",K182,0)</f>
        <v>0</v>
      </c>
      <c r="BF182" s="219">
        <f>IF(O182="snížená",K182,0)</f>
        <v>0</v>
      </c>
      <c r="BG182" s="219">
        <f>IF(O182="zákl. přenesená",K182,0)</f>
        <v>0</v>
      </c>
      <c r="BH182" s="219">
        <f>IF(O182="sníž. přenesená",K182,0)</f>
        <v>0</v>
      </c>
      <c r="BI182" s="219">
        <f>IF(O182="nulová",K182,0)</f>
        <v>0</v>
      </c>
      <c r="BJ182" s="16" t="s">
        <v>89</v>
      </c>
      <c r="BK182" s="219">
        <f>ROUND(P182*H182,2)</f>
        <v>0</v>
      </c>
      <c r="BL182" s="16" t="s">
        <v>429</v>
      </c>
      <c r="BM182" s="218" t="s">
        <v>793</v>
      </c>
    </row>
    <row r="183" spans="1:65" s="2" customFormat="1" ht="19.5">
      <c r="A183" s="32"/>
      <c r="B183" s="33"/>
      <c r="C183" s="34"/>
      <c r="D183" s="220" t="s">
        <v>177</v>
      </c>
      <c r="E183" s="34"/>
      <c r="F183" s="221" t="s">
        <v>466</v>
      </c>
      <c r="G183" s="34"/>
      <c r="H183" s="34"/>
      <c r="I183" s="113"/>
      <c r="J183" s="113"/>
      <c r="K183" s="34"/>
      <c r="L183" s="34"/>
      <c r="M183" s="37"/>
      <c r="N183" s="222"/>
      <c r="O183" s="223"/>
      <c r="P183" s="68"/>
      <c r="Q183" s="68"/>
      <c r="R183" s="68"/>
      <c r="S183" s="68"/>
      <c r="T183" s="68"/>
      <c r="U183" s="68"/>
      <c r="V183" s="68"/>
      <c r="W183" s="68"/>
      <c r="X183" s="69"/>
      <c r="Y183" s="32"/>
      <c r="Z183" s="32"/>
      <c r="AA183" s="32"/>
      <c r="AB183" s="32"/>
      <c r="AC183" s="32"/>
      <c r="AD183" s="32"/>
      <c r="AE183" s="32"/>
      <c r="AT183" s="16" t="s">
        <v>177</v>
      </c>
      <c r="AU183" s="16" t="s">
        <v>89</v>
      </c>
    </row>
    <row r="184" spans="1:65" s="13" customFormat="1" ht="11.25">
      <c r="B184" s="224"/>
      <c r="C184" s="225"/>
      <c r="D184" s="220" t="s">
        <v>296</v>
      </c>
      <c r="E184" s="226" t="s">
        <v>1</v>
      </c>
      <c r="F184" s="227" t="s">
        <v>794</v>
      </c>
      <c r="G184" s="225"/>
      <c r="H184" s="228">
        <v>384.2</v>
      </c>
      <c r="I184" s="229"/>
      <c r="J184" s="229"/>
      <c r="K184" s="225"/>
      <c r="L184" s="225"/>
      <c r="M184" s="230"/>
      <c r="N184" s="231"/>
      <c r="O184" s="232"/>
      <c r="P184" s="232"/>
      <c r="Q184" s="232"/>
      <c r="R184" s="232"/>
      <c r="S184" s="232"/>
      <c r="T184" s="232"/>
      <c r="U184" s="232"/>
      <c r="V184" s="232"/>
      <c r="W184" s="232"/>
      <c r="X184" s="233"/>
      <c r="AT184" s="234" t="s">
        <v>296</v>
      </c>
      <c r="AU184" s="234" t="s">
        <v>89</v>
      </c>
      <c r="AV184" s="13" t="s">
        <v>91</v>
      </c>
      <c r="AW184" s="13" t="s">
        <v>5</v>
      </c>
      <c r="AX184" s="13" t="s">
        <v>81</v>
      </c>
      <c r="AY184" s="234" t="s">
        <v>148</v>
      </c>
    </row>
    <row r="185" spans="1:65" s="13" customFormat="1" ht="11.25">
      <c r="B185" s="224"/>
      <c r="C185" s="225"/>
      <c r="D185" s="220" t="s">
        <v>296</v>
      </c>
      <c r="E185" s="226" t="s">
        <v>1</v>
      </c>
      <c r="F185" s="227" t="s">
        <v>791</v>
      </c>
      <c r="G185" s="225"/>
      <c r="H185" s="228">
        <v>43.2</v>
      </c>
      <c r="I185" s="229"/>
      <c r="J185" s="229"/>
      <c r="K185" s="225"/>
      <c r="L185" s="225"/>
      <c r="M185" s="230"/>
      <c r="N185" s="231"/>
      <c r="O185" s="232"/>
      <c r="P185" s="232"/>
      <c r="Q185" s="232"/>
      <c r="R185" s="232"/>
      <c r="S185" s="232"/>
      <c r="T185" s="232"/>
      <c r="U185" s="232"/>
      <c r="V185" s="232"/>
      <c r="W185" s="232"/>
      <c r="X185" s="233"/>
      <c r="AT185" s="234" t="s">
        <v>296</v>
      </c>
      <c r="AU185" s="234" t="s">
        <v>89</v>
      </c>
      <c r="AV185" s="13" t="s">
        <v>91</v>
      </c>
      <c r="AW185" s="13" t="s">
        <v>5</v>
      </c>
      <c r="AX185" s="13" t="s">
        <v>81</v>
      </c>
      <c r="AY185" s="234" t="s">
        <v>148</v>
      </c>
    </row>
    <row r="186" spans="1:65" s="14" customFormat="1" ht="11.25">
      <c r="B186" s="235"/>
      <c r="C186" s="236"/>
      <c r="D186" s="220" t="s">
        <v>296</v>
      </c>
      <c r="E186" s="237" t="s">
        <v>1</v>
      </c>
      <c r="F186" s="238" t="s">
        <v>334</v>
      </c>
      <c r="G186" s="236"/>
      <c r="H186" s="239">
        <v>427.4</v>
      </c>
      <c r="I186" s="240"/>
      <c r="J186" s="240"/>
      <c r="K186" s="236"/>
      <c r="L186" s="236"/>
      <c r="M186" s="241"/>
      <c r="N186" s="242"/>
      <c r="O186" s="243"/>
      <c r="P186" s="243"/>
      <c r="Q186" s="243"/>
      <c r="R186" s="243"/>
      <c r="S186" s="243"/>
      <c r="T186" s="243"/>
      <c r="U186" s="243"/>
      <c r="V186" s="243"/>
      <c r="W186" s="243"/>
      <c r="X186" s="244"/>
      <c r="AT186" s="245" t="s">
        <v>296</v>
      </c>
      <c r="AU186" s="245" t="s">
        <v>89</v>
      </c>
      <c r="AV186" s="14" t="s">
        <v>156</v>
      </c>
      <c r="AW186" s="14" t="s">
        <v>5</v>
      </c>
      <c r="AX186" s="14" t="s">
        <v>89</v>
      </c>
      <c r="AY186" s="245" t="s">
        <v>148</v>
      </c>
    </row>
    <row r="187" spans="1:65" s="2" customFormat="1" ht="24" customHeight="1">
      <c r="A187" s="32"/>
      <c r="B187" s="33"/>
      <c r="C187" s="206" t="s">
        <v>315</v>
      </c>
      <c r="D187" s="206" t="s">
        <v>151</v>
      </c>
      <c r="E187" s="207" t="s">
        <v>487</v>
      </c>
      <c r="F187" s="208" t="s">
        <v>488</v>
      </c>
      <c r="G187" s="209" t="s">
        <v>326</v>
      </c>
      <c r="H187" s="210">
        <v>22.382999999999999</v>
      </c>
      <c r="I187" s="211"/>
      <c r="J187" s="211"/>
      <c r="K187" s="212">
        <f>ROUND(P187*H187,2)</f>
        <v>0</v>
      </c>
      <c r="L187" s="208" t="s">
        <v>155</v>
      </c>
      <c r="M187" s="37"/>
      <c r="N187" s="213" t="s">
        <v>1</v>
      </c>
      <c r="O187" s="214" t="s">
        <v>44</v>
      </c>
      <c r="P187" s="215">
        <f>I187+J187</f>
        <v>0</v>
      </c>
      <c r="Q187" s="215">
        <f>ROUND(I187*H187,2)</f>
        <v>0</v>
      </c>
      <c r="R187" s="215">
        <f>ROUND(J187*H187,2)</f>
        <v>0</v>
      </c>
      <c r="S187" s="68"/>
      <c r="T187" s="216">
        <f>S187*H187</f>
        <v>0</v>
      </c>
      <c r="U187" s="216">
        <v>0</v>
      </c>
      <c r="V187" s="216">
        <f>U187*H187</f>
        <v>0</v>
      </c>
      <c r="W187" s="216">
        <v>0</v>
      </c>
      <c r="X187" s="217">
        <f>W187*H187</f>
        <v>0</v>
      </c>
      <c r="Y187" s="32"/>
      <c r="Z187" s="32"/>
      <c r="AA187" s="32"/>
      <c r="AB187" s="32"/>
      <c r="AC187" s="32"/>
      <c r="AD187" s="32"/>
      <c r="AE187" s="32"/>
      <c r="AR187" s="218" t="s">
        <v>429</v>
      </c>
      <c r="AT187" s="218" t="s">
        <v>151</v>
      </c>
      <c r="AU187" s="218" t="s">
        <v>89</v>
      </c>
      <c r="AY187" s="16" t="s">
        <v>148</v>
      </c>
      <c r="BE187" s="219">
        <f>IF(O187="základní",K187,0)</f>
        <v>0</v>
      </c>
      <c r="BF187" s="219">
        <f>IF(O187="snížená",K187,0)</f>
        <v>0</v>
      </c>
      <c r="BG187" s="219">
        <f>IF(O187="zákl. přenesená",K187,0)</f>
        <v>0</v>
      </c>
      <c r="BH187" s="219">
        <f>IF(O187="sníž. přenesená",K187,0)</f>
        <v>0</v>
      </c>
      <c r="BI187" s="219">
        <f>IF(O187="nulová",K187,0)</f>
        <v>0</v>
      </c>
      <c r="BJ187" s="16" t="s">
        <v>89</v>
      </c>
      <c r="BK187" s="219">
        <f>ROUND(P187*H187,2)</f>
        <v>0</v>
      </c>
      <c r="BL187" s="16" t="s">
        <v>429</v>
      </c>
      <c r="BM187" s="218" t="s">
        <v>795</v>
      </c>
    </row>
    <row r="188" spans="1:65" s="2" customFormat="1" ht="19.5">
      <c r="A188" s="32"/>
      <c r="B188" s="33"/>
      <c r="C188" s="34"/>
      <c r="D188" s="220" t="s">
        <v>177</v>
      </c>
      <c r="E188" s="34"/>
      <c r="F188" s="221" t="s">
        <v>466</v>
      </c>
      <c r="G188" s="34"/>
      <c r="H188" s="34"/>
      <c r="I188" s="113"/>
      <c r="J188" s="113"/>
      <c r="K188" s="34"/>
      <c r="L188" s="34"/>
      <c r="M188" s="37"/>
      <c r="N188" s="222"/>
      <c r="O188" s="223"/>
      <c r="P188" s="68"/>
      <c r="Q188" s="68"/>
      <c r="R188" s="68"/>
      <c r="S188" s="68"/>
      <c r="T188" s="68"/>
      <c r="U188" s="68"/>
      <c r="V188" s="68"/>
      <c r="W188" s="68"/>
      <c r="X188" s="69"/>
      <c r="Y188" s="32"/>
      <c r="Z188" s="32"/>
      <c r="AA188" s="32"/>
      <c r="AB188" s="32"/>
      <c r="AC188" s="32"/>
      <c r="AD188" s="32"/>
      <c r="AE188" s="32"/>
      <c r="AT188" s="16" t="s">
        <v>177</v>
      </c>
      <c r="AU188" s="16" t="s">
        <v>89</v>
      </c>
    </row>
    <row r="189" spans="1:65" s="13" customFormat="1" ht="11.25">
      <c r="B189" s="224"/>
      <c r="C189" s="225"/>
      <c r="D189" s="220" t="s">
        <v>296</v>
      </c>
      <c r="E189" s="226" t="s">
        <v>1</v>
      </c>
      <c r="F189" s="227" t="s">
        <v>796</v>
      </c>
      <c r="G189" s="225"/>
      <c r="H189" s="228">
        <v>0.04</v>
      </c>
      <c r="I189" s="229"/>
      <c r="J189" s="229"/>
      <c r="K189" s="225"/>
      <c r="L189" s="225"/>
      <c r="M189" s="230"/>
      <c r="N189" s="231"/>
      <c r="O189" s="232"/>
      <c r="P189" s="232"/>
      <c r="Q189" s="232"/>
      <c r="R189" s="232"/>
      <c r="S189" s="232"/>
      <c r="T189" s="232"/>
      <c r="U189" s="232"/>
      <c r="V189" s="232"/>
      <c r="W189" s="232"/>
      <c r="X189" s="233"/>
      <c r="AT189" s="234" t="s">
        <v>296</v>
      </c>
      <c r="AU189" s="234" t="s">
        <v>89</v>
      </c>
      <c r="AV189" s="13" t="s">
        <v>91</v>
      </c>
      <c r="AW189" s="13" t="s">
        <v>5</v>
      </c>
      <c r="AX189" s="13" t="s">
        <v>81</v>
      </c>
      <c r="AY189" s="234" t="s">
        <v>148</v>
      </c>
    </row>
    <row r="190" spans="1:65" s="13" customFormat="1" ht="11.25">
      <c r="B190" s="224"/>
      <c r="C190" s="225"/>
      <c r="D190" s="220" t="s">
        <v>296</v>
      </c>
      <c r="E190" s="226" t="s">
        <v>1</v>
      </c>
      <c r="F190" s="227" t="s">
        <v>797</v>
      </c>
      <c r="G190" s="225"/>
      <c r="H190" s="228">
        <v>0.39100000000000001</v>
      </c>
      <c r="I190" s="229"/>
      <c r="J190" s="229"/>
      <c r="K190" s="225"/>
      <c r="L190" s="225"/>
      <c r="M190" s="230"/>
      <c r="N190" s="231"/>
      <c r="O190" s="232"/>
      <c r="P190" s="232"/>
      <c r="Q190" s="232"/>
      <c r="R190" s="232"/>
      <c r="S190" s="232"/>
      <c r="T190" s="232"/>
      <c r="U190" s="232"/>
      <c r="V190" s="232"/>
      <c r="W190" s="232"/>
      <c r="X190" s="233"/>
      <c r="AT190" s="234" t="s">
        <v>296</v>
      </c>
      <c r="AU190" s="234" t="s">
        <v>89</v>
      </c>
      <c r="AV190" s="13" t="s">
        <v>91</v>
      </c>
      <c r="AW190" s="13" t="s">
        <v>5</v>
      </c>
      <c r="AX190" s="13" t="s">
        <v>81</v>
      </c>
      <c r="AY190" s="234" t="s">
        <v>148</v>
      </c>
    </row>
    <row r="191" spans="1:65" s="13" customFormat="1" ht="11.25">
      <c r="B191" s="224"/>
      <c r="C191" s="225"/>
      <c r="D191" s="220" t="s">
        <v>296</v>
      </c>
      <c r="E191" s="226" t="s">
        <v>1</v>
      </c>
      <c r="F191" s="227" t="s">
        <v>798</v>
      </c>
      <c r="G191" s="225"/>
      <c r="H191" s="228">
        <v>21.911999999999999</v>
      </c>
      <c r="I191" s="229"/>
      <c r="J191" s="229"/>
      <c r="K191" s="225"/>
      <c r="L191" s="225"/>
      <c r="M191" s="230"/>
      <c r="N191" s="231"/>
      <c r="O191" s="232"/>
      <c r="P191" s="232"/>
      <c r="Q191" s="232"/>
      <c r="R191" s="232"/>
      <c r="S191" s="232"/>
      <c r="T191" s="232"/>
      <c r="U191" s="232"/>
      <c r="V191" s="232"/>
      <c r="W191" s="232"/>
      <c r="X191" s="233"/>
      <c r="AT191" s="234" t="s">
        <v>296</v>
      </c>
      <c r="AU191" s="234" t="s">
        <v>89</v>
      </c>
      <c r="AV191" s="13" t="s">
        <v>91</v>
      </c>
      <c r="AW191" s="13" t="s">
        <v>5</v>
      </c>
      <c r="AX191" s="13" t="s">
        <v>81</v>
      </c>
      <c r="AY191" s="234" t="s">
        <v>148</v>
      </c>
    </row>
    <row r="192" spans="1:65" s="13" customFormat="1" ht="11.25">
      <c r="B192" s="224"/>
      <c r="C192" s="225"/>
      <c r="D192" s="220" t="s">
        <v>296</v>
      </c>
      <c r="E192" s="226" t="s">
        <v>1</v>
      </c>
      <c r="F192" s="227" t="s">
        <v>799</v>
      </c>
      <c r="G192" s="225"/>
      <c r="H192" s="228">
        <v>0.04</v>
      </c>
      <c r="I192" s="229"/>
      <c r="J192" s="229"/>
      <c r="K192" s="225"/>
      <c r="L192" s="225"/>
      <c r="M192" s="230"/>
      <c r="N192" s="231"/>
      <c r="O192" s="232"/>
      <c r="P192" s="232"/>
      <c r="Q192" s="232"/>
      <c r="R192" s="232"/>
      <c r="S192" s="232"/>
      <c r="T192" s="232"/>
      <c r="U192" s="232"/>
      <c r="V192" s="232"/>
      <c r="W192" s="232"/>
      <c r="X192" s="233"/>
      <c r="AT192" s="234" t="s">
        <v>296</v>
      </c>
      <c r="AU192" s="234" t="s">
        <v>89</v>
      </c>
      <c r="AV192" s="13" t="s">
        <v>91</v>
      </c>
      <c r="AW192" s="13" t="s">
        <v>5</v>
      </c>
      <c r="AX192" s="13" t="s">
        <v>81</v>
      </c>
      <c r="AY192" s="234" t="s">
        <v>148</v>
      </c>
    </row>
    <row r="193" spans="1:65" s="14" customFormat="1" ht="11.25">
      <c r="B193" s="235"/>
      <c r="C193" s="236"/>
      <c r="D193" s="220" t="s">
        <v>296</v>
      </c>
      <c r="E193" s="237" t="s">
        <v>1</v>
      </c>
      <c r="F193" s="238" t="s">
        <v>334</v>
      </c>
      <c r="G193" s="236"/>
      <c r="H193" s="239">
        <v>22.382999999999999</v>
      </c>
      <c r="I193" s="240"/>
      <c r="J193" s="240"/>
      <c r="K193" s="236"/>
      <c r="L193" s="236"/>
      <c r="M193" s="241"/>
      <c r="N193" s="242"/>
      <c r="O193" s="243"/>
      <c r="P193" s="243"/>
      <c r="Q193" s="243"/>
      <c r="R193" s="243"/>
      <c r="S193" s="243"/>
      <c r="T193" s="243"/>
      <c r="U193" s="243"/>
      <c r="V193" s="243"/>
      <c r="W193" s="243"/>
      <c r="X193" s="244"/>
      <c r="AT193" s="245" t="s">
        <v>296</v>
      </c>
      <c r="AU193" s="245" t="s">
        <v>89</v>
      </c>
      <c r="AV193" s="14" t="s">
        <v>156</v>
      </c>
      <c r="AW193" s="14" t="s">
        <v>5</v>
      </c>
      <c r="AX193" s="14" t="s">
        <v>89</v>
      </c>
      <c r="AY193" s="245" t="s">
        <v>148</v>
      </c>
    </row>
    <row r="194" spans="1:65" s="2" customFormat="1" ht="24" customHeight="1">
      <c r="A194" s="32"/>
      <c r="B194" s="33"/>
      <c r="C194" s="206" t="s">
        <v>319</v>
      </c>
      <c r="D194" s="206" t="s">
        <v>151</v>
      </c>
      <c r="E194" s="207" t="s">
        <v>619</v>
      </c>
      <c r="F194" s="208" t="s">
        <v>620</v>
      </c>
      <c r="G194" s="209" t="s">
        <v>326</v>
      </c>
      <c r="H194" s="210">
        <v>20.128</v>
      </c>
      <c r="I194" s="211"/>
      <c r="J194" s="211"/>
      <c r="K194" s="212">
        <f>ROUND(P194*H194,2)</f>
        <v>0</v>
      </c>
      <c r="L194" s="208" t="s">
        <v>155</v>
      </c>
      <c r="M194" s="37"/>
      <c r="N194" s="213" t="s">
        <v>1</v>
      </c>
      <c r="O194" s="214" t="s">
        <v>44</v>
      </c>
      <c r="P194" s="215">
        <f>I194+J194</f>
        <v>0</v>
      </c>
      <c r="Q194" s="215">
        <f>ROUND(I194*H194,2)</f>
        <v>0</v>
      </c>
      <c r="R194" s="215">
        <f>ROUND(J194*H194,2)</f>
        <v>0</v>
      </c>
      <c r="S194" s="68"/>
      <c r="T194" s="216">
        <f>S194*H194</f>
        <v>0</v>
      </c>
      <c r="U194" s="216">
        <v>0</v>
      </c>
      <c r="V194" s="216">
        <f>U194*H194</f>
        <v>0</v>
      </c>
      <c r="W194" s="216">
        <v>0</v>
      </c>
      <c r="X194" s="217">
        <f>W194*H194</f>
        <v>0</v>
      </c>
      <c r="Y194" s="32"/>
      <c r="Z194" s="32"/>
      <c r="AA194" s="32"/>
      <c r="AB194" s="32"/>
      <c r="AC194" s="32"/>
      <c r="AD194" s="32"/>
      <c r="AE194" s="32"/>
      <c r="AR194" s="218" t="s">
        <v>429</v>
      </c>
      <c r="AT194" s="218" t="s">
        <v>151</v>
      </c>
      <c r="AU194" s="218" t="s">
        <v>89</v>
      </c>
      <c r="AY194" s="16" t="s">
        <v>148</v>
      </c>
      <c r="BE194" s="219">
        <f>IF(O194="základní",K194,0)</f>
        <v>0</v>
      </c>
      <c r="BF194" s="219">
        <f>IF(O194="snížená",K194,0)</f>
        <v>0</v>
      </c>
      <c r="BG194" s="219">
        <f>IF(O194="zákl. přenesená",K194,0)</f>
        <v>0</v>
      </c>
      <c r="BH194" s="219">
        <f>IF(O194="sníž. přenesená",K194,0)</f>
        <v>0</v>
      </c>
      <c r="BI194" s="219">
        <f>IF(O194="nulová",K194,0)</f>
        <v>0</v>
      </c>
      <c r="BJ194" s="16" t="s">
        <v>89</v>
      </c>
      <c r="BK194" s="219">
        <f>ROUND(P194*H194,2)</f>
        <v>0</v>
      </c>
      <c r="BL194" s="16" t="s">
        <v>429</v>
      </c>
      <c r="BM194" s="218" t="s">
        <v>800</v>
      </c>
    </row>
    <row r="195" spans="1:65" s="2" customFormat="1" ht="19.5">
      <c r="A195" s="32"/>
      <c r="B195" s="33"/>
      <c r="C195" s="34"/>
      <c r="D195" s="220" t="s">
        <v>177</v>
      </c>
      <c r="E195" s="34"/>
      <c r="F195" s="221" t="s">
        <v>466</v>
      </c>
      <c r="G195" s="34"/>
      <c r="H195" s="34"/>
      <c r="I195" s="113"/>
      <c r="J195" s="113"/>
      <c r="K195" s="34"/>
      <c r="L195" s="34"/>
      <c r="M195" s="37"/>
      <c r="N195" s="222"/>
      <c r="O195" s="223"/>
      <c r="P195" s="68"/>
      <c r="Q195" s="68"/>
      <c r="R195" s="68"/>
      <c r="S195" s="68"/>
      <c r="T195" s="68"/>
      <c r="U195" s="68"/>
      <c r="V195" s="68"/>
      <c r="W195" s="68"/>
      <c r="X195" s="69"/>
      <c r="Y195" s="32"/>
      <c r="Z195" s="32"/>
      <c r="AA195" s="32"/>
      <c r="AB195" s="32"/>
      <c r="AC195" s="32"/>
      <c r="AD195" s="32"/>
      <c r="AE195" s="32"/>
      <c r="AT195" s="16" t="s">
        <v>177</v>
      </c>
      <c r="AU195" s="16" t="s">
        <v>89</v>
      </c>
    </row>
    <row r="196" spans="1:65" s="13" customFormat="1" ht="11.25">
      <c r="B196" s="224"/>
      <c r="C196" s="225"/>
      <c r="D196" s="220" t="s">
        <v>296</v>
      </c>
      <c r="E196" s="226" t="s">
        <v>1</v>
      </c>
      <c r="F196" s="227" t="s">
        <v>801</v>
      </c>
      <c r="G196" s="225"/>
      <c r="H196" s="228">
        <v>6.4000000000000001E-2</v>
      </c>
      <c r="I196" s="229"/>
      <c r="J196" s="229"/>
      <c r="K196" s="225"/>
      <c r="L196" s="225"/>
      <c r="M196" s="230"/>
      <c r="N196" s="231"/>
      <c r="O196" s="232"/>
      <c r="P196" s="232"/>
      <c r="Q196" s="232"/>
      <c r="R196" s="232"/>
      <c r="S196" s="232"/>
      <c r="T196" s="232"/>
      <c r="U196" s="232"/>
      <c r="V196" s="232"/>
      <c r="W196" s="232"/>
      <c r="X196" s="233"/>
      <c r="AT196" s="234" t="s">
        <v>296</v>
      </c>
      <c r="AU196" s="234" t="s">
        <v>89</v>
      </c>
      <c r="AV196" s="13" t="s">
        <v>91</v>
      </c>
      <c r="AW196" s="13" t="s">
        <v>5</v>
      </c>
      <c r="AX196" s="13" t="s">
        <v>81</v>
      </c>
      <c r="AY196" s="234" t="s">
        <v>148</v>
      </c>
    </row>
    <row r="197" spans="1:65" s="13" customFormat="1" ht="11.25">
      <c r="B197" s="224"/>
      <c r="C197" s="225"/>
      <c r="D197" s="220" t="s">
        <v>296</v>
      </c>
      <c r="E197" s="226" t="s">
        <v>1</v>
      </c>
      <c r="F197" s="227" t="s">
        <v>802</v>
      </c>
      <c r="G197" s="225"/>
      <c r="H197" s="228">
        <v>20.064</v>
      </c>
      <c r="I197" s="229"/>
      <c r="J197" s="229"/>
      <c r="K197" s="225"/>
      <c r="L197" s="225"/>
      <c r="M197" s="230"/>
      <c r="N197" s="231"/>
      <c r="O197" s="232"/>
      <c r="P197" s="232"/>
      <c r="Q197" s="232"/>
      <c r="R197" s="232"/>
      <c r="S197" s="232"/>
      <c r="T197" s="232"/>
      <c r="U197" s="232"/>
      <c r="V197" s="232"/>
      <c r="W197" s="232"/>
      <c r="X197" s="233"/>
      <c r="AT197" s="234" t="s">
        <v>296</v>
      </c>
      <c r="AU197" s="234" t="s">
        <v>89</v>
      </c>
      <c r="AV197" s="13" t="s">
        <v>91</v>
      </c>
      <c r="AW197" s="13" t="s">
        <v>5</v>
      </c>
      <c r="AX197" s="13" t="s">
        <v>81</v>
      </c>
      <c r="AY197" s="234" t="s">
        <v>148</v>
      </c>
    </row>
    <row r="198" spans="1:65" s="14" customFormat="1" ht="11.25">
      <c r="B198" s="235"/>
      <c r="C198" s="236"/>
      <c r="D198" s="220" t="s">
        <v>296</v>
      </c>
      <c r="E198" s="237" t="s">
        <v>1</v>
      </c>
      <c r="F198" s="238" t="s">
        <v>334</v>
      </c>
      <c r="G198" s="236"/>
      <c r="H198" s="239">
        <v>20.128</v>
      </c>
      <c r="I198" s="240"/>
      <c r="J198" s="240"/>
      <c r="K198" s="236"/>
      <c r="L198" s="236"/>
      <c r="M198" s="241"/>
      <c r="N198" s="242"/>
      <c r="O198" s="243"/>
      <c r="P198" s="243"/>
      <c r="Q198" s="243"/>
      <c r="R198" s="243"/>
      <c r="S198" s="243"/>
      <c r="T198" s="243"/>
      <c r="U198" s="243"/>
      <c r="V198" s="243"/>
      <c r="W198" s="243"/>
      <c r="X198" s="244"/>
      <c r="AT198" s="245" t="s">
        <v>296</v>
      </c>
      <c r="AU198" s="245" t="s">
        <v>89</v>
      </c>
      <c r="AV198" s="14" t="s">
        <v>156</v>
      </c>
      <c r="AW198" s="14" t="s">
        <v>5</v>
      </c>
      <c r="AX198" s="14" t="s">
        <v>89</v>
      </c>
      <c r="AY198" s="245" t="s">
        <v>148</v>
      </c>
    </row>
    <row r="199" spans="1:65" s="2" customFormat="1" ht="24" customHeight="1">
      <c r="A199" s="32"/>
      <c r="B199" s="33"/>
      <c r="C199" s="206" t="s">
        <v>323</v>
      </c>
      <c r="D199" s="206" t="s">
        <v>151</v>
      </c>
      <c r="E199" s="207" t="s">
        <v>510</v>
      </c>
      <c r="F199" s="208" t="s">
        <v>511</v>
      </c>
      <c r="G199" s="209" t="s">
        <v>326</v>
      </c>
      <c r="H199" s="210">
        <v>20.064</v>
      </c>
      <c r="I199" s="211"/>
      <c r="J199" s="211"/>
      <c r="K199" s="212">
        <f>ROUND(P199*H199,2)</f>
        <v>0</v>
      </c>
      <c r="L199" s="208" t="s">
        <v>155</v>
      </c>
      <c r="M199" s="37"/>
      <c r="N199" s="213" t="s">
        <v>1</v>
      </c>
      <c r="O199" s="214" t="s">
        <v>44</v>
      </c>
      <c r="P199" s="215">
        <f>I199+J199</f>
        <v>0</v>
      </c>
      <c r="Q199" s="215">
        <f>ROUND(I199*H199,2)</f>
        <v>0</v>
      </c>
      <c r="R199" s="215">
        <f>ROUND(J199*H199,2)</f>
        <v>0</v>
      </c>
      <c r="S199" s="68"/>
      <c r="T199" s="216">
        <f>S199*H199</f>
        <v>0</v>
      </c>
      <c r="U199" s="216">
        <v>0</v>
      </c>
      <c r="V199" s="216">
        <f>U199*H199</f>
        <v>0</v>
      </c>
      <c r="W199" s="216">
        <v>0</v>
      </c>
      <c r="X199" s="217">
        <f>W199*H199</f>
        <v>0</v>
      </c>
      <c r="Y199" s="32"/>
      <c r="Z199" s="32"/>
      <c r="AA199" s="32"/>
      <c r="AB199" s="32"/>
      <c r="AC199" s="32"/>
      <c r="AD199" s="32"/>
      <c r="AE199" s="32"/>
      <c r="AR199" s="218" t="s">
        <v>429</v>
      </c>
      <c r="AT199" s="218" t="s">
        <v>151</v>
      </c>
      <c r="AU199" s="218" t="s">
        <v>89</v>
      </c>
      <c r="AY199" s="16" t="s">
        <v>148</v>
      </c>
      <c r="BE199" s="219">
        <f>IF(O199="základní",K199,0)</f>
        <v>0</v>
      </c>
      <c r="BF199" s="219">
        <f>IF(O199="snížená",K199,0)</f>
        <v>0</v>
      </c>
      <c r="BG199" s="219">
        <f>IF(O199="zákl. přenesená",K199,0)</f>
        <v>0</v>
      </c>
      <c r="BH199" s="219">
        <f>IF(O199="sníž. přenesená",K199,0)</f>
        <v>0</v>
      </c>
      <c r="BI199" s="219">
        <f>IF(O199="nulová",K199,0)</f>
        <v>0</v>
      </c>
      <c r="BJ199" s="16" t="s">
        <v>89</v>
      </c>
      <c r="BK199" s="219">
        <f>ROUND(P199*H199,2)</f>
        <v>0</v>
      </c>
      <c r="BL199" s="16" t="s">
        <v>429</v>
      </c>
      <c r="BM199" s="218" t="s">
        <v>803</v>
      </c>
    </row>
    <row r="200" spans="1:65" s="13" customFormat="1" ht="11.25">
      <c r="B200" s="224"/>
      <c r="C200" s="225"/>
      <c r="D200" s="220" t="s">
        <v>296</v>
      </c>
      <c r="E200" s="226" t="s">
        <v>1</v>
      </c>
      <c r="F200" s="227" t="s">
        <v>802</v>
      </c>
      <c r="G200" s="225"/>
      <c r="H200" s="228">
        <v>20.064</v>
      </c>
      <c r="I200" s="229"/>
      <c r="J200" s="229"/>
      <c r="K200" s="225"/>
      <c r="L200" s="225"/>
      <c r="M200" s="230"/>
      <c r="N200" s="231"/>
      <c r="O200" s="232"/>
      <c r="P200" s="232"/>
      <c r="Q200" s="232"/>
      <c r="R200" s="232"/>
      <c r="S200" s="232"/>
      <c r="T200" s="232"/>
      <c r="U200" s="232"/>
      <c r="V200" s="232"/>
      <c r="W200" s="232"/>
      <c r="X200" s="233"/>
      <c r="AT200" s="234" t="s">
        <v>296</v>
      </c>
      <c r="AU200" s="234" t="s">
        <v>89</v>
      </c>
      <c r="AV200" s="13" t="s">
        <v>91</v>
      </c>
      <c r="AW200" s="13" t="s">
        <v>5</v>
      </c>
      <c r="AX200" s="13" t="s">
        <v>89</v>
      </c>
      <c r="AY200" s="234" t="s">
        <v>148</v>
      </c>
    </row>
    <row r="201" spans="1:65" s="2" customFormat="1" ht="24" customHeight="1">
      <c r="A201" s="32"/>
      <c r="B201" s="33"/>
      <c r="C201" s="206" t="s">
        <v>328</v>
      </c>
      <c r="D201" s="206" t="s">
        <v>151</v>
      </c>
      <c r="E201" s="207" t="s">
        <v>516</v>
      </c>
      <c r="F201" s="208" t="s">
        <v>517</v>
      </c>
      <c r="G201" s="209" t="s">
        <v>182</v>
      </c>
      <c r="H201" s="210">
        <v>1</v>
      </c>
      <c r="I201" s="211"/>
      <c r="J201" s="211"/>
      <c r="K201" s="212">
        <f>ROUND(P201*H201,2)</f>
        <v>0</v>
      </c>
      <c r="L201" s="208" t="s">
        <v>155</v>
      </c>
      <c r="M201" s="37"/>
      <c r="N201" s="213" t="s">
        <v>1</v>
      </c>
      <c r="O201" s="214" t="s">
        <v>44</v>
      </c>
      <c r="P201" s="215">
        <f>I201+J201</f>
        <v>0</v>
      </c>
      <c r="Q201" s="215">
        <f>ROUND(I201*H201,2)</f>
        <v>0</v>
      </c>
      <c r="R201" s="215">
        <f>ROUND(J201*H201,2)</f>
        <v>0</v>
      </c>
      <c r="S201" s="68"/>
      <c r="T201" s="216">
        <f>S201*H201</f>
        <v>0</v>
      </c>
      <c r="U201" s="216">
        <v>0</v>
      </c>
      <c r="V201" s="216">
        <f>U201*H201</f>
        <v>0</v>
      </c>
      <c r="W201" s="216">
        <v>0</v>
      </c>
      <c r="X201" s="217">
        <f>W201*H201</f>
        <v>0</v>
      </c>
      <c r="Y201" s="32"/>
      <c r="Z201" s="32"/>
      <c r="AA201" s="32"/>
      <c r="AB201" s="32"/>
      <c r="AC201" s="32"/>
      <c r="AD201" s="32"/>
      <c r="AE201" s="32"/>
      <c r="AR201" s="218" t="s">
        <v>429</v>
      </c>
      <c r="AT201" s="218" t="s">
        <v>151</v>
      </c>
      <c r="AU201" s="218" t="s">
        <v>89</v>
      </c>
      <c r="AY201" s="16" t="s">
        <v>148</v>
      </c>
      <c r="BE201" s="219">
        <f>IF(O201="základní",K201,0)</f>
        <v>0</v>
      </c>
      <c r="BF201" s="219">
        <f>IF(O201="snížená",K201,0)</f>
        <v>0</v>
      </c>
      <c r="BG201" s="219">
        <f>IF(O201="zákl. přenesená",K201,0)</f>
        <v>0</v>
      </c>
      <c r="BH201" s="219">
        <f>IF(O201="sníž. přenesená",K201,0)</f>
        <v>0</v>
      </c>
      <c r="BI201" s="219">
        <f>IF(O201="nulová",K201,0)</f>
        <v>0</v>
      </c>
      <c r="BJ201" s="16" t="s">
        <v>89</v>
      </c>
      <c r="BK201" s="219">
        <f>ROUND(P201*H201,2)</f>
        <v>0</v>
      </c>
      <c r="BL201" s="16" t="s">
        <v>429</v>
      </c>
      <c r="BM201" s="218" t="s">
        <v>804</v>
      </c>
    </row>
    <row r="202" spans="1:65" s="13" customFormat="1" ht="11.25">
      <c r="B202" s="224"/>
      <c r="C202" s="225"/>
      <c r="D202" s="220" t="s">
        <v>296</v>
      </c>
      <c r="E202" s="226" t="s">
        <v>1</v>
      </c>
      <c r="F202" s="227" t="s">
        <v>519</v>
      </c>
      <c r="G202" s="225"/>
      <c r="H202" s="228">
        <v>1</v>
      </c>
      <c r="I202" s="229"/>
      <c r="J202" s="229"/>
      <c r="K202" s="225"/>
      <c r="L202" s="225"/>
      <c r="M202" s="230"/>
      <c r="N202" s="231"/>
      <c r="O202" s="232"/>
      <c r="P202" s="232"/>
      <c r="Q202" s="232"/>
      <c r="R202" s="232"/>
      <c r="S202" s="232"/>
      <c r="T202" s="232"/>
      <c r="U202" s="232"/>
      <c r="V202" s="232"/>
      <c r="W202" s="232"/>
      <c r="X202" s="233"/>
      <c r="AT202" s="234" t="s">
        <v>296</v>
      </c>
      <c r="AU202" s="234" t="s">
        <v>89</v>
      </c>
      <c r="AV202" s="13" t="s">
        <v>91</v>
      </c>
      <c r="AW202" s="13" t="s">
        <v>5</v>
      </c>
      <c r="AX202" s="13" t="s">
        <v>89</v>
      </c>
      <c r="AY202" s="234" t="s">
        <v>148</v>
      </c>
    </row>
    <row r="203" spans="1:65" s="2" customFormat="1" ht="24" customHeight="1">
      <c r="A203" s="32"/>
      <c r="B203" s="33"/>
      <c r="C203" s="206" t="s">
        <v>335</v>
      </c>
      <c r="D203" s="206" t="s">
        <v>151</v>
      </c>
      <c r="E203" s="207" t="s">
        <v>524</v>
      </c>
      <c r="F203" s="208" t="s">
        <v>525</v>
      </c>
      <c r="G203" s="209" t="s">
        <v>326</v>
      </c>
      <c r="H203" s="210">
        <v>39.6</v>
      </c>
      <c r="I203" s="211"/>
      <c r="J203" s="211"/>
      <c r="K203" s="212">
        <f>ROUND(P203*H203,2)</f>
        <v>0</v>
      </c>
      <c r="L203" s="208" t="s">
        <v>155</v>
      </c>
      <c r="M203" s="37"/>
      <c r="N203" s="213" t="s">
        <v>1</v>
      </c>
      <c r="O203" s="214" t="s">
        <v>44</v>
      </c>
      <c r="P203" s="215">
        <f>I203+J203</f>
        <v>0</v>
      </c>
      <c r="Q203" s="215">
        <f>ROUND(I203*H203,2)</f>
        <v>0</v>
      </c>
      <c r="R203" s="215">
        <f>ROUND(J203*H203,2)</f>
        <v>0</v>
      </c>
      <c r="S203" s="68"/>
      <c r="T203" s="216">
        <f>S203*H203</f>
        <v>0</v>
      </c>
      <c r="U203" s="216">
        <v>0</v>
      </c>
      <c r="V203" s="216">
        <f>U203*H203</f>
        <v>0</v>
      </c>
      <c r="W203" s="216">
        <v>0</v>
      </c>
      <c r="X203" s="217">
        <f>W203*H203</f>
        <v>0</v>
      </c>
      <c r="Y203" s="32"/>
      <c r="Z203" s="32"/>
      <c r="AA203" s="32"/>
      <c r="AB203" s="32"/>
      <c r="AC203" s="32"/>
      <c r="AD203" s="32"/>
      <c r="AE203" s="32"/>
      <c r="AR203" s="218" t="s">
        <v>429</v>
      </c>
      <c r="AT203" s="218" t="s">
        <v>151</v>
      </c>
      <c r="AU203" s="218" t="s">
        <v>89</v>
      </c>
      <c r="AY203" s="16" t="s">
        <v>148</v>
      </c>
      <c r="BE203" s="219">
        <f>IF(O203="základní",K203,0)</f>
        <v>0</v>
      </c>
      <c r="BF203" s="219">
        <f>IF(O203="snížená",K203,0)</f>
        <v>0</v>
      </c>
      <c r="BG203" s="219">
        <f>IF(O203="zákl. přenesená",K203,0)</f>
        <v>0</v>
      </c>
      <c r="BH203" s="219">
        <f>IF(O203="sníž. přenesená",K203,0)</f>
        <v>0</v>
      </c>
      <c r="BI203" s="219">
        <f>IF(O203="nulová",K203,0)</f>
        <v>0</v>
      </c>
      <c r="BJ203" s="16" t="s">
        <v>89</v>
      </c>
      <c r="BK203" s="219">
        <f>ROUND(P203*H203,2)</f>
        <v>0</v>
      </c>
      <c r="BL203" s="16" t="s">
        <v>429</v>
      </c>
      <c r="BM203" s="218" t="s">
        <v>805</v>
      </c>
    </row>
    <row r="204" spans="1:65" s="13" customFormat="1" ht="11.25">
      <c r="B204" s="224"/>
      <c r="C204" s="225"/>
      <c r="D204" s="220" t="s">
        <v>296</v>
      </c>
      <c r="E204" s="226" t="s">
        <v>1</v>
      </c>
      <c r="F204" s="227" t="s">
        <v>806</v>
      </c>
      <c r="G204" s="225"/>
      <c r="H204" s="228">
        <v>39.6</v>
      </c>
      <c r="I204" s="229"/>
      <c r="J204" s="229"/>
      <c r="K204" s="225"/>
      <c r="L204" s="225"/>
      <c r="M204" s="230"/>
      <c r="N204" s="256"/>
      <c r="O204" s="257"/>
      <c r="P204" s="257"/>
      <c r="Q204" s="257"/>
      <c r="R204" s="257"/>
      <c r="S204" s="257"/>
      <c r="T204" s="257"/>
      <c r="U204" s="257"/>
      <c r="V204" s="257"/>
      <c r="W204" s="257"/>
      <c r="X204" s="258"/>
      <c r="AT204" s="234" t="s">
        <v>296</v>
      </c>
      <c r="AU204" s="234" t="s">
        <v>89</v>
      </c>
      <c r="AV204" s="13" t="s">
        <v>91</v>
      </c>
      <c r="AW204" s="13" t="s">
        <v>5</v>
      </c>
      <c r="AX204" s="13" t="s">
        <v>89</v>
      </c>
      <c r="AY204" s="234" t="s">
        <v>148</v>
      </c>
    </row>
    <row r="205" spans="1:65" s="2" customFormat="1" ht="6.95" customHeight="1">
      <c r="A205" s="32"/>
      <c r="B205" s="52"/>
      <c r="C205" s="53"/>
      <c r="D205" s="53"/>
      <c r="E205" s="53"/>
      <c r="F205" s="53"/>
      <c r="G205" s="53"/>
      <c r="H205" s="53"/>
      <c r="I205" s="151"/>
      <c r="J205" s="151"/>
      <c r="K205" s="53"/>
      <c r="L205" s="53"/>
      <c r="M205" s="37"/>
      <c r="N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</row>
  </sheetData>
  <sheetProtection algorithmName="SHA-512" hashValue="KAZYz6syrgwct0GImKS5iePYoOmolZMA5h90McrcbcRDyvohIVMJpMnLNA6+FKKvUpFPUgEhLV2LJw02dtn6wQ==" saltValue="lIFRfmVF35nMywMGkwiw0ld+2sD6CV1jtFALS/EG1o/e2Mp+PZF1KxdtDaSQtTeQN/XLPqu/k4OByGGSVzBHOw==" spinCount="100000" sheet="1" objects="1" scenarios="1" formatColumns="0" formatRows="0" autoFilter="0"/>
  <autoFilter ref="C117:L204"/>
  <mergeCells count="9">
    <mergeCell ref="E87:H87"/>
    <mergeCell ref="E108:H108"/>
    <mergeCell ref="E110:H110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3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10" width="20.1640625" style="106" customWidth="1"/>
    <col min="11" max="11" width="20.1640625" style="1" customWidth="1"/>
    <col min="12" max="12" width="15.5" style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6"/>
      <c r="J2" s="106"/>
      <c r="M2" s="275"/>
      <c r="N2" s="275"/>
      <c r="O2" s="275"/>
      <c r="P2" s="275"/>
      <c r="Q2" s="275"/>
      <c r="R2" s="275"/>
      <c r="S2" s="275"/>
      <c r="T2" s="275"/>
      <c r="U2" s="275"/>
      <c r="V2" s="275"/>
      <c r="W2" s="275"/>
      <c r="X2" s="275"/>
      <c r="Y2" s="275"/>
      <c r="Z2" s="275"/>
      <c r="AT2" s="16" t="s">
        <v>106</v>
      </c>
    </row>
    <row r="3" spans="1:46" s="1" customFormat="1" ht="6.95" customHeight="1">
      <c r="B3" s="107"/>
      <c r="C3" s="108"/>
      <c r="D3" s="108"/>
      <c r="E3" s="108"/>
      <c r="F3" s="108"/>
      <c r="G3" s="108"/>
      <c r="H3" s="108"/>
      <c r="I3" s="109"/>
      <c r="J3" s="109"/>
      <c r="K3" s="108"/>
      <c r="L3" s="108"/>
      <c r="M3" s="19"/>
      <c r="AT3" s="16" t="s">
        <v>91</v>
      </c>
    </row>
    <row r="4" spans="1:46" s="1" customFormat="1" ht="24.95" customHeight="1">
      <c r="B4" s="19"/>
      <c r="D4" s="110" t="s">
        <v>113</v>
      </c>
      <c r="I4" s="106"/>
      <c r="J4" s="106"/>
      <c r="M4" s="19"/>
      <c r="N4" s="111" t="s">
        <v>11</v>
      </c>
      <c r="AT4" s="16" t="s">
        <v>4</v>
      </c>
    </row>
    <row r="5" spans="1:46" s="1" customFormat="1" ht="6.95" customHeight="1">
      <c r="B5" s="19"/>
      <c r="I5" s="106"/>
      <c r="J5" s="106"/>
      <c r="M5" s="19"/>
    </row>
    <row r="6" spans="1:46" s="1" customFormat="1" ht="12" customHeight="1">
      <c r="B6" s="19"/>
      <c r="D6" s="112" t="s">
        <v>17</v>
      </c>
      <c r="I6" s="106"/>
      <c r="J6" s="106"/>
      <c r="M6" s="19"/>
    </row>
    <row r="7" spans="1:46" s="1" customFormat="1" ht="16.5" customHeight="1">
      <c r="B7" s="19"/>
      <c r="E7" s="305" t="str">
        <f>'Rekapitulace stavby'!K6</f>
        <v>Oprava přejezdů na tratích 322,323</v>
      </c>
      <c r="F7" s="306"/>
      <c r="G7" s="306"/>
      <c r="H7" s="306"/>
      <c r="I7" s="106"/>
      <c r="J7" s="106"/>
      <c r="M7" s="19"/>
    </row>
    <row r="8" spans="1:46" s="2" customFormat="1" ht="12" customHeight="1">
      <c r="A8" s="32"/>
      <c r="B8" s="37"/>
      <c r="C8" s="32"/>
      <c r="D8" s="112" t="s">
        <v>114</v>
      </c>
      <c r="E8" s="32"/>
      <c r="F8" s="32"/>
      <c r="G8" s="32"/>
      <c r="H8" s="32"/>
      <c r="I8" s="113"/>
      <c r="J8" s="113"/>
      <c r="K8" s="32"/>
      <c r="L8" s="32"/>
      <c r="M8" s="4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7"/>
      <c r="C9" s="32"/>
      <c r="D9" s="32"/>
      <c r="E9" s="307" t="s">
        <v>807</v>
      </c>
      <c r="F9" s="308"/>
      <c r="G9" s="308"/>
      <c r="H9" s="308"/>
      <c r="I9" s="113"/>
      <c r="J9" s="113"/>
      <c r="K9" s="32"/>
      <c r="L9" s="32"/>
      <c r="M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7"/>
      <c r="C10" s="32"/>
      <c r="D10" s="32"/>
      <c r="E10" s="32"/>
      <c r="F10" s="32"/>
      <c r="G10" s="32"/>
      <c r="H10" s="32"/>
      <c r="I10" s="113"/>
      <c r="J10" s="113"/>
      <c r="K10" s="32"/>
      <c r="L10" s="32"/>
      <c r="M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7"/>
      <c r="C11" s="32"/>
      <c r="D11" s="112" t="s">
        <v>19</v>
      </c>
      <c r="E11" s="32"/>
      <c r="F11" s="114" t="s">
        <v>20</v>
      </c>
      <c r="G11" s="32"/>
      <c r="H11" s="32"/>
      <c r="I11" s="115" t="s">
        <v>21</v>
      </c>
      <c r="J11" s="116" t="s">
        <v>22</v>
      </c>
      <c r="K11" s="32"/>
      <c r="L11" s="32"/>
      <c r="M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7"/>
      <c r="C12" s="32"/>
      <c r="D12" s="112" t="s">
        <v>23</v>
      </c>
      <c r="E12" s="32"/>
      <c r="F12" s="114" t="s">
        <v>24</v>
      </c>
      <c r="G12" s="32"/>
      <c r="H12" s="32"/>
      <c r="I12" s="115" t="s">
        <v>25</v>
      </c>
      <c r="J12" s="117" t="str">
        <f>'Rekapitulace stavby'!AN8</f>
        <v>3. 3. 2020</v>
      </c>
      <c r="K12" s="32"/>
      <c r="L12" s="32"/>
      <c r="M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7"/>
      <c r="C13" s="32"/>
      <c r="D13" s="32"/>
      <c r="E13" s="32"/>
      <c r="F13" s="32"/>
      <c r="G13" s="32"/>
      <c r="H13" s="32"/>
      <c r="I13" s="113"/>
      <c r="J13" s="113"/>
      <c r="K13" s="32"/>
      <c r="L13" s="32"/>
      <c r="M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7"/>
      <c r="C14" s="32"/>
      <c r="D14" s="112" t="s">
        <v>27</v>
      </c>
      <c r="E14" s="32"/>
      <c r="F14" s="32"/>
      <c r="G14" s="32"/>
      <c r="H14" s="32"/>
      <c r="I14" s="115" t="s">
        <v>28</v>
      </c>
      <c r="J14" s="116" t="s">
        <v>29</v>
      </c>
      <c r="K14" s="32"/>
      <c r="L14" s="32"/>
      <c r="M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7"/>
      <c r="C15" s="32"/>
      <c r="D15" s="32"/>
      <c r="E15" s="114" t="s">
        <v>116</v>
      </c>
      <c r="F15" s="32"/>
      <c r="G15" s="32"/>
      <c r="H15" s="32"/>
      <c r="I15" s="115" t="s">
        <v>31</v>
      </c>
      <c r="J15" s="116" t="s">
        <v>32</v>
      </c>
      <c r="K15" s="32"/>
      <c r="L15" s="32"/>
      <c r="M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7"/>
      <c r="C16" s="32"/>
      <c r="D16" s="32"/>
      <c r="E16" s="32"/>
      <c r="F16" s="32"/>
      <c r="G16" s="32"/>
      <c r="H16" s="32"/>
      <c r="I16" s="113"/>
      <c r="J16" s="113"/>
      <c r="K16" s="32"/>
      <c r="L16" s="32"/>
      <c r="M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7"/>
      <c r="C17" s="32"/>
      <c r="D17" s="112" t="s">
        <v>33</v>
      </c>
      <c r="E17" s="32"/>
      <c r="F17" s="32"/>
      <c r="G17" s="32"/>
      <c r="H17" s="32"/>
      <c r="I17" s="115" t="s">
        <v>28</v>
      </c>
      <c r="J17" s="29" t="str">
        <f>'Rekapitulace stavby'!AN13</f>
        <v>Vyplň údaj</v>
      </c>
      <c r="K17" s="32"/>
      <c r="L17" s="32"/>
      <c r="M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7"/>
      <c r="C18" s="32"/>
      <c r="D18" s="32"/>
      <c r="E18" s="309" t="str">
        <f>'Rekapitulace stavby'!E14</f>
        <v>Vyplň údaj</v>
      </c>
      <c r="F18" s="310"/>
      <c r="G18" s="310"/>
      <c r="H18" s="310"/>
      <c r="I18" s="115" t="s">
        <v>31</v>
      </c>
      <c r="J18" s="29" t="str">
        <f>'Rekapitulace stavby'!AN14</f>
        <v>Vyplň údaj</v>
      </c>
      <c r="K18" s="32"/>
      <c r="L18" s="32"/>
      <c r="M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7"/>
      <c r="C19" s="32"/>
      <c r="D19" s="32"/>
      <c r="E19" s="32"/>
      <c r="F19" s="32"/>
      <c r="G19" s="32"/>
      <c r="H19" s="32"/>
      <c r="I19" s="113"/>
      <c r="J19" s="113"/>
      <c r="K19" s="32"/>
      <c r="L19" s="32"/>
      <c r="M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7"/>
      <c r="C20" s="32"/>
      <c r="D20" s="112" t="s">
        <v>35</v>
      </c>
      <c r="E20" s="32"/>
      <c r="F20" s="32"/>
      <c r="G20" s="32"/>
      <c r="H20" s="32"/>
      <c r="I20" s="115" t="s">
        <v>28</v>
      </c>
      <c r="J20" s="116" t="str">
        <f>IF('Rekapitulace stavby'!AN16="","",'Rekapitulace stavby'!AN16)</f>
        <v/>
      </c>
      <c r="K20" s="32"/>
      <c r="L20" s="32"/>
      <c r="M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7"/>
      <c r="C21" s="32"/>
      <c r="D21" s="32"/>
      <c r="E21" s="114" t="str">
        <f>IF('Rekapitulace stavby'!E17="","",'Rekapitulace stavby'!E17)</f>
        <v xml:space="preserve"> </v>
      </c>
      <c r="F21" s="32"/>
      <c r="G21" s="32"/>
      <c r="H21" s="32"/>
      <c r="I21" s="115" t="s">
        <v>31</v>
      </c>
      <c r="J21" s="116" t="str">
        <f>IF('Rekapitulace stavby'!AN17="","",'Rekapitulace stavby'!AN17)</f>
        <v/>
      </c>
      <c r="K21" s="32"/>
      <c r="L21" s="32"/>
      <c r="M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7"/>
      <c r="C22" s="32"/>
      <c r="D22" s="32"/>
      <c r="E22" s="32"/>
      <c r="F22" s="32"/>
      <c r="G22" s="32"/>
      <c r="H22" s="32"/>
      <c r="I22" s="113"/>
      <c r="J22" s="113"/>
      <c r="K22" s="32"/>
      <c r="L22" s="32"/>
      <c r="M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7"/>
      <c r="C23" s="32"/>
      <c r="D23" s="112" t="s">
        <v>37</v>
      </c>
      <c r="E23" s="32"/>
      <c r="F23" s="32"/>
      <c r="G23" s="32"/>
      <c r="H23" s="32"/>
      <c r="I23" s="115" t="s">
        <v>28</v>
      </c>
      <c r="J23" s="116" t="str">
        <f>IF('Rekapitulace stavby'!AN19="","",'Rekapitulace stavby'!AN19)</f>
        <v/>
      </c>
      <c r="K23" s="32"/>
      <c r="L23" s="32"/>
      <c r="M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7"/>
      <c r="C24" s="32"/>
      <c r="D24" s="32"/>
      <c r="E24" s="114" t="str">
        <f>IF('Rekapitulace stavby'!E20="","",'Rekapitulace stavby'!E20)</f>
        <v xml:space="preserve"> </v>
      </c>
      <c r="F24" s="32"/>
      <c r="G24" s="32"/>
      <c r="H24" s="32"/>
      <c r="I24" s="115" t="s">
        <v>31</v>
      </c>
      <c r="J24" s="116" t="str">
        <f>IF('Rekapitulace stavby'!AN20="","",'Rekapitulace stavby'!AN20)</f>
        <v/>
      </c>
      <c r="K24" s="32"/>
      <c r="L24" s="32"/>
      <c r="M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7"/>
      <c r="C25" s="32"/>
      <c r="D25" s="32"/>
      <c r="E25" s="32"/>
      <c r="F25" s="32"/>
      <c r="G25" s="32"/>
      <c r="H25" s="32"/>
      <c r="I25" s="113"/>
      <c r="J25" s="113"/>
      <c r="K25" s="32"/>
      <c r="L25" s="32"/>
      <c r="M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7"/>
      <c r="C26" s="32"/>
      <c r="D26" s="112" t="s">
        <v>38</v>
      </c>
      <c r="E26" s="32"/>
      <c r="F26" s="32"/>
      <c r="G26" s="32"/>
      <c r="H26" s="32"/>
      <c r="I26" s="113"/>
      <c r="J26" s="113"/>
      <c r="K26" s="32"/>
      <c r="L26" s="32"/>
      <c r="M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118"/>
      <c r="B27" s="119"/>
      <c r="C27" s="118"/>
      <c r="D27" s="118"/>
      <c r="E27" s="311" t="s">
        <v>1</v>
      </c>
      <c r="F27" s="311"/>
      <c r="G27" s="311"/>
      <c r="H27" s="311"/>
      <c r="I27" s="120"/>
      <c r="J27" s="120"/>
      <c r="K27" s="118"/>
      <c r="L27" s="118"/>
      <c r="M27" s="121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31" s="2" customFormat="1" ht="6.95" customHeight="1">
      <c r="A28" s="32"/>
      <c r="B28" s="37"/>
      <c r="C28" s="32"/>
      <c r="D28" s="32"/>
      <c r="E28" s="32"/>
      <c r="F28" s="32"/>
      <c r="G28" s="32"/>
      <c r="H28" s="32"/>
      <c r="I28" s="113"/>
      <c r="J28" s="113"/>
      <c r="K28" s="32"/>
      <c r="L28" s="32"/>
      <c r="M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7"/>
      <c r="C29" s="32"/>
      <c r="D29" s="122"/>
      <c r="E29" s="122"/>
      <c r="F29" s="122"/>
      <c r="G29" s="122"/>
      <c r="H29" s="122"/>
      <c r="I29" s="123"/>
      <c r="J29" s="123"/>
      <c r="K29" s="122"/>
      <c r="L29" s="122"/>
      <c r="M29" s="4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2.75">
      <c r="A30" s="32"/>
      <c r="B30" s="37"/>
      <c r="C30" s="32"/>
      <c r="D30" s="32"/>
      <c r="E30" s="112" t="s">
        <v>117</v>
      </c>
      <c r="F30" s="32"/>
      <c r="G30" s="32"/>
      <c r="H30" s="32"/>
      <c r="I30" s="113"/>
      <c r="J30" s="113"/>
      <c r="K30" s="124">
        <f>I96</f>
        <v>0</v>
      </c>
      <c r="L30" s="32"/>
      <c r="M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12.75">
      <c r="A31" s="32"/>
      <c r="B31" s="37"/>
      <c r="C31" s="32"/>
      <c r="D31" s="32"/>
      <c r="E31" s="112" t="s">
        <v>118</v>
      </c>
      <c r="F31" s="32"/>
      <c r="G31" s="32"/>
      <c r="H31" s="32"/>
      <c r="I31" s="113"/>
      <c r="J31" s="113"/>
      <c r="K31" s="124">
        <f>J96</f>
        <v>0</v>
      </c>
      <c r="L31" s="32"/>
      <c r="M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7"/>
      <c r="C32" s="32"/>
      <c r="D32" s="125" t="s">
        <v>39</v>
      </c>
      <c r="E32" s="32"/>
      <c r="F32" s="32"/>
      <c r="G32" s="32"/>
      <c r="H32" s="32"/>
      <c r="I32" s="113"/>
      <c r="J32" s="113"/>
      <c r="K32" s="126">
        <f>ROUND(K118, 2)</f>
        <v>0</v>
      </c>
      <c r="L32" s="32"/>
      <c r="M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7"/>
      <c r="C33" s="32"/>
      <c r="D33" s="122"/>
      <c r="E33" s="122"/>
      <c r="F33" s="122"/>
      <c r="G33" s="122"/>
      <c r="H33" s="122"/>
      <c r="I33" s="123"/>
      <c r="J33" s="123"/>
      <c r="K33" s="122"/>
      <c r="L33" s="122"/>
      <c r="M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7"/>
      <c r="C34" s="32"/>
      <c r="D34" s="32"/>
      <c r="E34" s="32"/>
      <c r="F34" s="127" t="s">
        <v>41</v>
      </c>
      <c r="G34" s="32"/>
      <c r="H34" s="32"/>
      <c r="I34" s="128" t="s">
        <v>40</v>
      </c>
      <c r="J34" s="113"/>
      <c r="K34" s="127" t="s">
        <v>42</v>
      </c>
      <c r="L34" s="32"/>
      <c r="M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7"/>
      <c r="C35" s="32"/>
      <c r="D35" s="129" t="s">
        <v>43</v>
      </c>
      <c r="E35" s="112" t="s">
        <v>44</v>
      </c>
      <c r="F35" s="124">
        <f>ROUND((SUM(BE118:BE212)),  2)</f>
        <v>0</v>
      </c>
      <c r="G35" s="32"/>
      <c r="H35" s="32"/>
      <c r="I35" s="130">
        <v>0.21</v>
      </c>
      <c r="J35" s="113"/>
      <c r="K35" s="124">
        <f>ROUND(((SUM(BE118:BE212))*I35),  2)</f>
        <v>0</v>
      </c>
      <c r="L35" s="32"/>
      <c r="M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7"/>
      <c r="C36" s="32"/>
      <c r="D36" s="32"/>
      <c r="E36" s="112" t="s">
        <v>45</v>
      </c>
      <c r="F36" s="124">
        <f>ROUND((SUM(BF118:BF212)),  2)</f>
        <v>0</v>
      </c>
      <c r="G36" s="32"/>
      <c r="H36" s="32"/>
      <c r="I36" s="130">
        <v>0.15</v>
      </c>
      <c r="J36" s="113"/>
      <c r="K36" s="124">
        <f>ROUND(((SUM(BF118:BF212))*I36),  2)</f>
        <v>0</v>
      </c>
      <c r="L36" s="32"/>
      <c r="M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7"/>
      <c r="C37" s="32"/>
      <c r="D37" s="32"/>
      <c r="E37" s="112" t="s">
        <v>46</v>
      </c>
      <c r="F37" s="124">
        <f>ROUND((SUM(BG118:BG212)),  2)</f>
        <v>0</v>
      </c>
      <c r="G37" s="32"/>
      <c r="H37" s="32"/>
      <c r="I37" s="130">
        <v>0.21</v>
      </c>
      <c r="J37" s="113"/>
      <c r="K37" s="124">
        <f>0</f>
        <v>0</v>
      </c>
      <c r="L37" s="32"/>
      <c r="M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7"/>
      <c r="C38" s="32"/>
      <c r="D38" s="32"/>
      <c r="E38" s="112" t="s">
        <v>47</v>
      </c>
      <c r="F38" s="124">
        <f>ROUND((SUM(BH118:BH212)),  2)</f>
        <v>0</v>
      </c>
      <c r="G38" s="32"/>
      <c r="H38" s="32"/>
      <c r="I38" s="130">
        <v>0.15</v>
      </c>
      <c r="J38" s="113"/>
      <c r="K38" s="124">
        <f>0</f>
        <v>0</v>
      </c>
      <c r="L38" s="32"/>
      <c r="M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7"/>
      <c r="C39" s="32"/>
      <c r="D39" s="32"/>
      <c r="E39" s="112" t="s">
        <v>48</v>
      </c>
      <c r="F39" s="124">
        <f>ROUND((SUM(BI118:BI212)),  2)</f>
        <v>0</v>
      </c>
      <c r="G39" s="32"/>
      <c r="H39" s="32"/>
      <c r="I39" s="130">
        <v>0</v>
      </c>
      <c r="J39" s="113"/>
      <c r="K39" s="124">
        <f>0</f>
        <v>0</v>
      </c>
      <c r="L39" s="32"/>
      <c r="M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7"/>
      <c r="C40" s="32"/>
      <c r="D40" s="32"/>
      <c r="E40" s="32"/>
      <c r="F40" s="32"/>
      <c r="G40" s="32"/>
      <c r="H40" s="32"/>
      <c r="I40" s="113"/>
      <c r="J40" s="113"/>
      <c r="K40" s="32"/>
      <c r="L40" s="32"/>
      <c r="M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7"/>
      <c r="C41" s="131"/>
      <c r="D41" s="132" t="s">
        <v>49</v>
      </c>
      <c r="E41" s="133"/>
      <c r="F41" s="133"/>
      <c r="G41" s="134" t="s">
        <v>50</v>
      </c>
      <c r="H41" s="135" t="s">
        <v>51</v>
      </c>
      <c r="I41" s="136"/>
      <c r="J41" s="136"/>
      <c r="K41" s="137">
        <f>SUM(K32:K39)</f>
        <v>0</v>
      </c>
      <c r="L41" s="138"/>
      <c r="M41" s="49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7"/>
      <c r="C42" s="32"/>
      <c r="D42" s="32"/>
      <c r="E42" s="32"/>
      <c r="F42" s="32"/>
      <c r="G42" s="32"/>
      <c r="H42" s="32"/>
      <c r="I42" s="113"/>
      <c r="J42" s="113"/>
      <c r="K42" s="32"/>
      <c r="L42" s="32"/>
      <c r="M42" s="49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19"/>
      <c r="I43" s="106"/>
      <c r="J43" s="106"/>
      <c r="M43" s="19"/>
    </row>
    <row r="44" spans="1:31" s="1" customFormat="1" ht="14.45" customHeight="1">
      <c r="B44" s="19"/>
      <c r="I44" s="106"/>
      <c r="J44" s="106"/>
      <c r="M44" s="19"/>
    </row>
    <row r="45" spans="1:31" s="1" customFormat="1" ht="14.45" customHeight="1">
      <c r="B45" s="19"/>
      <c r="I45" s="106"/>
      <c r="J45" s="106"/>
      <c r="M45" s="19"/>
    </row>
    <row r="46" spans="1:31" s="1" customFormat="1" ht="14.45" customHeight="1">
      <c r="B46" s="19"/>
      <c r="I46" s="106"/>
      <c r="J46" s="106"/>
      <c r="M46" s="19"/>
    </row>
    <row r="47" spans="1:31" s="1" customFormat="1" ht="14.45" customHeight="1">
      <c r="B47" s="19"/>
      <c r="I47" s="106"/>
      <c r="J47" s="106"/>
      <c r="M47" s="19"/>
    </row>
    <row r="48" spans="1:31" s="1" customFormat="1" ht="14.45" customHeight="1">
      <c r="B48" s="19"/>
      <c r="I48" s="106"/>
      <c r="J48" s="106"/>
      <c r="M48" s="19"/>
    </row>
    <row r="49" spans="1:31" s="1" customFormat="1" ht="14.45" customHeight="1">
      <c r="B49" s="19"/>
      <c r="I49" s="106"/>
      <c r="J49" s="106"/>
      <c r="M49" s="19"/>
    </row>
    <row r="50" spans="1:31" s="2" customFormat="1" ht="14.45" customHeight="1">
      <c r="B50" s="49"/>
      <c r="D50" s="139" t="s">
        <v>52</v>
      </c>
      <c r="E50" s="140"/>
      <c r="F50" s="140"/>
      <c r="G50" s="139" t="s">
        <v>53</v>
      </c>
      <c r="H50" s="140"/>
      <c r="I50" s="141"/>
      <c r="J50" s="141"/>
      <c r="K50" s="140"/>
      <c r="L50" s="140"/>
      <c r="M50" s="49"/>
    </row>
    <row r="51" spans="1:31" ht="11.25">
      <c r="B51" s="19"/>
      <c r="M51" s="19"/>
    </row>
    <row r="52" spans="1:31" ht="11.25">
      <c r="B52" s="19"/>
      <c r="M52" s="19"/>
    </row>
    <row r="53" spans="1:31" ht="11.25">
      <c r="B53" s="19"/>
      <c r="M53" s="19"/>
    </row>
    <row r="54" spans="1:31" ht="11.25">
      <c r="B54" s="19"/>
      <c r="M54" s="19"/>
    </row>
    <row r="55" spans="1:31" ht="11.25">
      <c r="B55" s="19"/>
      <c r="M55" s="19"/>
    </row>
    <row r="56" spans="1:31" ht="11.25">
      <c r="B56" s="19"/>
      <c r="M56" s="19"/>
    </row>
    <row r="57" spans="1:31" ht="11.25">
      <c r="B57" s="19"/>
      <c r="M57" s="19"/>
    </row>
    <row r="58" spans="1:31" ht="11.25">
      <c r="B58" s="19"/>
      <c r="M58" s="19"/>
    </row>
    <row r="59" spans="1:31" ht="11.25">
      <c r="B59" s="19"/>
      <c r="M59" s="19"/>
    </row>
    <row r="60" spans="1:31" ht="11.25">
      <c r="B60" s="19"/>
      <c r="M60" s="19"/>
    </row>
    <row r="61" spans="1:31" s="2" customFormat="1" ht="12.75">
      <c r="A61" s="32"/>
      <c r="B61" s="37"/>
      <c r="C61" s="32"/>
      <c r="D61" s="142" t="s">
        <v>54</v>
      </c>
      <c r="E61" s="143"/>
      <c r="F61" s="144" t="s">
        <v>55</v>
      </c>
      <c r="G61" s="142" t="s">
        <v>54</v>
      </c>
      <c r="H61" s="143"/>
      <c r="I61" s="145"/>
      <c r="J61" s="146" t="s">
        <v>55</v>
      </c>
      <c r="K61" s="143"/>
      <c r="L61" s="143"/>
      <c r="M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19"/>
      <c r="M62" s="19"/>
    </row>
    <row r="63" spans="1:31" ht="11.25">
      <c r="B63" s="19"/>
      <c r="M63" s="19"/>
    </row>
    <row r="64" spans="1:31" ht="11.25">
      <c r="B64" s="19"/>
      <c r="M64" s="19"/>
    </row>
    <row r="65" spans="1:31" s="2" customFormat="1" ht="12.75">
      <c r="A65" s="32"/>
      <c r="B65" s="37"/>
      <c r="C65" s="32"/>
      <c r="D65" s="139" t="s">
        <v>56</v>
      </c>
      <c r="E65" s="147"/>
      <c r="F65" s="147"/>
      <c r="G65" s="139" t="s">
        <v>57</v>
      </c>
      <c r="H65" s="147"/>
      <c r="I65" s="148"/>
      <c r="J65" s="148"/>
      <c r="K65" s="147"/>
      <c r="L65" s="147"/>
      <c r="M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19"/>
      <c r="M66" s="19"/>
    </row>
    <row r="67" spans="1:31" ht="11.25">
      <c r="B67" s="19"/>
      <c r="M67" s="19"/>
    </row>
    <row r="68" spans="1:31" ht="11.25">
      <c r="B68" s="19"/>
      <c r="M68" s="19"/>
    </row>
    <row r="69" spans="1:31" ht="11.25">
      <c r="B69" s="19"/>
      <c r="M69" s="19"/>
    </row>
    <row r="70" spans="1:31" ht="11.25">
      <c r="B70" s="19"/>
      <c r="M70" s="19"/>
    </row>
    <row r="71" spans="1:31" ht="11.25">
      <c r="B71" s="19"/>
      <c r="M71" s="19"/>
    </row>
    <row r="72" spans="1:31" ht="11.25">
      <c r="B72" s="19"/>
      <c r="M72" s="19"/>
    </row>
    <row r="73" spans="1:31" ht="11.25">
      <c r="B73" s="19"/>
      <c r="M73" s="19"/>
    </row>
    <row r="74" spans="1:31" ht="11.25">
      <c r="B74" s="19"/>
      <c r="M74" s="19"/>
    </row>
    <row r="75" spans="1:31" ht="11.25">
      <c r="B75" s="19"/>
      <c r="M75" s="19"/>
    </row>
    <row r="76" spans="1:31" s="2" customFormat="1" ht="12.75">
      <c r="A76" s="32"/>
      <c r="B76" s="37"/>
      <c r="C76" s="32"/>
      <c r="D76" s="142" t="s">
        <v>54</v>
      </c>
      <c r="E76" s="143"/>
      <c r="F76" s="144" t="s">
        <v>55</v>
      </c>
      <c r="G76" s="142" t="s">
        <v>54</v>
      </c>
      <c r="H76" s="143"/>
      <c r="I76" s="145"/>
      <c r="J76" s="146" t="s">
        <v>55</v>
      </c>
      <c r="K76" s="143"/>
      <c r="L76" s="143"/>
      <c r="M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149"/>
      <c r="C77" s="150"/>
      <c r="D77" s="150"/>
      <c r="E77" s="150"/>
      <c r="F77" s="150"/>
      <c r="G77" s="150"/>
      <c r="H77" s="150"/>
      <c r="I77" s="151"/>
      <c r="J77" s="151"/>
      <c r="K77" s="150"/>
      <c r="L77" s="150"/>
      <c r="M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152"/>
      <c r="C81" s="153"/>
      <c r="D81" s="153"/>
      <c r="E81" s="153"/>
      <c r="F81" s="153"/>
      <c r="G81" s="153"/>
      <c r="H81" s="153"/>
      <c r="I81" s="154"/>
      <c r="J81" s="154"/>
      <c r="K81" s="153"/>
      <c r="L81" s="153"/>
      <c r="M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2" t="s">
        <v>119</v>
      </c>
      <c r="D82" s="34"/>
      <c r="E82" s="34"/>
      <c r="F82" s="34"/>
      <c r="G82" s="34"/>
      <c r="H82" s="34"/>
      <c r="I82" s="113"/>
      <c r="J82" s="113"/>
      <c r="K82" s="34"/>
      <c r="L82" s="34"/>
      <c r="M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113"/>
      <c r="J83" s="113"/>
      <c r="K83" s="34"/>
      <c r="L83" s="34"/>
      <c r="M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8" t="s">
        <v>17</v>
      </c>
      <c r="D84" s="34"/>
      <c r="E84" s="34"/>
      <c r="F84" s="34"/>
      <c r="G84" s="34"/>
      <c r="H84" s="34"/>
      <c r="I84" s="113"/>
      <c r="J84" s="113"/>
      <c r="K84" s="34"/>
      <c r="L84" s="34"/>
      <c r="M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4"/>
      <c r="D85" s="34"/>
      <c r="E85" s="312" t="str">
        <f>E7</f>
        <v>Oprava přejezdů na tratích 322,323</v>
      </c>
      <c r="F85" s="313"/>
      <c r="G85" s="313"/>
      <c r="H85" s="313"/>
      <c r="I85" s="113"/>
      <c r="J85" s="113"/>
      <c r="K85" s="34"/>
      <c r="L85" s="34"/>
      <c r="M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8" t="s">
        <v>114</v>
      </c>
      <c r="D86" s="34"/>
      <c r="E86" s="34"/>
      <c r="F86" s="34"/>
      <c r="G86" s="34"/>
      <c r="H86" s="34"/>
      <c r="I86" s="113"/>
      <c r="J86" s="113"/>
      <c r="K86" s="34"/>
      <c r="L86" s="34"/>
      <c r="M86" s="49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4"/>
      <c r="D87" s="34"/>
      <c r="E87" s="284" t="str">
        <f>E9</f>
        <v>SO 06 - Oprava přejezdu P8324 v km 125,250 v úseku trati Dobrá u FM - Hnojník</v>
      </c>
      <c r="F87" s="314"/>
      <c r="G87" s="314"/>
      <c r="H87" s="314"/>
      <c r="I87" s="113"/>
      <c r="J87" s="113"/>
      <c r="K87" s="34"/>
      <c r="L87" s="34"/>
      <c r="M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113"/>
      <c r="J88" s="113"/>
      <c r="K88" s="34"/>
      <c r="L88" s="34"/>
      <c r="M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8" t="s">
        <v>23</v>
      </c>
      <c r="D89" s="34"/>
      <c r="E89" s="34"/>
      <c r="F89" s="26" t="str">
        <f>F12</f>
        <v>Obvod Český Těšín</v>
      </c>
      <c r="G89" s="34"/>
      <c r="H89" s="34"/>
      <c r="I89" s="115" t="s">
        <v>25</v>
      </c>
      <c r="J89" s="117" t="str">
        <f>IF(J12="","",J12)</f>
        <v>3. 3. 2020</v>
      </c>
      <c r="K89" s="34"/>
      <c r="L89" s="34"/>
      <c r="M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4"/>
      <c r="D90" s="34"/>
      <c r="E90" s="34"/>
      <c r="F90" s="34"/>
      <c r="G90" s="34"/>
      <c r="H90" s="34"/>
      <c r="I90" s="113"/>
      <c r="J90" s="113"/>
      <c r="K90" s="34"/>
      <c r="L90" s="34"/>
      <c r="M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8" t="s">
        <v>27</v>
      </c>
      <c r="D91" s="34"/>
      <c r="E91" s="34"/>
      <c r="F91" s="26" t="str">
        <f>E15</f>
        <v>Správa železnic s.o.,OŘ Ostrava,ST Ostrava</v>
      </c>
      <c r="G91" s="34"/>
      <c r="H91" s="34"/>
      <c r="I91" s="115" t="s">
        <v>35</v>
      </c>
      <c r="J91" s="155" t="str">
        <f>E21</f>
        <v xml:space="preserve"> </v>
      </c>
      <c r="K91" s="34"/>
      <c r="L91" s="34"/>
      <c r="M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8" t="s">
        <v>33</v>
      </c>
      <c r="D92" s="34"/>
      <c r="E92" s="34"/>
      <c r="F92" s="26" t="str">
        <f>IF(E18="","",E18)</f>
        <v>Vyplň údaj</v>
      </c>
      <c r="G92" s="34"/>
      <c r="H92" s="34"/>
      <c r="I92" s="115" t="s">
        <v>37</v>
      </c>
      <c r="J92" s="155" t="str">
        <f>E24</f>
        <v xml:space="preserve"> </v>
      </c>
      <c r="K92" s="34"/>
      <c r="L92" s="34"/>
      <c r="M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4"/>
      <c r="D93" s="34"/>
      <c r="E93" s="34"/>
      <c r="F93" s="34"/>
      <c r="G93" s="34"/>
      <c r="H93" s="34"/>
      <c r="I93" s="113"/>
      <c r="J93" s="113"/>
      <c r="K93" s="34"/>
      <c r="L93" s="34"/>
      <c r="M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56" t="s">
        <v>120</v>
      </c>
      <c r="D94" s="157"/>
      <c r="E94" s="157"/>
      <c r="F94" s="157"/>
      <c r="G94" s="157"/>
      <c r="H94" s="157"/>
      <c r="I94" s="158" t="s">
        <v>121</v>
      </c>
      <c r="J94" s="158" t="s">
        <v>122</v>
      </c>
      <c r="K94" s="159" t="s">
        <v>123</v>
      </c>
      <c r="L94" s="157"/>
      <c r="M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4"/>
      <c r="D95" s="34"/>
      <c r="E95" s="34"/>
      <c r="F95" s="34"/>
      <c r="G95" s="34"/>
      <c r="H95" s="34"/>
      <c r="I95" s="113"/>
      <c r="J95" s="113"/>
      <c r="K95" s="34"/>
      <c r="L95" s="34"/>
      <c r="M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60" t="s">
        <v>124</v>
      </c>
      <c r="D96" s="34"/>
      <c r="E96" s="34"/>
      <c r="F96" s="34"/>
      <c r="G96" s="34"/>
      <c r="H96" s="34"/>
      <c r="I96" s="161">
        <f>Q118</f>
        <v>0</v>
      </c>
      <c r="J96" s="161">
        <f>R118</f>
        <v>0</v>
      </c>
      <c r="K96" s="81">
        <f>K118</f>
        <v>0</v>
      </c>
      <c r="L96" s="34"/>
      <c r="M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6" t="s">
        <v>125</v>
      </c>
    </row>
    <row r="97" spans="1:31" s="9" customFormat="1" ht="24.95" customHeight="1">
      <c r="B97" s="162"/>
      <c r="C97" s="163"/>
      <c r="D97" s="164" t="s">
        <v>529</v>
      </c>
      <c r="E97" s="165"/>
      <c r="F97" s="165"/>
      <c r="G97" s="165"/>
      <c r="H97" s="165"/>
      <c r="I97" s="166">
        <f>Q119</f>
        <v>0</v>
      </c>
      <c r="J97" s="166">
        <f>R119</f>
        <v>0</v>
      </c>
      <c r="K97" s="167">
        <f>K119</f>
        <v>0</v>
      </c>
      <c r="L97" s="163"/>
      <c r="M97" s="168"/>
    </row>
    <row r="98" spans="1:31" s="9" customFormat="1" ht="24.95" customHeight="1">
      <c r="B98" s="162"/>
      <c r="C98" s="163"/>
      <c r="D98" s="164" t="s">
        <v>128</v>
      </c>
      <c r="E98" s="165"/>
      <c r="F98" s="165"/>
      <c r="G98" s="165"/>
      <c r="H98" s="165"/>
      <c r="I98" s="166">
        <f>Q177</f>
        <v>0</v>
      </c>
      <c r="J98" s="166">
        <f>R177</f>
        <v>0</v>
      </c>
      <c r="K98" s="167">
        <f>K177</f>
        <v>0</v>
      </c>
      <c r="L98" s="163"/>
      <c r="M98" s="168"/>
    </row>
    <row r="99" spans="1:31" s="2" customFormat="1" ht="21.75" customHeight="1">
      <c r="A99" s="32"/>
      <c r="B99" s="33"/>
      <c r="C99" s="34"/>
      <c r="D99" s="34"/>
      <c r="E99" s="34"/>
      <c r="F99" s="34"/>
      <c r="G99" s="34"/>
      <c r="H99" s="34"/>
      <c r="I99" s="113"/>
      <c r="J99" s="113"/>
      <c r="K99" s="34"/>
      <c r="L99" s="34"/>
      <c r="M99" s="49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</row>
    <row r="100" spans="1:31" s="2" customFormat="1" ht="6.95" customHeight="1">
      <c r="A100" s="32"/>
      <c r="B100" s="52"/>
      <c r="C100" s="53"/>
      <c r="D100" s="53"/>
      <c r="E100" s="53"/>
      <c r="F100" s="53"/>
      <c r="G100" s="53"/>
      <c r="H100" s="53"/>
      <c r="I100" s="151"/>
      <c r="J100" s="151"/>
      <c r="K100" s="53"/>
      <c r="L100" s="53"/>
      <c r="M100" s="49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</row>
    <row r="104" spans="1:31" s="2" customFormat="1" ht="6.95" customHeight="1">
      <c r="A104" s="32"/>
      <c r="B104" s="54"/>
      <c r="C104" s="55"/>
      <c r="D104" s="55"/>
      <c r="E104" s="55"/>
      <c r="F104" s="55"/>
      <c r="G104" s="55"/>
      <c r="H104" s="55"/>
      <c r="I104" s="154"/>
      <c r="J104" s="154"/>
      <c r="K104" s="55"/>
      <c r="L104" s="55"/>
      <c r="M104" s="49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pans="1:31" s="2" customFormat="1" ht="24.95" customHeight="1">
      <c r="A105" s="32"/>
      <c r="B105" s="33"/>
      <c r="C105" s="22" t="s">
        <v>129</v>
      </c>
      <c r="D105" s="34"/>
      <c r="E105" s="34"/>
      <c r="F105" s="34"/>
      <c r="G105" s="34"/>
      <c r="H105" s="34"/>
      <c r="I105" s="113"/>
      <c r="J105" s="113"/>
      <c r="K105" s="34"/>
      <c r="L105" s="34"/>
      <c r="M105" s="49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pans="1:31" s="2" customFormat="1" ht="6.95" customHeight="1">
      <c r="A106" s="32"/>
      <c r="B106" s="33"/>
      <c r="C106" s="34"/>
      <c r="D106" s="34"/>
      <c r="E106" s="34"/>
      <c r="F106" s="34"/>
      <c r="G106" s="34"/>
      <c r="H106" s="34"/>
      <c r="I106" s="113"/>
      <c r="J106" s="113"/>
      <c r="K106" s="34"/>
      <c r="L106" s="34"/>
      <c r="M106" s="49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31" s="2" customFormat="1" ht="12" customHeight="1">
      <c r="A107" s="32"/>
      <c r="B107" s="33"/>
      <c r="C107" s="28" t="s">
        <v>17</v>
      </c>
      <c r="D107" s="34"/>
      <c r="E107" s="34"/>
      <c r="F107" s="34"/>
      <c r="G107" s="34"/>
      <c r="H107" s="34"/>
      <c r="I107" s="113"/>
      <c r="J107" s="113"/>
      <c r="K107" s="34"/>
      <c r="L107" s="34"/>
      <c r="M107" s="49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16.5" customHeight="1">
      <c r="A108" s="32"/>
      <c r="B108" s="33"/>
      <c r="C108" s="34"/>
      <c r="D108" s="34"/>
      <c r="E108" s="312" t="str">
        <f>E7</f>
        <v>Oprava přejezdů na tratích 322,323</v>
      </c>
      <c r="F108" s="313"/>
      <c r="G108" s="313"/>
      <c r="H108" s="313"/>
      <c r="I108" s="113"/>
      <c r="J108" s="113"/>
      <c r="K108" s="34"/>
      <c r="L108" s="34"/>
      <c r="M108" s="49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12" customHeight="1">
      <c r="A109" s="32"/>
      <c r="B109" s="33"/>
      <c r="C109" s="28" t="s">
        <v>114</v>
      </c>
      <c r="D109" s="34"/>
      <c r="E109" s="34"/>
      <c r="F109" s="34"/>
      <c r="G109" s="34"/>
      <c r="H109" s="34"/>
      <c r="I109" s="113"/>
      <c r="J109" s="113"/>
      <c r="K109" s="34"/>
      <c r="L109" s="34"/>
      <c r="M109" s="49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16.5" customHeight="1">
      <c r="A110" s="32"/>
      <c r="B110" s="33"/>
      <c r="C110" s="34"/>
      <c r="D110" s="34"/>
      <c r="E110" s="284" t="str">
        <f>E9</f>
        <v>SO 06 - Oprava přejezdu P8324 v km 125,250 v úseku trati Dobrá u FM - Hnojník</v>
      </c>
      <c r="F110" s="314"/>
      <c r="G110" s="314"/>
      <c r="H110" s="314"/>
      <c r="I110" s="113"/>
      <c r="J110" s="113"/>
      <c r="K110" s="34"/>
      <c r="L110" s="34"/>
      <c r="M110" s="49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6.95" customHeight="1">
      <c r="A111" s="32"/>
      <c r="B111" s="33"/>
      <c r="C111" s="34"/>
      <c r="D111" s="34"/>
      <c r="E111" s="34"/>
      <c r="F111" s="34"/>
      <c r="G111" s="34"/>
      <c r="H111" s="34"/>
      <c r="I111" s="113"/>
      <c r="J111" s="113"/>
      <c r="K111" s="34"/>
      <c r="L111" s="34"/>
      <c r="M111" s="49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2" customHeight="1">
      <c r="A112" s="32"/>
      <c r="B112" s="33"/>
      <c r="C112" s="28" t="s">
        <v>23</v>
      </c>
      <c r="D112" s="34"/>
      <c r="E112" s="34"/>
      <c r="F112" s="26" t="str">
        <f>F12</f>
        <v>Obvod Český Těšín</v>
      </c>
      <c r="G112" s="34"/>
      <c r="H112" s="34"/>
      <c r="I112" s="115" t="s">
        <v>25</v>
      </c>
      <c r="J112" s="117" t="str">
        <f>IF(J12="","",J12)</f>
        <v>3. 3. 2020</v>
      </c>
      <c r="K112" s="34"/>
      <c r="L112" s="34"/>
      <c r="M112" s="49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6.95" customHeight="1">
      <c r="A113" s="32"/>
      <c r="B113" s="33"/>
      <c r="C113" s="34"/>
      <c r="D113" s="34"/>
      <c r="E113" s="34"/>
      <c r="F113" s="34"/>
      <c r="G113" s="34"/>
      <c r="H113" s="34"/>
      <c r="I113" s="113"/>
      <c r="J113" s="113"/>
      <c r="K113" s="34"/>
      <c r="L113" s="34"/>
      <c r="M113" s="49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5.2" customHeight="1">
      <c r="A114" s="32"/>
      <c r="B114" s="33"/>
      <c r="C114" s="28" t="s">
        <v>27</v>
      </c>
      <c r="D114" s="34"/>
      <c r="E114" s="34"/>
      <c r="F114" s="26" t="str">
        <f>E15</f>
        <v>Správa železnic s.o.,OŘ Ostrava,ST Ostrava</v>
      </c>
      <c r="G114" s="34"/>
      <c r="H114" s="34"/>
      <c r="I114" s="115" t="s">
        <v>35</v>
      </c>
      <c r="J114" s="155" t="str">
        <f>E21</f>
        <v xml:space="preserve"> </v>
      </c>
      <c r="K114" s="34"/>
      <c r="L114" s="34"/>
      <c r="M114" s="49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5.2" customHeight="1">
      <c r="A115" s="32"/>
      <c r="B115" s="33"/>
      <c r="C115" s="28" t="s">
        <v>33</v>
      </c>
      <c r="D115" s="34"/>
      <c r="E115" s="34"/>
      <c r="F115" s="26" t="str">
        <f>IF(E18="","",E18)</f>
        <v>Vyplň údaj</v>
      </c>
      <c r="G115" s="34"/>
      <c r="H115" s="34"/>
      <c r="I115" s="115" t="s">
        <v>37</v>
      </c>
      <c r="J115" s="155" t="str">
        <f>E24</f>
        <v xml:space="preserve"> </v>
      </c>
      <c r="K115" s="34"/>
      <c r="L115" s="34"/>
      <c r="M115" s="49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0.35" customHeight="1">
      <c r="A116" s="32"/>
      <c r="B116" s="33"/>
      <c r="C116" s="34"/>
      <c r="D116" s="34"/>
      <c r="E116" s="34"/>
      <c r="F116" s="34"/>
      <c r="G116" s="34"/>
      <c r="H116" s="34"/>
      <c r="I116" s="113"/>
      <c r="J116" s="113"/>
      <c r="K116" s="34"/>
      <c r="L116" s="34"/>
      <c r="M116" s="49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11" customFormat="1" ht="29.25" customHeight="1">
      <c r="A117" s="176"/>
      <c r="B117" s="177"/>
      <c r="C117" s="178" t="s">
        <v>130</v>
      </c>
      <c r="D117" s="179" t="s">
        <v>64</v>
      </c>
      <c r="E117" s="179" t="s">
        <v>60</v>
      </c>
      <c r="F117" s="179" t="s">
        <v>61</v>
      </c>
      <c r="G117" s="179" t="s">
        <v>131</v>
      </c>
      <c r="H117" s="179" t="s">
        <v>132</v>
      </c>
      <c r="I117" s="180" t="s">
        <v>133</v>
      </c>
      <c r="J117" s="180" t="s">
        <v>134</v>
      </c>
      <c r="K117" s="179" t="s">
        <v>123</v>
      </c>
      <c r="L117" s="181" t="s">
        <v>135</v>
      </c>
      <c r="M117" s="182"/>
      <c r="N117" s="72" t="s">
        <v>1</v>
      </c>
      <c r="O117" s="73" t="s">
        <v>43</v>
      </c>
      <c r="P117" s="73" t="s">
        <v>136</v>
      </c>
      <c r="Q117" s="73" t="s">
        <v>137</v>
      </c>
      <c r="R117" s="73" t="s">
        <v>138</v>
      </c>
      <c r="S117" s="73" t="s">
        <v>139</v>
      </c>
      <c r="T117" s="73" t="s">
        <v>140</v>
      </c>
      <c r="U117" s="73" t="s">
        <v>141</v>
      </c>
      <c r="V117" s="73" t="s">
        <v>142</v>
      </c>
      <c r="W117" s="73" t="s">
        <v>143</v>
      </c>
      <c r="X117" s="74" t="s">
        <v>144</v>
      </c>
      <c r="Y117" s="176"/>
      <c r="Z117" s="176"/>
      <c r="AA117" s="176"/>
      <c r="AB117" s="176"/>
      <c r="AC117" s="176"/>
      <c r="AD117" s="176"/>
      <c r="AE117" s="176"/>
    </row>
    <row r="118" spans="1:65" s="2" customFormat="1" ht="22.9" customHeight="1">
      <c r="A118" s="32"/>
      <c r="B118" s="33"/>
      <c r="C118" s="79" t="s">
        <v>145</v>
      </c>
      <c r="D118" s="34"/>
      <c r="E118" s="34"/>
      <c r="F118" s="34"/>
      <c r="G118" s="34"/>
      <c r="H118" s="34"/>
      <c r="I118" s="113"/>
      <c r="J118" s="113"/>
      <c r="K118" s="183">
        <f>BK118</f>
        <v>0</v>
      </c>
      <c r="L118" s="34"/>
      <c r="M118" s="37"/>
      <c r="N118" s="75"/>
      <c r="O118" s="184"/>
      <c r="P118" s="76"/>
      <c r="Q118" s="185">
        <f>Q119+Q177</f>
        <v>0</v>
      </c>
      <c r="R118" s="185">
        <f>R119+R177</f>
        <v>0</v>
      </c>
      <c r="S118" s="76"/>
      <c r="T118" s="186">
        <f>T119+T177</f>
        <v>0</v>
      </c>
      <c r="U118" s="76"/>
      <c r="V118" s="186">
        <f>V119+V177</f>
        <v>466.75578200000001</v>
      </c>
      <c r="W118" s="76"/>
      <c r="X118" s="187">
        <f>X119+X177</f>
        <v>232.596</v>
      </c>
      <c r="Y118" s="32"/>
      <c r="Z118" s="32"/>
      <c r="AA118" s="32"/>
      <c r="AB118" s="32"/>
      <c r="AC118" s="32"/>
      <c r="AD118" s="32"/>
      <c r="AE118" s="32"/>
      <c r="AT118" s="16" t="s">
        <v>80</v>
      </c>
      <c r="AU118" s="16" t="s">
        <v>125</v>
      </c>
      <c r="BK118" s="188">
        <f>BK119+BK177</f>
        <v>0</v>
      </c>
    </row>
    <row r="119" spans="1:65" s="12" customFormat="1" ht="25.9" customHeight="1">
      <c r="B119" s="189"/>
      <c r="C119" s="190"/>
      <c r="D119" s="191" t="s">
        <v>80</v>
      </c>
      <c r="E119" s="192" t="s">
        <v>149</v>
      </c>
      <c r="F119" s="192" t="s">
        <v>150</v>
      </c>
      <c r="G119" s="190"/>
      <c r="H119" s="190"/>
      <c r="I119" s="193"/>
      <c r="J119" s="193"/>
      <c r="K119" s="194">
        <f>BK119</f>
        <v>0</v>
      </c>
      <c r="L119" s="190"/>
      <c r="M119" s="195"/>
      <c r="N119" s="196"/>
      <c r="O119" s="197"/>
      <c r="P119" s="197"/>
      <c r="Q119" s="198">
        <f>SUM(Q120:Q176)</f>
        <v>0</v>
      </c>
      <c r="R119" s="198">
        <f>SUM(R120:R176)</f>
        <v>0</v>
      </c>
      <c r="S119" s="197"/>
      <c r="T119" s="199">
        <f>SUM(T120:T176)</f>
        <v>0</v>
      </c>
      <c r="U119" s="197"/>
      <c r="V119" s="199">
        <f>SUM(V120:V176)</f>
        <v>466.75578200000001</v>
      </c>
      <c r="W119" s="197"/>
      <c r="X119" s="200">
        <f>SUM(X120:X176)</f>
        <v>232.596</v>
      </c>
      <c r="AR119" s="201" t="s">
        <v>89</v>
      </c>
      <c r="AT119" s="202" t="s">
        <v>80</v>
      </c>
      <c r="AU119" s="202" t="s">
        <v>81</v>
      </c>
      <c r="AY119" s="201" t="s">
        <v>148</v>
      </c>
      <c r="BK119" s="203">
        <f>SUM(BK120:BK176)</f>
        <v>0</v>
      </c>
    </row>
    <row r="120" spans="1:65" s="2" customFormat="1" ht="24" customHeight="1">
      <c r="A120" s="32"/>
      <c r="B120" s="33"/>
      <c r="C120" s="206" t="s">
        <v>89</v>
      </c>
      <c r="D120" s="206" t="s">
        <v>151</v>
      </c>
      <c r="E120" s="207" t="s">
        <v>163</v>
      </c>
      <c r="F120" s="208" t="s">
        <v>530</v>
      </c>
      <c r="G120" s="209" t="s">
        <v>160</v>
      </c>
      <c r="H120" s="210">
        <v>12</v>
      </c>
      <c r="I120" s="211"/>
      <c r="J120" s="211"/>
      <c r="K120" s="212">
        <f>ROUND(P120*H120,2)</f>
        <v>0</v>
      </c>
      <c r="L120" s="208" t="s">
        <v>155</v>
      </c>
      <c r="M120" s="37"/>
      <c r="N120" s="213" t="s">
        <v>1</v>
      </c>
      <c r="O120" s="214" t="s">
        <v>44</v>
      </c>
      <c r="P120" s="215">
        <f>I120+J120</f>
        <v>0</v>
      </c>
      <c r="Q120" s="215">
        <f>ROUND(I120*H120,2)</f>
        <v>0</v>
      </c>
      <c r="R120" s="215">
        <f>ROUND(J120*H120,2)</f>
        <v>0</v>
      </c>
      <c r="S120" s="68"/>
      <c r="T120" s="216">
        <f>S120*H120</f>
        <v>0</v>
      </c>
      <c r="U120" s="216">
        <v>0</v>
      </c>
      <c r="V120" s="216">
        <f>U120*H120</f>
        <v>0</v>
      </c>
      <c r="W120" s="216">
        <v>1.7</v>
      </c>
      <c r="X120" s="217">
        <f>W120*H120</f>
        <v>20.399999999999999</v>
      </c>
      <c r="Y120" s="32"/>
      <c r="Z120" s="32"/>
      <c r="AA120" s="32"/>
      <c r="AB120" s="32"/>
      <c r="AC120" s="32"/>
      <c r="AD120" s="32"/>
      <c r="AE120" s="32"/>
      <c r="AR120" s="218" t="s">
        <v>156</v>
      </c>
      <c r="AT120" s="218" t="s">
        <v>151</v>
      </c>
      <c r="AU120" s="218" t="s">
        <v>89</v>
      </c>
      <c r="AY120" s="16" t="s">
        <v>148</v>
      </c>
      <c r="BE120" s="219">
        <f>IF(O120="základní",K120,0)</f>
        <v>0</v>
      </c>
      <c r="BF120" s="219">
        <f>IF(O120="snížená",K120,0)</f>
        <v>0</v>
      </c>
      <c r="BG120" s="219">
        <f>IF(O120="zákl. přenesená",K120,0)</f>
        <v>0</v>
      </c>
      <c r="BH120" s="219">
        <f>IF(O120="sníž. přenesená",K120,0)</f>
        <v>0</v>
      </c>
      <c r="BI120" s="219">
        <f>IF(O120="nulová",K120,0)</f>
        <v>0</v>
      </c>
      <c r="BJ120" s="16" t="s">
        <v>89</v>
      </c>
      <c r="BK120" s="219">
        <f>ROUND(P120*H120,2)</f>
        <v>0</v>
      </c>
      <c r="BL120" s="16" t="s">
        <v>156</v>
      </c>
      <c r="BM120" s="218" t="s">
        <v>808</v>
      </c>
    </row>
    <row r="121" spans="1:65" s="2" customFormat="1" ht="24" customHeight="1">
      <c r="A121" s="32"/>
      <c r="B121" s="33"/>
      <c r="C121" s="206" t="s">
        <v>91</v>
      </c>
      <c r="D121" s="206" t="s">
        <v>151</v>
      </c>
      <c r="E121" s="207" t="s">
        <v>166</v>
      </c>
      <c r="F121" s="208" t="s">
        <v>167</v>
      </c>
      <c r="G121" s="209" t="s">
        <v>160</v>
      </c>
      <c r="H121" s="210">
        <v>12</v>
      </c>
      <c r="I121" s="211"/>
      <c r="J121" s="211"/>
      <c r="K121" s="212">
        <f>ROUND(P121*H121,2)</f>
        <v>0</v>
      </c>
      <c r="L121" s="208" t="s">
        <v>155</v>
      </c>
      <c r="M121" s="37"/>
      <c r="N121" s="213" t="s">
        <v>1</v>
      </c>
      <c r="O121" s="214" t="s">
        <v>44</v>
      </c>
      <c r="P121" s="215">
        <f>I121+J121</f>
        <v>0</v>
      </c>
      <c r="Q121" s="215">
        <f>ROUND(I121*H121,2)</f>
        <v>0</v>
      </c>
      <c r="R121" s="215">
        <f>ROUND(J121*H121,2)</f>
        <v>0</v>
      </c>
      <c r="S121" s="68"/>
      <c r="T121" s="216">
        <f>S121*H121</f>
        <v>0</v>
      </c>
      <c r="U121" s="216">
        <v>1.7</v>
      </c>
      <c r="V121" s="216">
        <f>U121*H121</f>
        <v>20.399999999999999</v>
      </c>
      <c r="W121" s="216">
        <v>0</v>
      </c>
      <c r="X121" s="217">
        <f>W121*H121</f>
        <v>0</v>
      </c>
      <c r="Y121" s="32"/>
      <c r="Z121" s="32"/>
      <c r="AA121" s="32"/>
      <c r="AB121" s="32"/>
      <c r="AC121" s="32"/>
      <c r="AD121" s="32"/>
      <c r="AE121" s="32"/>
      <c r="AR121" s="218" t="s">
        <v>156</v>
      </c>
      <c r="AT121" s="218" t="s">
        <v>151</v>
      </c>
      <c r="AU121" s="218" t="s">
        <v>89</v>
      </c>
      <c r="AY121" s="16" t="s">
        <v>148</v>
      </c>
      <c r="BE121" s="219">
        <f>IF(O121="základní",K121,0)</f>
        <v>0</v>
      </c>
      <c r="BF121" s="219">
        <f>IF(O121="snížená",K121,0)</f>
        <v>0</v>
      </c>
      <c r="BG121" s="219">
        <f>IF(O121="zákl. přenesená",K121,0)</f>
        <v>0</v>
      </c>
      <c r="BH121" s="219">
        <f>IF(O121="sníž. přenesená",K121,0)</f>
        <v>0</v>
      </c>
      <c r="BI121" s="219">
        <f>IF(O121="nulová",K121,0)</f>
        <v>0</v>
      </c>
      <c r="BJ121" s="16" t="s">
        <v>89</v>
      </c>
      <c r="BK121" s="219">
        <f>ROUND(P121*H121,2)</f>
        <v>0</v>
      </c>
      <c r="BL121" s="16" t="s">
        <v>156</v>
      </c>
      <c r="BM121" s="218" t="s">
        <v>809</v>
      </c>
    </row>
    <row r="122" spans="1:65" s="2" customFormat="1" ht="24" customHeight="1">
      <c r="A122" s="32"/>
      <c r="B122" s="33"/>
      <c r="C122" s="206" t="s">
        <v>162</v>
      </c>
      <c r="D122" s="206" t="s">
        <v>151</v>
      </c>
      <c r="E122" s="207" t="s">
        <v>169</v>
      </c>
      <c r="F122" s="208" t="s">
        <v>170</v>
      </c>
      <c r="G122" s="209" t="s">
        <v>160</v>
      </c>
      <c r="H122" s="210">
        <v>100</v>
      </c>
      <c r="I122" s="211"/>
      <c r="J122" s="211"/>
      <c r="K122" s="212">
        <f>ROUND(P122*H122,2)</f>
        <v>0</v>
      </c>
      <c r="L122" s="208" t="s">
        <v>155</v>
      </c>
      <c r="M122" s="37"/>
      <c r="N122" s="213" t="s">
        <v>1</v>
      </c>
      <c r="O122" s="214" t="s">
        <v>44</v>
      </c>
      <c r="P122" s="215">
        <f>I122+J122</f>
        <v>0</v>
      </c>
      <c r="Q122" s="215">
        <f>ROUND(I122*H122,2)</f>
        <v>0</v>
      </c>
      <c r="R122" s="215">
        <f>ROUND(J122*H122,2)</f>
        <v>0</v>
      </c>
      <c r="S122" s="68"/>
      <c r="T122" s="216">
        <f>S122*H122</f>
        <v>0</v>
      </c>
      <c r="U122" s="216">
        <v>1.7</v>
      </c>
      <c r="V122" s="216">
        <f>U122*H122</f>
        <v>170</v>
      </c>
      <c r="W122" s="216">
        <v>0</v>
      </c>
      <c r="X122" s="217">
        <f>W122*H122</f>
        <v>0</v>
      </c>
      <c r="Y122" s="32"/>
      <c r="Z122" s="32"/>
      <c r="AA122" s="32"/>
      <c r="AB122" s="32"/>
      <c r="AC122" s="32"/>
      <c r="AD122" s="32"/>
      <c r="AE122" s="32"/>
      <c r="AR122" s="218" t="s">
        <v>156</v>
      </c>
      <c r="AT122" s="218" t="s">
        <v>151</v>
      </c>
      <c r="AU122" s="218" t="s">
        <v>89</v>
      </c>
      <c r="AY122" s="16" t="s">
        <v>148</v>
      </c>
      <c r="BE122" s="219">
        <f>IF(O122="základní",K122,0)</f>
        <v>0</v>
      </c>
      <c r="BF122" s="219">
        <f>IF(O122="snížená",K122,0)</f>
        <v>0</v>
      </c>
      <c r="BG122" s="219">
        <f>IF(O122="zákl. přenesená",K122,0)</f>
        <v>0</v>
      </c>
      <c r="BH122" s="219">
        <f>IF(O122="sníž. přenesená",K122,0)</f>
        <v>0</v>
      </c>
      <c r="BI122" s="219">
        <f>IF(O122="nulová",K122,0)</f>
        <v>0</v>
      </c>
      <c r="BJ122" s="16" t="s">
        <v>89</v>
      </c>
      <c r="BK122" s="219">
        <f>ROUND(P122*H122,2)</f>
        <v>0</v>
      </c>
      <c r="BL122" s="16" t="s">
        <v>156</v>
      </c>
      <c r="BM122" s="218" t="s">
        <v>810</v>
      </c>
    </row>
    <row r="123" spans="1:65" s="2" customFormat="1" ht="24" customHeight="1">
      <c r="A123" s="32"/>
      <c r="B123" s="33"/>
      <c r="C123" s="206" t="s">
        <v>156</v>
      </c>
      <c r="D123" s="206" t="s">
        <v>151</v>
      </c>
      <c r="E123" s="207" t="s">
        <v>173</v>
      </c>
      <c r="F123" s="208" t="s">
        <v>174</v>
      </c>
      <c r="G123" s="209" t="s">
        <v>175</v>
      </c>
      <c r="H123" s="210">
        <v>0.5</v>
      </c>
      <c r="I123" s="211"/>
      <c r="J123" s="211"/>
      <c r="K123" s="212">
        <f>ROUND(P123*H123,2)</f>
        <v>0</v>
      </c>
      <c r="L123" s="208" t="s">
        <v>155</v>
      </c>
      <c r="M123" s="37"/>
      <c r="N123" s="213" t="s">
        <v>1</v>
      </c>
      <c r="O123" s="214" t="s">
        <v>44</v>
      </c>
      <c r="P123" s="215">
        <f>I123+J123</f>
        <v>0</v>
      </c>
      <c r="Q123" s="215">
        <f>ROUND(I123*H123,2)</f>
        <v>0</v>
      </c>
      <c r="R123" s="215">
        <f>ROUND(J123*H123,2)</f>
        <v>0</v>
      </c>
      <c r="S123" s="68"/>
      <c r="T123" s="216">
        <f>S123*H123</f>
        <v>0</v>
      </c>
      <c r="U123" s="216">
        <v>0</v>
      </c>
      <c r="V123" s="216">
        <f>U123*H123</f>
        <v>0</v>
      </c>
      <c r="W123" s="216">
        <v>0</v>
      </c>
      <c r="X123" s="217">
        <f>W123*H123</f>
        <v>0</v>
      </c>
      <c r="Y123" s="32"/>
      <c r="Z123" s="32"/>
      <c r="AA123" s="32"/>
      <c r="AB123" s="32"/>
      <c r="AC123" s="32"/>
      <c r="AD123" s="32"/>
      <c r="AE123" s="32"/>
      <c r="AR123" s="218" t="s">
        <v>156</v>
      </c>
      <c r="AT123" s="218" t="s">
        <v>151</v>
      </c>
      <c r="AU123" s="218" t="s">
        <v>89</v>
      </c>
      <c r="AY123" s="16" t="s">
        <v>148</v>
      </c>
      <c r="BE123" s="219">
        <f>IF(O123="základní",K123,0)</f>
        <v>0</v>
      </c>
      <c r="BF123" s="219">
        <f>IF(O123="snížená",K123,0)</f>
        <v>0</v>
      </c>
      <c r="BG123" s="219">
        <f>IF(O123="zákl. přenesená",K123,0)</f>
        <v>0</v>
      </c>
      <c r="BH123" s="219">
        <f>IF(O123="sníž. přenesená",K123,0)</f>
        <v>0</v>
      </c>
      <c r="BI123" s="219">
        <f>IF(O123="nulová",K123,0)</f>
        <v>0</v>
      </c>
      <c r="BJ123" s="16" t="s">
        <v>89</v>
      </c>
      <c r="BK123" s="219">
        <f>ROUND(P123*H123,2)</f>
        <v>0</v>
      </c>
      <c r="BL123" s="16" t="s">
        <v>156</v>
      </c>
      <c r="BM123" s="218" t="s">
        <v>811</v>
      </c>
    </row>
    <row r="124" spans="1:65" s="2" customFormat="1" ht="19.5">
      <c r="A124" s="32"/>
      <c r="B124" s="33"/>
      <c r="C124" s="34"/>
      <c r="D124" s="220" t="s">
        <v>177</v>
      </c>
      <c r="E124" s="34"/>
      <c r="F124" s="221" t="s">
        <v>178</v>
      </c>
      <c r="G124" s="34"/>
      <c r="H124" s="34"/>
      <c r="I124" s="113"/>
      <c r="J124" s="113"/>
      <c r="K124" s="34"/>
      <c r="L124" s="34"/>
      <c r="M124" s="37"/>
      <c r="N124" s="222"/>
      <c r="O124" s="223"/>
      <c r="P124" s="68"/>
      <c r="Q124" s="68"/>
      <c r="R124" s="68"/>
      <c r="S124" s="68"/>
      <c r="T124" s="68"/>
      <c r="U124" s="68"/>
      <c r="V124" s="68"/>
      <c r="W124" s="68"/>
      <c r="X124" s="69"/>
      <c r="Y124" s="32"/>
      <c r="Z124" s="32"/>
      <c r="AA124" s="32"/>
      <c r="AB124" s="32"/>
      <c r="AC124" s="32"/>
      <c r="AD124" s="32"/>
      <c r="AE124" s="32"/>
      <c r="AT124" s="16" t="s">
        <v>177</v>
      </c>
      <c r="AU124" s="16" t="s">
        <v>89</v>
      </c>
    </row>
    <row r="125" spans="1:65" s="2" customFormat="1" ht="24" customHeight="1">
      <c r="A125" s="32"/>
      <c r="B125" s="33"/>
      <c r="C125" s="206" t="s">
        <v>149</v>
      </c>
      <c r="D125" s="206" t="s">
        <v>151</v>
      </c>
      <c r="E125" s="207" t="s">
        <v>535</v>
      </c>
      <c r="F125" s="208" t="s">
        <v>536</v>
      </c>
      <c r="G125" s="209" t="s">
        <v>175</v>
      </c>
      <c r="H125" s="210">
        <v>7.0000000000000001E-3</v>
      </c>
      <c r="I125" s="211"/>
      <c r="J125" s="211"/>
      <c r="K125" s="212">
        <f>ROUND(P125*H125,2)</f>
        <v>0</v>
      </c>
      <c r="L125" s="208" t="s">
        <v>155</v>
      </c>
      <c r="M125" s="37"/>
      <c r="N125" s="213" t="s">
        <v>1</v>
      </c>
      <c r="O125" s="214" t="s">
        <v>44</v>
      </c>
      <c r="P125" s="215">
        <f>I125+J125</f>
        <v>0</v>
      </c>
      <c r="Q125" s="215">
        <f>ROUND(I125*H125,2)</f>
        <v>0</v>
      </c>
      <c r="R125" s="215">
        <f>ROUND(J125*H125,2)</f>
        <v>0</v>
      </c>
      <c r="S125" s="68"/>
      <c r="T125" s="216">
        <f>S125*H125</f>
        <v>0</v>
      </c>
      <c r="U125" s="216">
        <v>0</v>
      </c>
      <c r="V125" s="216">
        <f>U125*H125</f>
        <v>0</v>
      </c>
      <c r="W125" s="216">
        <v>0</v>
      </c>
      <c r="X125" s="217">
        <f>W125*H125</f>
        <v>0</v>
      </c>
      <c r="Y125" s="32"/>
      <c r="Z125" s="32"/>
      <c r="AA125" s="32"/>
      <c r="AB125" s="32"/>
      <c r="AC125" s="32"/>
      <c r="AD125" s="32"/>
      <c r="AE125" s="32"/>
      <c r="AR125" s="218" t="s">
        <v>156</v>
      </c>
      <c r="AT125" s="218" t="s">
        <v>151</v>
      </c>
      <c r="AU125" s="218" t="s">
        <v>89</v>
      </c>
      <c r="AY125" s="16" t="s">
        <v>148</v>
      </c>
      <c r="BE125" s="219">
        <f>IF(O125="základní",K125,0)</f>
        <v>0</v>
      </c>
      <c r="BF125" s="219">
        <f>IF(O125="snížená",K125,0)</f>
        <v>0</v>
      </c>
      <c r="BG125" s="219">
        <f>IF(O125="zákl. přenesená",K125,0)</f>
        <v>0</v>
      </c>
      <c r="BH125" s="219">
        <f>IF(O125="sníž. přenesená",K125,0)</f>
        <v>0</v>
      </c>
      <c r="BI125" s="219">
        <f>IF(O125="nulová",K125,0)</f>
        <v>0</v>
      </c>
      <c r="BJ125" s="16" t="s">
        <v>89</v>
      </c>
      <c r="BK125" s="219">
        <f>ROUND(P125*H125,2)</f>
        <v>0</v>
      </c>
      <c r="BL125" s="16" t="s">
        <v>156</v>
      </c>
      <c r="BM125" s="218" t="s">
        <v>812</v>
      </c>
    </row>
    <row r="126" spans="1:65" s="2" customFormat="1" ht="24" customHeight="1">
      <c r="A126" s="32"/>
      <c r="B126" s="33"/>
      <c r="C126" s="206" t="s">
        <v>172</v>
      </c>
      <c r="D126" s="206" t="s">
        <v>151</v>
      </c>
      <c r="E126" s="207" t="s">
        <v>538</v>
      </c>
      <c r="F126" s="208" t="s">
        <v>539</v>
      </c>
      <c r="G126" s="209" t="s">
        <v>175</v>
      </c>
      <c r="H126" s="210">
        <v>7.0000000000000001E-3</v>
      </c>
      <c r="I126" s="211"/>
      <c r="J126" s="211"/>
      <c r="K126" s="212">
        <f>ROUND(P126*H126,2)</f>
        <v>0</v>
      </c>
      <c r="L126" s="208" t="s">
        <v>155</v>
      </c>
      <c r="M126" s="37"/>
      <c r="N126" s="213" t="s">
        <v>1</v>
      </c>
      <c r="O126" s="214" t="s">
        <v>44</v>
      </c>
      <c r="P126" s="215">
        <f>I126+J126</f>
        <v>0</v>
      </c>
      <c r="Q126" s="215">
        <f>ROUND(I126*H126,2)</f>
        <v>0</v>
      </c>
      <c r="R126" s="215">
        <f>ROUND(J126*H126,2)</f>
        <v>0</v>
      </c>
      <c r="S126" s="68"/>
      <c r="T126" s="216">
        <f>S126*H126</f>
        <v>0</v>
      </c>
      <c r="U126" s="216">
        <v>0</v>
      </c>
      <c r="V126" s="216">
        <f>U126*H126</f>
        <v>0</v>
      </c>
      <c r="W126" s="216">
        <v>0</v>
      </c>
      <c r="X126" s="217">
        <f>W126*H126</f>
        <v>0</v>
      </c>
      <c r="Y126" s="32"/>
      <c r="Z126" s="32"/>
      <c r="AA126" s="32"/>
      <c r="AB126" s="32"/>
      <c r="AC126" s="32"/>
      <c r="AD126" s="32"/>
      <c r="AE126" s="32"/>
      <c r="AR126" s="218" t="s">
        <v>156</v>
      </c>
      <c r="AT126" s="218" t="s">
        <v>151</v>
      </c>
      <c r="AU126" s="218" t="s">
        <v>89</v>
      </c>
      <c r="AY126" s="16" t="s">
        <v>148</v>
      </c>
      <c r="BE126" s="219">
        <f>IF(O126="základní",K126,0)</f>
        <v>0</v>
      </c>
      <c r="BF126" s="219">
        <f>IF(O126="snížená",K126,0)</f>
        <v>0</v>
      </c>
      <c r="BG126" s="219">
        <f>IF(O126="zákl. přenesená",K126,0)</f>
        <v>0</v>
      </c>
      <c r="BH126" s="219">
        <f>IF(O126="sníž. přenesená",K126,0)</f>
        <v>0</v>
      </c>
      <c r="BI126" s="219">
        <f>IF(O126="nulová",K126,0)</f>
        <v>0</v>
      </c>
      <c r="BJ126" s="16" t="s">
        <v>89</v>
      </c>
      <c r="BK126" s="219">
        <f>ROUND(P126*H126,2)</f>
        <v>0</v>
      </c>
      <c r="BL126" s="16" t="s">
        <v>156</v>
      </c>
      <c r="BM126" s="218" t="s">
        <v>813</v>
      </c>
    </row>
    <row r="127" spans="1:65" s="2" customFormat="1" ht="24" customHeight="1">
      <c r="A127" s="32"/>
      <c r="B127" s="33"/>
      <c r="C127" s="206" t="s">
        <v>179</v>
      </c>
      <c r="D127" s="206" t="s">
        <v>151</v>
      </c>
      <c r="E127" s="207" t="s">
        <v>814</v>
      </c>
      <c r="F127" s="208" t="s">
        <v>815</v>
      </c>
      <c r="G127" s="209" t="s">
        <v>209</v>
      </c>
      <c r="H127" s="210">
        <v>36</v>
      </c>
      <c r="I127" s="211"/>
      <c r="J127" s="211"/>
      <c r="K127" s="212">
        <f>ROUND(P127*H127,2)</f>
        <v>0</v>
      </c>
      <c r="L127" s="208" t="s">
        <v>155</v>
      </c>
      <c r="M127" s="37"/>
      <c r="N127" s="213" t="s">
        <v>1</v>
      </c>
      <c r="O127" s="214" t="s">
        <v>44</v>
      </c>
      <c r="P127" s="215">
        <f>I127+J127</f>
        <v>0</v>
      </c>
      <c r="Q127" s="215">
        <f>ROUND(I127*H127,2)</f>
        <v>0</v>
      </c>
      <c r="R127" s="215">
        <f>ROUND(J127*H127,2)</f>
        <v>0</v>
      </c>
      <c r="S127" s="68"/>
      <c r="T127" s="216">
        <f>S127*H127</f>
        <v>0</v>
      </c>
      <c r="U127" s="216">
        <v>0</v>
      </c>
      <c r="V127" s="216">
        <f>U127*H127</f>
        <v>0</v>
      </c>
      <c r="W127" s="216">
        <v>0</v>
      </c>
      <c r="X127" s="217">
        <f>W127*H127</f>
        <v>0</v>
      </c>
      <c r="Y127" s="32"/>
      <c r="Z127" s="32"/>
      <c r="AA127" s="32"/>
      <c r="AB127" s="32"/>
      <c r="AC127" s="32"/>
      <c r="AD127" s="32"/>
      <c r="AE127" s="32"/>
      <c r="AR127" s="218" t="s">
        <v>156</v>
      </c>
      <c r="AT127" s="218" t="s">
        <v>151</v>
      </c>
      <c r="AU127" s="218" t="s">
        <v>89</v>
      </c>
      <c r="AY127" s="16" t="s">
        <v>148</v>
      </c>
      <c r="BE127" s="219">
        <f>IF(O127="základní",K127,0)</f>
        <v>0</v>
      </c>
      <c r="BF127" s="219">
        <f>IF(O127="snížená",K127,0)</f>
        <v>0</v>
      </c>
      <c r="BG127" s="219">
        <f>IF(O127="zákl. přenesená",K127,0)</f>
        <v>0</v>
      </c>
      <c r="BH127" s="219">
        <f>IF(O127="sníž. přenesená",K127,0)</f>
        <v>0</v>
      </c>
      <c r="BI127" s="219">
        <f>IF(O127="nulová",K127,0)</f>
        <v>0</v>
      </c>
      <c r="BJ127" s="16" t="s">
        <v>89</v>
      </c>
      <c r="BK127" s="219">
        <f>ROUND(P127*H127,2)</f>
        <v>0</v>
      </c>
      <c r="BL127" s="16" t="s">
        <v>156</v>
      </c>
      <c r="BM127" s="218" t="s">
        <v>816</v>
      </c>
    </row>
    <row r="128" spans="1:65" s="2" customFormat="1" ht="19.5">
      <c r="A128" s="32"/>
      <c r="B128" s="33"/>
      <c r="C128" s="34"/>
      <c r="D128" s="220" t="s">
        <v>177</v>
      </c>
      <c r="E128" s="34"/>
      <c r="F128" s="221" t="s">
        <v>211</v>
      </c>
      <c r="G128" s="34"/>
      <c r="H128" s="34"/>
      <c r="I128" s="113"/>
      <c r="J128" s="113"/>
      <c r="K128" s="34"/>
      <c r="L128" s="34"/>
      <c r="M128" s="37"/>
      <c r="N128" s="222"/>
      <c r="O128" s="223"/>
      <c r="P128" s="68"/>
      <c r="Q128" s="68"/>
      <c r="R128" s="68"/>
      <c r="S128" s="68"/>
      <c r="T128" s="68"/>
      <c r="U128" s="68"/>
      <c r="V128" s="68"/>
      <c r="W128" s="68"/>
      <c r="X128" s="69"/>
      <c r="Y128" s="32"/>
      <c r="Z128" s="32"/>
      <c r="AA128" s="32"/>
      <c r="AB128" s="32"/>
      <c r="AC128" s="32"/>
      <c r="AD128" s="32"/>
      <c r="AE128" s="32"/>
      <c r="AT128" s="16" t="s">
        <v>177</v>
      </c>
      <c r="AU128" s="16" t="s">
        <v>89</v>
      </c>
    </row>
    <row r="129" spans="1:65" s="2" customFormat="1" ht="24" customHeight="1">
      <c r="A129" s="32"/>
      <c r="B129" s="33"/>
      <c r="C129" s="206" t="s">
        <v>185</v>
      </c>
      <c r="D129" s="206" t="s">
        <v>151</v>
      </c>
      <c r="E129" s="207" t="s">
        <v>541</v>
      </c>
      <c r="F129" s="208" t="s">
        <v>542</v>
      </c>
      <c r="G129" s="209" t="s">
        <v>182</v>
      </c>
      <c r="H129" s="210">
        <v>6</v>
      </c>
      <c r="I129" s="211"/>
      <c r="J129" s="211"/>
      <c r="K129" s="212">
        <f>ROUND(P129*H129,2)</f>
        <v>0</v>
      </c>
      <c r="L129" s="208" t="s">
        <v>155</v>
      </c>
      <c r="M129" s="37"/>
      <c r="N129" s="213" t="s">
        <v>1</v>
      </c>
      <c r="O129" s="214" t="s">
        <v>44</v>
      </c>
      <c r="P129" s="215">
        <f>I129+J129</f>
        <v>0</v>
      </c>
      <c r="Q129" s="215">
        <f>ROUND(I129*H129,2)</f>
        <v>0</v>
      </c>
      <c r="R129" s="215">
        <f>ROUND(J129*H129,2)</f>
        <v>0</v>
      </c>
      <c r="S129" s="68"/>
      <c r="T129" s="216">
        <f>S129*H129</f>
        <v>0</v>
      </c>
      <c r="U129" s="216">
        <v>0</v>
      </c>
      <c r="V129" s="216">
        <f>U129*H129</f>
        <v>0</v>
      </c>
      <c r="W129" s="216">
        <v>0</v>
      </c>
      <c r="X129" s="217">
        <f>W129*H129</f>
        <v>0</v>
      </c>
      <c r="Y129" s="32"/>
      <c r="Z129" s="32"/>
      <c r="AA129" s="32"/>
      <c r="AB129" s="32"/>
      <c r="AC129" s="32"/>
      <c r="AD129" s="32"/>
      <c r="AE129" s="32"/>
      <c r="AR129" s="218" t="s">
        <v>156</v>
      </c>
      <c r="AT129" s="218" t="s">
        <v>151</v>
      </c>
      <c r="AU129" s="218" t="s">
        <v>89</v>
      </c>
      <c r="AY129" s="16" t="s">
        <v>148</v>
      </c>
      <c r="BE129" s="219">
        <f>IF(O129="základní",K129,0)</f>
        <v>0</v>
      </c>
      <c r="BF129" s="219">
        <f>IF(O129="snížená",K129,0)</f>
        <v>0</v>
      </c>
      <c r="BG129" s="219">
        <f>IF(O129="zákl. přenesená",K129,0)</f>
        <v>0</v>
      </c>
      <c r="BH129" s="219">
        <f>IF(O129="sníž. přenesená",K129,0)</f>
        <v>0</v>
      </c>
      <c r="BI129" s="219">
        <f>IF(O129="nulová",K129,0)</f>
        <v>0</v>
      </c>
      <c r="BJ129" s="16" t="s">
        <v>89</v>
      </c>
      <c r="BK129" s="219">
        <f>ROUND(P129*H129,2)</f>
        <v>0</v>
      </c>
      <c r="BL129" s="16" t="s">
        <v>156</v>
      </c>
      <c r="BM129" s="218" t="s">
        <v>817</v>
      </c>
    </row>
    <row r="130" spans="1:65" s="2" customFormat="1" ht="19.5">
      <c r="A130" s="32"/>
      <c r="B130" s="33"/>
      <c r="C130" s="34"/>
      <c r="D130" s="220" t="s">
        <v>177</v>
      </c>
      <c r="E130" s="34"/>
      <c r="F130" s="221" t="s">
        <v>216</v>
      </c>
      <c r="G130" s="34"/>
      <c r="H130" s="34"/>
      <c r="I130" s="113"/>
      <c r="J130" s="113"/>
      <c r="K130" s="34"/>
      <c r="L130" s="34"/>
      <c r="M130" s="37"/>
      <c r="N130" s="222"/>
      <c r="O130" s="223"/>
      <c r="P130" s="68"/>
      <c r="Q130" s="68"/>
      <c r="R130" s="68"/>
      <c r="S130" s="68"/>
      <c r="T130" s="68"/>
      <c r="U130" s="68"/>
      <c r="V130" s="68"/>
      <c r="W130" s="68"/>
      <c r="X130" s="69"/>
      <c r="Y130" s="32"/>
      <c r="Z130" s="32"/>
      <c r="AA130" s="32"/>
      <c r="AB130" s="32"/>
      <c r="AC130" s="32"/>
      <c r="AD130" s="32"/>
      <c r="AE130" s="32"/>
      <c r="AT130" s="16" t="s">
        <v>177</v>
      </c>
      <c r="AU130" s="16" t="s">
        <v>89</v>
      </c>
    </row>
    <row r="131" spans="1:65" s="2" customFormat="1" ht="24" customHeight="1">
      <c r="A131" s="32"/>
      <c r="B131" s="33"/>
      <c r="C131" s="206" t="s">
        <v>189</v>
      </c>
      <c r="D131" s="206" t="s">
        <v>151</v>
      </c>
      <c r="E131" s="207" t="s">
        <v>236</v>
      </c>
      <c r="F131" s="208" t="s">
        <v>237</v>
      </c>
      <c r="G131" s="209" t="s">
        <v>175</v>
      </c>
      <c r="H131" s="210">
        <v>0.6</v>
      </c>
      <c r="I131" s="211"/>
      <c r="J131" s="211"/>
      <c r="K131" s="212">
        <f>ROUND(P131*H131,2)</f>
        <v>0</v>
      </c>
      <c r="L131" s="208" t="s">
        <v>155</v>
      </c>
      <c r="M131" s="37"/>
      <c r="N131" s="213" t="s">
        <v>1</v>
      </c>
      <c r="O131" s="214" t="s">
        <v>44</v>
      </c>
      <c r="P131" s="215">
        <f>I131+J131</f>
        <v>0</v>
      </c>
      <c r="Q131" s="215">
        <f>ROUND(I131*H131,2)</f>
        <v>0</v>
      </c>
      <c r="R131" s="215">
        <f>ROUND(J131*H131,2)</f>
        <v>0</v>
      </c>
      <c r="S131" s="68"/>
      <c r="T131" s="216">
        <f>S131*H131</f>
        <v>0</v>
      </c>
      <c r="U131" s="216">
        <v>0</v>
      </c>
      <c r="V131" s="216">
        <f>U131*H131</f>
        <v>0</v>
      </c>
      <c r="W131" s="216">
        <v>0</v>
      </c>
      <c r="X131" s="217">
        <f>W131*H131</f>
        <v>0</v>
      </c>
      <c r="Y131" s="32"/>
      <c r="Z131" s="32"/>
      <c r="AA131" s="32"/>
      <c r="AB131" s="32"/>
      <c r="AC131" s="32"/>
      <c r="AD131" s="32"/>
      <c r="AE131" s="32"/>
      <c r="AR131" s="218" t="s">
        <v>156</v>
      </c>
      <c r="AT131" s="218" t="s">
        <v>151</v>
      </c>
      <c r="AU131" s="218" t="s">
        <v>89</v>
      </c>
      <c r="AY131" s="16" t="s">
        <v>148</v>
      </c>
      <c r="BE131" s="219">
        <f>IF(O131="základní",K131,0)</f>
        <v>0</v>
      </c>
      <c r="BF131" s="219">
        <f>IF(O131="snížená",K131,0)</f>
        <v>0</v>
      </c>
      <c r="BG131" s="219">
        <f>IF(O131="zákl. přenesená",K131,0)</f>
        <v>0</v>
      </c>
      <c r="BH131" s="219">
        <f>IF(O131="sníž. přenesená",K131,0)</f>
        <v>0</v>
      </c>
      <c r="BI131" s="219">
        <f>IF(O131="nulová",K131,0)</f>
        <v>0</v>
      </c>
      <c r="BJ131" s="16" t="s">
        <v>89</v>
      </c>
      <c r="BK131" s="219">
        <f>ROUND(P131*H131,2)</f>
        <v>0</v>
      </c>
      <c r="BL131" s="16" t="s">
        <v>156</v>
      </c>
      <c r="BM131" s="218" t="s">
        <v>818</v>
      </c>
    </row>
    <row r="132" spans="1:65" s="2" customFormat="1" ht="19.5">
      <c r="A132" s="32"/>
      <c r="B132" s="33"/>
      <c r="C132" s="34"/>
      <c r="D132" s="220" t="s">
        <v>177</v>
      </c>
      <c r="E132" s="34"/>
      <c r="F132" s="221" t="s">
        <v>178</v>
      </c>
      <c r="G132" s="34"/>
      <c r="H132" s="34"/>
      <c r="I132" s="113"/>
      <c r="J132" s="113"/>
      <c r="K132" s="34"/>
      <c r="L132" s="34"/>
      <c r="M132" s="37"/>
      <c r="N132" s="222"/>
      <c r="O132" s="223"/>
      <c r="P132" s="68"/>
      <c r="Q132" s="68"/>
      <c r="R132" s="68"/>
      <c r="S132" s="68"/>
      <c r="T132" s="68"/>
      <c r="U132" s="68"/>
      <c r="V132" s="68"/>
      <c r="W132" s="68"/>
      <c r="X132" s="69"/>
      <c r="Y132" s="32"/>
      <c r="Z132" s="32"/>
      <c r="AA132" s="32"/>
      <c r="AB132" s="32"/>
      <c r="AC132" s="32"/>
      <c r="AD132" s="32"/>
      <c r="AE132" s="32"/>
      <c r="AT132" s="16" t="s">
        <v>177</v>
      </c>
      <c r="AU132" s="16" t="s">
        <v>89</v>
      </c>
    </row>
    <row r="133" spans="1:65" s="2" customFormat="1" ht="24" customHeight="1">
      <c r="A133" s="32"/>
      <c r="B133" s="33"/>
      <c r="C133" s="206" t="s">
        <v>194</v>
      </c>
      <c r="D133" s="206" t="s">
        <v>151</v>
      </c>
      <c r="E133" s="207" t="s">
        <v>545</v>
      </c>
      <c r="F133" s="208" t="s">
        <v>546</v>
      </c>
      <c r="G133" s="209" t="s">
        <v>175</v>
      </c>
      <c r="H133" s="210">
        <v>0.5</v>
      </c>
      <c r="I133" s="211"/>
      <c r="J133" s="211"/>
      <c r="K133" s="212">
        <f>ROUND(P133*H133,2)</f>
        <v>0</v>
      </c>
      <c r="L133" s="208" t="s">
        <v>155</v>
      </c>
      <c r="M133" s="37"/>
      <c r="N133" s="213" t="s">
        <v>1</v>
      </c>
      <c r="O133" s="214" t="s">
        <v>44</v>
      </c>
      <c r="P133" s="215">
        <f>I133+J133</f>
        <v>0</v>
      </c>
      <c r="Q133" s="215">
        <f>ROUND(I133*H133,2)</f>
        <v>0</v>
      </c>
      <c r="R133" s="215">
        <f>ROUND(J133*H133,2)</f>
        <v>0</v>
      </c>
      <c r="S133" s="68"/>
      <c r="T133" s="216">
        <f>S133*H133</f>
        <v>0</v>
      </c>
      <c r="U133" s="216">
        <v>0</v>
      </c>
      <c r="V133" s="216">
        <f>U133*H133</f>
        <v>0</v>
      </c>
      <c r="W133" s="216">
        <v>0</v>
      </c>
      <c r="X133" s="217">
        <f>W133*H133</f>
        <v>0</v>
      </c>
      <c r="Y133" s="32"/>
      <c r="Z133" s="32"/>
      <c r="AA133" s="32"/>
      <c r="AB133" s="32"/>
      <c r="AC133" s="32"/>
      <c r="AD133" s="32"/>
      <c r="AE133" s="32"/>
      <c r="AR133" s="218" t="s">
        <v>156</v>
      </c>
      <c r="AT133" s="218" t="s">
        <v>151</v>
      </c>
      <c r="AU133" s="218" t="s">
        <v>89</v>
      </c>
      <c r="AY133" s="16" t="s">
        <v>148</v>
      </c>
      <c r="BE133" s="219">
        <f>IF(O133="základní",K133,0)</f>
        <v>0</v>
      </c>
      <c r="BF133" s="219">
        <f>IF(O133="snížená",K133,0)</f>
        <v>0</v>
      </c>
      <c r="BG133" s="219">
        <f>IF(O133="zákl. přenesená",K133,0)</f>
        <v>0</v>
      </c>
      <c r="BH133" s="219">
        <f>IF(O133="sníž. přenesená",K133,0)</f>
        <v>0</v>
      </c>
      <c r="BI133" s="219">
        <f>IF(O133="nulová",K133,0)</f>
        <v>0</v>
      </c>
      <c r="BJ133" s="16" t="s">
        <v>89</v>
      </c>
      <c r="BK133" s="219">
        <f>ROUND(P133*H133,2)</f>
        <v>0</v>
      </c>
      <c r="BL133" s="16" t="s">
        <v>156</v>
      </c>
      <c r="BM133" s="218" t="s">
        <v>819</v>
      </c>
    </row>
    <row r="134" spans="1:65" s="2" customFormat="1" ht="19.5">
      <c r="A134" s="32"/>
      <c r="B134" s="33"/>
      <c r="C134" s="34"/>
      <c r="D134" s="220" t="s">
        <v>177</v>
      </c>
      <c r="E134" s="34"/>
      <c r="F134" s="221" t="s">
        <v>178</v>
      </c>
      <c r="G134" s="34"/>
      <c r="H134" s="34"/>
      <c r="I134" s="113"/>
      <c r="J134" s="113"/>
      <c r="K134" s="34"/>
      <c r="L134" s="34"/>
      <c r="M134" s="37"/>
      <c r="N134" s="222"/>
      <c r="O134" s="223"/>
      <c r="P134" s="68"/>
      <c r="Q134" s="68"/>
      <c r="R134" s="68"/>
      <c r="S134" s="68"/>
      <c r="T134" s="68"/>
      <c r="U134" s="68"/>
      <c r="V134" s="68"/>
      <c r="W134" s="68"/>
      <c r="X134" s="69"/>
      <c r="Y134" s="32"/>
      <c r="Z134" s="32"/>
      <c r="AA134" s="32"/>
      <c r="AB134" s="32"/>
      <c r="AC134" s="32"/>
      <c r="AD134" s="32"/>
      <c r="AE134" s="32"/>
      <c r="AT134" s="16" t="s">
        <v>177</v>
      </c>
      <c r="AU134" s="16" t="s">
        <v>89</v>
      </c>
    </row>
    <row r="135" spans="1:65" s="2" customFormat="1" ht="24" customHeight="1">
      <c r="A135" s="32"/>
      <c r="B135" s="33"/>
      <c r="C135" s="206" t="s">
        <v>198</v>
      </c>
      <c r="D135" s="206" t="s">
        <v>151</v>
      </c>
      <c r="E135" s="207" t="s">
        <v>820</v>
      </c>
      <c r="F135" s="208" t="s">
        <v>821</v>
      </c>
      <c r="G135" s="209" t="s">
        <v>250</v>
      </c>
      <c r="H135" s="210">
        <v>6</v>
      </c>
      <c r="I135" s="211"/>
      <c r="J135" s="211"/>
      <c r="K135" s="212">
        <f t="shared" ref="K135:K146" si="0">ROUND(P135*H135,2)</f>
        <v>0</v>
      </c>
      <c r="L135" s="208" t="s">
        <v>155</v>
      </c>
      <c r="M135" s="37"/>
      <c r="N135" s="213" t="s">
        <v>1</v>
      </c>
      <c r="O135" s="214" t="s">
        <v>44</v>
      </c>
      <c r="P135" s="215">
        <f t="shared" ref="P135:P146" si="1">I135+J135</f>
        <v>0</v>
      </c>
      <c r="Q135" s="215">
        <f t="shared" ref="Q135:Q146" si="2">ROUND(I135*H135,2)</f>
        <v>0</v>
      </c>
      <c r="R135" s="215">
        <f t="shared" ref="R135:R146" si="3">ROUND(J135*H135,2)</f>
        <v>0</v>
      </c>
      <c r="S135" s="68"/>
      <c r="T135" s="216">
        <f t="shared" ref="T135:T146" si="4">S135*H135</f>
        <v>0</v>
      </c>
      <c r="U135" s="216">
        <v>0</v>
      </c>
      <c r="V135" s="216">
        <f t="shared" ref="V135:V146" si="5">U135*H135</f>
        <v>0</v>
      </c>
      <c r="W135" s="216">
        <v>0</v>
      </c>
      <c r="X135" s="217">
        <f t="shared" ref="X135:X146" si="6">W135*H135</f>
        <v>0</v>
      </c>
      <c r="Y135" s="32"/>
      <c r="Z135" s="32"/>
      <c r="AA135" s="32"/>
      <c r="AB135" s="32"/>
      <c r="AC135" s="32"/>
      <c r="AD135" s="32"/>
      <c r="AE135" s="32"/>
      <c r="AR135" s="218" t="s">
        <v>156</v>
      </c>
      <c r="AT135" s="218" t="s">
        <v>151</v>
      </c>
      <c r="AU135" s="218" t="s">
        <v>89</v>
      </c>
      <c r="AY135" s="16" t="s">
        <v>148</v>
      </c>
      <c r="BE135" s="219">
        <f t="shared" ref="BE135:BE146" si="7">IF(O135="základní",K135,0)</f>
        <v>0</v>
      </c>
      <c r="BF135" s="219">
        <f t="shared" ref="BF135:BF146" si="8">IF(O135="snížená",K135,0)</f>
        <v>0</v>
      </c>
      <c r="BG135" s="219">
        <f t="shared" ref="BG135:BG146" si="9">IF(O135="zákl. přenesená",K135,0)</f>
        <v>0</v>
      </c>
      <c r="BH135" s="219">
        <f t="shared" ref="BH135:BH146" si="10">IF(O135="sníž. přenesená",K135,0)</f>
        <v>0</v>
      </c>
      <c r="BI135" s="219">
        <f t="shared" ref="BI135:BI146" si="11">IF(O135="nulová",K135,0)</f>
        <v>0</v>
      </c>
      <c r="BJ135" s="16" t="s">
        <v>89</v>
      </c>
      <c r="BK135" s="219">
        <f t="shared" ref="BK135:BK146" si="12">ROUND(P135*H135,2)</f>
        <v>0</v>
      </c>
      <c r="BL135" s="16" t="s">
        <v>156</v>
      </c>
      <c r="BM135" s="218" t="s">
        <v>822</v>
      </c>
    </row>
    <row r="136" spans="1:65" s="2" customFormat="1" ht="24" customHeight="1">
      <c r="A136" s="32"/>
      <c r="B136" s="33"/>
      <c r="C136" s="206" t="s">
        <v>202</v>
      </c>
      <c r="D136" s="206" t="s">
        <v>151</v>
      </c>
      <c r="E136" s="207" t="s">
        <v>823</v>
      </c>
      <c r="F136" s="208" t="s">
        <v>824</v>
      </c>
      <c r="G136" s="209" t="s">
        <v>250</v>
      </c>
      <c r="H136" s="210">
        <v>2</v>
      </c>
      <c r="I136" s="211"/>
      <c r="J136" s="211"/>
      <c r="K136" s="212">
        <f t="shared" si="0"/>
        <v>0</v>
      </c>
      <c r="L136" s="208" t="s">
        <v>155</v>
      </c>
      <c r="M136" s="37"/>
      <c r="N136" s="213" t="s">
        <v>1</v>
      </c>
      <c r="O136" s="214" t="s">
        <v>44</v>
      </c>
      <c r="P136" s="215">
        <f t="shared" si="1"/>
        <v>0</v>
      </c>
      <c r="Q136" s="215">
        <f t="shared" si="2"/>
        <v>0</v>
      </c>
      <c r="R136" s="215">
        <f t="shared" si="3"/>
        <v>0</v>
      </c>
      <c r="S136" s="68"/>
      <c r="T136" s="216">
        <f t="shared" si="4"/>
        <v>0</v>
      </c>
      <c r="U136" s="216">
        <v>0</v>
      </c>
      <c r="V136" s="216">
        <f t="shared" si="5"/>
        <v>0</v>
      </c>
      <c r="W136" s="216">
        <v>0</v>
      </c>
      <c r="X136" s="217">
        <f t="shared" si="6"/>
        <v>0</v>
      </c>
      <c r="Y136" s="32"/>
      <c r="Z136" s="32"/>
      <c r="AA136" s="32"/>
      <c r="AB136" s="32"/>
      <c r="AC136" s="32"/>
      <c r="AD136" s="32"/>
      <c r="AE136" s="32"/>
      <c r="AR136" s="218" t="s">
        <v>156</v>
      </c>
      <c r="AT136" s="218" t="s">
        <v>151</v>
      </c>
      <c r="AU136" s="218" t="s">
        <v>89</v>
      </c>
      <c r="AY136" s="16" t="s">
        <v>148</v>
      </c>
      <c r="BE136" s="219">
        <f t="shared" si="7"/>
        <v>0</v>
      </c>
      <c r="BF136" s="219">
        <f t="shared" si="8"/>
        <v>0</v>
      </c>
      <c r="BG136" s="219">
        <f t="shared" si="9"/>
        <v>0</v>
      </c>
      <c r="BH136" s="219">
        <f t="shared" si="10"/>
        <v>0</v>
      </c>
      <c r="BI136" s="219">
        <f t="shared" si="11"/>
        <v>0</v>
      </c>
      <c r="BJ136" s="16" t="s">
        <v>89</v>
      </c>
      <c r="BK136" s="219">
        <f t="shared" si="12"/>
        <v>0</v>
      </c>
      <c r="BL136" s="16" t="s">
        <v>156</v>
      </c>
      <c r="BM136" s="218" t="s">
        <v>825</v>
      </c>
    </row>
    <row r="137" spans="1:65" s="2" customFormat="1" ht="24" customHeight="1">
      <c r="A137" s="32"/>
      <c r="B137" s="33"/>
      <c r="C137" s="206" t="s">
        <v>206</v>
      </c>
      <c r="D137" s="206" t="s">
        <v>151</v>
      </c>
      <c r="E137" s="207" t="s">
        <v>548</v>
      </c>
      <c r="F137" s="208" t="s">
        <v>549</v>
      </c>
      <c r="G137" s="209" t="s">
        <v>209</v>
      </c>
      <c r="H137" s="210">
        <v>5.4</v>
      </c>
      <c r="I137" s="211"/>
      <c r="J137" s="211"/>
      <c r="K137" s="212">
        <f t="shared" si="0"/>
        <v>0</v>
      </c>
      <c r="L137" s="208" t="s">
        <v>155</v>
      </c>
      <c r="M137" s="37"/>
      <c r="N137" s="213" t="s">
        <v>1</v>
      </c>
      <c r="O137" s="214" t="s">
        <v>44</v>
      </c>
      <c r="P137" s="215">
        <f t="shared" si="1"/>
        <v>0</v>
      </c>
      <c r="Q137" s="215">
        <f t="shared" si="2"/>
        <v>0</v>
      </c>
      <c r="R137" s="215">
        <f t="shared" si="3"/>
        <v>0</v>
      </c>
      <c r="S137" s="68"/>
      <c r="T137" s="216">
        <f t="shared" si="4"/>
        <v>0</v>
      </c>
      <c r="U137" s="216">
        <v>0</v>
      </c>
      <c r="V137" s="216">
        <f t="shared" si="5"/>
        <v>0</v>
      </c>
      <c r="W137" s="216">
        <v>0</v>
      </c>
      <c r="X137" s="217">
        <f t="shared" si="6"/>
        <v>0</v>
      </c>
      <c r="Y137" s="32"/>
      <c r="Z137" s="32"/>
      <c r="AA137" s="32"/>
      <c r="AB137" s="32"/>
      <c r="AC137" s="32"/>
      <c r="AD137" s="32"/>
      <c r="AE137" s="32"/>
      <c r="AR137" s="218" t="s">
        <v>156</v>
      </c>
      <c r="AT137" s="218" t="s">
        <v>151</v>
      </c>
      <c r="AU137" s="218" t="s">
        <v>89</v>
      </c>
      <c r="AY137" s="16" t="s">
        <v>148</v>
      </c>
      <c r="BE137" s="219">
        <f t="shared" si="7"/>
        <v>0</v>
      </c>
      <c r="BF137" s="219">
        <f t="shared" si="8"/>
        <v>0</v>
      </c>
      <c r="BG137" s="219">
        <f t="shared" si="9"/>
        <v>0</v>
      </c>
      <c r="BH137" s="219">
        <f t="shared" si="10"/>
        <v>0</v>
      </c>
      <c r="BI137" s="219">
        <f t="shared" si="11"/>
        <v>0</v>
      </c>
      <c r="BJ137" s="16" t="s">
        <v>89</v>
      </c>
      <c r="BK137" s="219">
        <f t="shared" si="12"/>
        <v>0</v>
      </c>
      <c r="BL137" s="16" t="s">
        <v>156</v>
      </c>
      <c r="BM137" s="218" t="s">
        <v>826</v>
      </c>
    </row>
    <row r="138" spans="1:65" s="2" customFormat="1" ht="24" customHeight="1">
      <c r="A138" s="32"/>
      <c r="B138" s="33"/>
      <c r="C138" s="206" t="s">
        <v>212</v>
      </c>
      <c r="D138" s="206" t="s">
        <v>151</v>
      </c>
      <c r="E138" s="207" t="s">
        <v>635</v>
      </c>
      <c r="F138" s="208" t="s">
        <v>636</v>
      </c>
      <c r="G138" s="209" t="s">
        <v>209</v>
      </c>
      <c r="H138" s="210">
        <v>5.4</v>
      </c>
      <c r="I138" s="211"/>
      <c r="J138" s="211"/>
      <c r="K138" s="212">
        <f t="shared" si="0"/>
        <v>0</v>
      </c>
      <c r="L138" s="208" t="s">
        <v>155</v>
      </c>
      <c r="M138" s="37"/>
      <c r="N138" s="213" t="s">
        <v>1</v>
      </c>
      <c r="O138" s="214" t="s">
        <v>44</v>
      </c>
      <c r="P138" s="215">
        <f t="shared" si="1"/>
        <v>0</v>
      </c>
      <c r="Q138" s="215">
        <f t="shared" si="2"/>
        <v>0</v>
      </c>
      <c r="R138" s="215">
        <f t="shared" si="3"/>
        <v>0</v>
      </c>
      <c r="S138" s="68"/>
      <c r="T138" s="216">
        <f t="shared" si="4"/>
        <v>0</v>
      </c>
      <c r="U138" s="216">
        <v>0</v>
      </c>
      <c r="V138" s="216">
        <f t="shared" si="5"/>
        <v>0</v>
      </c>
      <c r="W138" s="216">
        <v>0</v>
      </c>
      <c r="X138" s="217">
        <f t="shared" si="6"/>
        <v>0</v>
      </c>
      <c r="Y138" s="32"/>
      <c r="Z138" s="32"/>
      <c r="AA138" s="32"/>
      <c r="AB138" s="32"/>
      <c r="AC138" s="32"/>
      <c r="AD138" s="32"/>
      <c r="AE138" s="32"/>
      <c r="AR138" s="218" t="s">
        <v>156</v>
      </c>
      <c r="AT138" s="218" t="s">
        <v>151</v>
      </c>
      <c r="AU138" s="218" t="s">
        <v>89</v>
      </c>
      <c r="AY138" s="16" t="s">
        <v>148</v>
      </c>
      <c r="BE138" s="219">
        <f t="shared" si="7"/>
        <v>0</v>
      </c>
      <c r="BF138" s="219">
        <f t="shared" si="8"/>
        <v>0</v>
      </c>
      <c r="BG138" s="219">
        <f t="shared" si="9"/>
        <v>0</v>
      </c>
      <c r="BH138" s="219">
        <f t="shared" si="10"/>
        <v>0</v>
      </c>
      <c r="BI138" s="219">
        <f t="shared" si="11"/>
        <v>0</v>
      </c>
      <c r="BJ138" s="16" t="s">
        <v>89</v>
      </c>
      <c r="BK138" s="219">
        <f t="shared" si="12"/>
        <v>0</v>
      </c>
      <c r="BL138" s="16" t="s">
        <v>156</v>
      </c>
      <c r="BM138" s="218" t="s">
        <v>827</v>
      </c>
    </row>
    <row r="139" spans="1:65" s="2" customFormat="1" ht="24" customHeight="1">
      <c r="A139" s="32"/>
      <c r="B139" s="33"/>
      <c r="C139" s="206" t="s">
        <v>9</v>
      </c>
      <c r="D139" s="206" t="s">
        <v>151</v>
      </c>
      <c r="E139" s="207" t="s">
        <v>551</v>
      </c>
      <c r="F139" s="208" t="s">
        <v>552</v>
      </c>
      <c r="G139" s="209" t="s">
        <v>209</v>
      </c>
      <c r="H139" s="210">
        <v>5.4</v>
      </c>
      <c r="I139" s="211"/>
      <c r="J139" s="211"/>
      <c r="K139" s="212">
        <f t="shared" si="0"/>
        <v>0</v>
      </c>
      <c r="L139" s="208" t="s">
        <v>155</v>
      </c>
      <c r="M139" s="37"/>
      <c r="N139" s="213" t="s">
        <v>1</v>
      </c>
      <c r="O139" s="214" t="s">
        <v>44</v>
      </c>
      <c r="P139" s="215">
        <f t="shared" si="1"/>
        <v>0</v>
      </c>
      <c r="Q139" s="215">
        <f t="shared" si="2"/>
        <v>0</v>
      </c>
      <c r="R139" s="215">
        <f t="shared" si="3"/>
        <v>0</v>
      </c>
      <c r="S139" s="68"/>
      <c r="T139" s="216">
        <f t="shared" si="4"/>
        <v>0</v>
      </c>
      <c r="U139" s="216">
        <v>0</v>
      </c>
      <c r="V139" s="216">
        <f t="shared" si="5"/>
        <v>0</v>
      </c>
      <c r="W139" s="216">
        <v>0</v>
      </c>
      <c r="X139" s="217">
        <f t="shared" si="6"/>
        <v>0</v>
      </c>
      <c r="Y139" s="32"/>
      <c r="Z139" s="32"/>
      <c r="AA139" s="32"/>
      <c r="AB139" s="32"/>
      <c r="AC139" s="32"/>
      <c r="AD139" s="32"/>
      <c r="AE139" s="32"/>
      <c r="AR139" s="218" t="s">
        <v>156</v>
      </c>
      <c r="AT139" s="218" t="s">
        <v>151</v>
      </c>
      <c r="AU139" s="218" t="s">
        <v>89</v>
      </c>
      <c r="AY139" s="16" t="s">
        <v>148</v>
      </c>
      <c r="BE139" s="219">
        <f t="shared" si="7"/>
        <v>0</v>
      </c>
      <c r="BF139" s="219">
        <f t="shared" si="8"/>
        <v>0</v>
      </c>
      <c r="BG139" s="219">
        <f t="shared" si="9"/>
        <v>0</v>
      </c>
      <c r="BH139" s="219">
        <f t="shared" si="10"/>
        <v>0</v>
      </c>
      <c r="BI139" s="219">
        <f t="shared" si="11"/>
        <v>0</v>
      </c>
      <c r="BJ139" s="16" t="s">
        <v>89</v>
      </c>
      <c r="BK139" s="219">
        <f t="shared" si="12"/>
        <v>0</v>
      </c>
      <c r="BL139" s="16" t="s">
        <v>156</v>
      </c>
      <c r="BM139" s="218" t="s">
        <v>828</v>
      </c>
    </row>
    <row r="140" spans="1:65" s="2" customFormat="1" ht="24" customHeight="1">
      <c r="A140" s="32"/>
      <c r="B140" s="33"/>
      <c r="C140" s="206" t="s">
        <v>220</v>
      </c>
      <c r="D140" s="206" t="s">
        <v>151</v>
      </c>
      <c r="E140" s="207" t="s">
        <v>554</v>
      </c>
      <c r="F140" s="208" t="s">
        <v>555</v>
      </c>
      <c r="G140" s="209" t="s">
        <v>209</v>
      </c>
      <c r="H140" s="210">
        <v>5.4</v>
      </c>
      <c r="I140" s="211"/>
      <c r="J140" s="211"/>
      <c r="K140" s="212">
        <f t="shared" si="0"/>
        <v>0</v>
      </c>
      <c r="L140" s="208" t="s">
        <v>155</v>
      </c>
      <c r="M140" s="37"/>
      <c r="N140" s="213" t="s">
        <v>1</v>
      </c>
      <c r="O140" s="214" t="s">
        <v>44</v>
      </c>
      <c r="P140" s="215">
        <f t="shared" si="1"/>
        <v>0</v>
      </c>
      <c r="Q140" s="215">
        <f t="shared" si="2"/>
        <v>0</v>
      </c>
      <c r="R140" s="215">
        <f t="shared" si="3"/>
        <v>0</v>
      </c>
      <c r="S140" s="68"/>
      <c r="T140" s="216">
        <f t="shared" si="4"/>
        <v>0</v>
      </c>
      <c r="U140" s="216">
        <v>0</v>
      </c>
      <c r="V140" s="216">
        <f t="shared" si="5"/>
        <v>0</v>
      </c>
      <c r="W140" s="216">
        <v>0</v>
      </c>
      <c r="X140" s="217">
        <f t="shared" si="6"/>
        <v>0</v>
      </c>
      <c r="Y140" s="32"/>
      <c r="Z140" s="32"/>
      <c r="AA140" s="32"/>
      <c r="AB140" s="32"/>
      <c r="AC140" s="32"/>
      <c r="AD140" s="32"/>
      <c r="AE140" s="32"/>
      <c r="AR140" s="218" t="s">
        <v>156</v>
      </c>
      <c r="AT140" s="218" t="s">
        <v>151</v>
      </c>
      <c r="AU140" s="218" t="s">
        <v>89</v>
      </c>
      <c r="AY140" s="16" t="s">
        <v>148</v>
      </c>
      <c r="BE140" s="219">
        <f t="shared" si="7"/>
        <v>0</v>
      </c>
      <c r="BF140" s="219">
        <f t="shared" si="8"/>
        <v>0</v>
      </c>
      <c r="BG140" s="219">
        <f t="shared" si="9"/>
        <v>0</v>
      </c>
      <c r="BH140" s="219">
        <f t="shared" si="10"/>
        <v>0</v>
      </c>
      <c r="BI140" s="219">
        <f t="shared" si="11"/>
        <v>0</v>
      </c>
      <c r="BJ140" s="16" t="s">
        <v>89</v>
      </c>
      <c r="BK140" s="219">
        <f t="shared" si="12"/>
        <v>0</v>
      </c>
      <c r="BL140" s="16" t="s">
        <v>156</v>
      </c>
      <c r="BM140" s="218" t="s">
        <v>829</v>
      </c>
    </row>
    <row r="141" spans="1:65" s="2" customFormat="1" ht="24" customHeight="1">
      <c r="A141" s="32"/>
      <c r="B141" s="33"/>
      <c r="C141" s="206" t="s">
        <v>225</v>
      </c>
      <c r="D141" s="206" t="s">
        <v>151</v>
      </c>
      <c r="E141" s="207" t="s">
        <v>299</v>
      </c>
      <c r="F141" s="208" t="s">
        <v>300</v>
      </c>
      <c r="G141" s="209" t="s">
        <v>209</v>
      </c>
      <c r="H141" s="210">
        <v>18.5</v>
      </c>
      <c r="I141" s="211"/>
      <c r="J141" s="211"/>
      <c r="K141" s="212">
        <f t="shared" si="0"/>
        <v>0</v>
      </c>
      <c r="L141" s="208" t="s">
        <v>155</v>
      </c>
      <c r="M141" s="37"/>
      <c r="N141" s="213" t="s">
        <v>1</v>
      </c>
      <c r="O141" s="214" t="s">
        <v>44</v>
      </c>
      <c r="P141" s="215">
        <f t="shared" si="1"/>
        <v>0</v>
      </c>
      <c r="Q141" s="215">
        <f t="shared" si="2"/>
        <v>0</v>
      </c>
      <c r="R141" s="215">
        <f t="shared" si="3"/>
        <v>0</v>
      </c>
      <c r="S141" s="68"/>
      <c r="T141" s="216">
        <f t="shared" si="4"/>
        <v>0</v>
      </c>
      <c r="U141" s="216">
        <v>0</v>
      </c>
      <c r="V141" s="216">
        <f t="shared" si="5"/>
        <v>0</v>
      </c>
      <c r="W141" s="216">
        <v>0</v>
      </c>
      <c r="X141" s="217">
        <f t="shared" si="6"/>
        <v>0</v>
      </c>
      <c r="Y141" s="32"/>
      <c r="Z141" s="32"/>
      <c r="AA141" s="32"/>
      <c r="AB141" s="32"/>
      <c r="AC141" s="32"/>
      <c r="AD141" s="32"/>
      <c r="AE141" s="32"/>
      <c r="AR141" s="218" t="s">
        <v>156</v>
      </c>
      <c r="AT141" s="218" t="s">
        <v>151</v>
      </c>
      <c r="AU141" s="218" t="s">
        <v>89</v>
      </c>
      <c r="AY141" s="16" t="s">
        <v>148</v>
      </c>
      <c r="BE141" s="219">
        <f t="shared" si="7"/>
        <v>0</v>
      </c>
      <c r="BF141" s="219">
        <f t="shared" si="8"/>
        <v>0</v>
      </c>
      <c r="BG141" s="219">
        <f t="shared" si="9"/>
        <v>0</v>
      </c>
      <c r="BH141" s="219">
        <f t="shared" si="10"/>
        <v>0</v>
      </c>
      <c r="BI141" s="219">
        <f t="shared" si="11"/>
        <v>0</v>
      </c>
      <c r="BJ141" s="16" t="s">
        <v>89</v>
      </c>
      <c r="BK141" s="219">
        <f t="shared" si="12"/>
        <v>0</v>
      </c>
      <c r="BL141" s="16" t="s">
        <v>156</v>
      </c>
      <c r="BM141" s="218" t="s">
        <v>830</v>
      </c>
    </row>
    <row r="142" spans="1:65" s="2" customFormat="1" ht="24" customHeight="1">
      <c r="A142" s="32"/>
      <c r="B142" s="33"/>
      <c r="C142" s="206" t="s">
        <v>231</v>
      </c>
      <c r="D142" s="206" t="s">
        <v>151</v>
      </c>
      <c r="E142" s="207" t="s">
        <v>303</v>
      </c>
      <c r="F142" s="208" t="s">
        <v>304</v>
      </c>
      <c r="G142" s="209" t="s">
        <v>154</v>
      </c>
      <c r="H142" s="210">
        <v>46</v>
      </c>
      <c r="I142" s="211"/>
      <c r="J142" s="211"/>
      <c r="K142" s="212">
        <f t="shared" si="0"/>
        <v>0</v>
      </c>
      <c r="L142" s="208" t="s">
        <v>155</v>
      </c>
      <c r="M142" s="37"/>
      <c r="N142" s="213" t="s">
        <v>1</v>
      </c>
      <c r="O142" s="214" t="s">
        <v>44</v>
      </c>
      <c r="P142" s="215">
        <f t="shared" si="1"/>
        <v>0</v>
      </c>
      <c r="Q142" s="215">
        <f t="shared" si="2"/>
        <v>0</v>
      </c>
      <c r="R142" s="215">
        <f t="shared" si="3"/>
        <v>0</v>
      </c>
      <c r="S142" s="68"/>
      <c r="T142" s="216">
        <f t="shared" si="4"/>
        <v>0</v>
      </c>
      <c r="U142" s="216">
        <v>0</v>
      </c>
      <c r="V142" s="216">
        <f t="shared" si="5"/>
        <v>0</v>
      </c>
      <c r="W142" s="216">
        <v>0.44</v>
      </c>
      <c r="X142" s="217">
        <f t="shared" si="6"/>
        <v>20.239999999999998</v>
      </c>
      <c r="Y142" s="32"/>
      <c r="Z142" s="32"/>
      <c r="AA142" s="32"/>
      <c r="AB142" s="32"/>
      <c r="AC142" s="32"/>
      <c r="AD142" s="32"/>
      <c r="AE142" s="32"/>
      <c r="AR142" s="218" t="s">
        <v>156</v>
      </c>
      <c r="AT142" s="218" t="s">
        <v>151</v>
      </c>
      <c r="AU142" s="218" t="s">
        <v>89</v>
      </c>
      <c r="AY142" s="16" t="s">
        <v>148</v>
      </c>
      <c r="BE142" s="219">
        <f t="shared" si="7"/>
        <v>0</v>
      </c>
      <c r="BF142" s="219">
        <f t="shared" si="8"/>
        <v>0</v>
      </c>
      <c r="BG142" s="219">
        <f t="shared" si="9"/>
        <v>0</v>
      </c>
      <c r="BH142" s="219">
        <f t="shared" si="10"/>
        <v>0</v>
      </c>
      <c r="BI142" s="219">
        <f t="shared" si="11"/>
        <v>0</v>
      </c>
      <c r="BJ142" s="16" t="s">
        <v>89</v>
      </c>
      <c r="BK142" s="219">
        <f t="shared" si="12"/>
        <v>0</v>
      </c>
      <c r="BL142" s="16" t="s">
        <v>156</v>
      </c>
      <c r="BM142" s="218" t="s">
        <v>831</v>
      </c>
    </row>
    <row r="143" spans="1:65" s="2" customFormat="1" ht="24" customHeight="1">
      <c r="A143" s="32"/>
      <c r="B143" s="33"/>
      <c r="C143" s="206" t="s">
        <v>235</v>
      </c>
      <c r="D143" s="206" t="s">
        <v>151</v>
      </c>
      <c r="E143" s="207" t="s">
        <v>560</v>
      </c>
      <c r="F143" s="208" t="s">
        <v>561</v>
      </c>
      <c r="G143" s="209" t="s">
        <v>154</v>
      </c>
      <c r="H143" s="210">
        <v>38.4</v>
      </c>
      <c r="I143" s="211"/>
      <c r="J143" s="211"/>
      <c r="K143" s="212">
        <f t="shared" si="0"/>
        <v>0</v>
      </c>
      <c r="L143" s="208" t="s">
        <v>155</v>
      </c>
      <c r="M143" s="37"/>
      <c r="N143" s="213" t="s">
        <v>1</v>
      </c>
      <c r="O143" s="214" t="s">
        <v>44</v>
      </c>
      <c r="P143" s="215">
        <f t="shared" si="1"/>
        <v>0</v>
      </c>
      <c r="Q143" s="215">
        <f t="shared" si="2"/>
        <v>0</v>
      </c>
      <c r="R143" s="215">
        <f t="shared" si="3"/>
        <v>0</v>
      </c>
      <c r="S143" s="68"/>
      <c r="T143" s="216">
        <f t="shared" si="4"/>
        <v>0</v>
      </c>
      <c r="U143" s="216">
        <v>0.42</v>
      </c>
      <c r="V143" s="216">
        <f t="shared" si="5"/>
        <v>16.128</v>
      </c>
      <c r="W143" s="216">
        <v>0</v>
      </c>
      <c r="X143" s="217">
        <f t="shared" si="6"/>
        <v>0</v>
      </c>
      <c r="Y143" s="32"/>
      <c r="Z143" s="32"/>
      <c r="AA143" s="32"/>
      <c r="AB143" s="32"/>
      <c r="AC143" s="32"/>
      <c r="AD143" s="32"/>
      <c r="AE143" s="32"/>
      <c r="AR143" s="218" t="s">
        <v>156</v>
      </c>
      <c r="AT143" s="218" t="s">
        <v>151</v>
      </c>
      <c r="AU143" s="218" t="s">
        <v>89</v>
      </c>
      <c r="AY143" s="16" t="s">
        <v>148</v>
      </c>
      <c r="BE143" s="219">
        <f t="shared" si="7"/>
        <v>0</v>
      </c>
      <c r="BF143" s="219">
        <f t="shared" si="8"/>
        <v>0</v>
      </c>
      <c r="BG143" s="219">
        <f t="shared" si="9"/>
        <v>0</v>
      </c>
      <c r="BH143" s="219">
        <f t="shared" si="10"/>
        <v>0</v>
      </c>
      <c r="BI143" s="219">
        <f t="shared" si="11"/>
        <v>0</v>
      </c>
      <c r="BJ143" s="16" t="s">
        <v>89</v>
      </c>
      <c r="BK143" s="219">
        <f t="shared" si="12"/>
        <v>0</v>
      </c>
      <c r="BL143" s="16" t="s">
        <v>156</v>
      </c>
      <c r="BM143" s="218" t="s">
        <v>832</v>
      </c>
    </row>
    <row r="144" spans="1:65" s="2" customFormat="1" ht="24" customHeight="1">
      <c r="A144" s="32"/>
      <c r="B144" s="33"/>
      <c r="C144" s="206" t="s">
        <v>239</v>
      </c>
      <c r="D144" s="206" t="s">
        <v>151</v>
      </c>
      <c r="E144" s="207" t="s">
        <v>563</v>
      </c>
      <c r="F144" s="208" t="s">
        <v>564</v>
      </c>
      <c r="G144" s="209" t="s">
        <v>154</v>
      </c>
      <c r="H144" s="210">
        <v>27.2</v>
      </c>
      <c r="I144" s="211"/>
      <c r="J144" s="211"/>
      <c r="K144" s="212">
        <f t="shared" si="0"/>
        <v>0</v>
      </c>
      <c r="L144" s="208" t="s">
        <v>155</v>
      </c>
      <c r="M144" s="37"/>
      <c r="N144" s="213" t="s">
        <v>1</v>
      </c>
      <c r="O144" s="214" t="s">
        <v>44</v>
      </c>
      <c r="P144" s="215">
        <f t="shared" si="1"/>
        <v>0</v>
      </c>
      <c r="Q144" s="215">
        <f t="shared" si="2"/>
        <v>0</v>
      </c>
      <c r="R144" s="215">
        <f t="shared" si="3"/>
        <v>0</v>
      </c>
      <c r="S144" s="68"/>
      <c r="T144" s="216">
        <f t="shared" si="4"/>
        <v>0</v>
      </c>
      <c r="U144" s="216">
        <v>0</v>
      </c>
      <c r="V144" s="216">
        <f t="shared" si="5"/>
        <v>0</v>
      </c>
      <c r="W144" s="216">
        <v>0</v>
      </c>
      <c r="X144" s="217">
        <f t="shared" si="6"/>
        <v>0</v>
      </c>
      <c r="Y144" s="32"/>
      <c r="Z144" s="32"/>
      <c r="AA144" s="32"/>
      <c r="AB144" s="32"/>
      <c r="AC144" s="32"/>
      <c r="AD144" s="32"/>
      <c r="AE144" s="32"/>
      <c r="AR144" s="218" t="s">
        <v>156</v>
      </c>
      <c r="AT144" s="218" t="s">
        <v>151</v>
      </c>
      <c r="AU144" s="218" t="s">
        <v>89</v>
      </c>
      <c r="AY144" s="16" t="s">
        <v>148</v>
      </c>
      <c r="BE144" s="219">
        <f t="shared" si="7"/>
        <v>0</v>
      </c>
      <c r="BF144" s="219">
        <f t="shared" si="8"/>
        <v>0</v>
      </c>
      <c r="BG144" s="219">
        <f t="shared" si="9"/>
        <v>0</v>
      </c>
      <c r="BH144" s="219">
        <f t="shared" si="10"/>
        <v>0</v>
      </c>
      <c r="BI144" s="219">
        <f t="shared" si="11"/>
        <v>0</v>
      </c>
      <c r="BJ144" s="16" t="s">
        <v>89</v>
      </c>
      <c r="BK144" s="219">
        <f t="shared" si="12"/>
        <v>0</v>
      </c>
      <c r="BL144" s="16" t="s">
        <v>156</v>
      </c>
      <c r="BM144" s="218" t="s">
        <v>833</v>
      </c>
    </row>
    <row r="145" spans="1:65" s="2" customFormat="1" ht="24" customHeight="1">
      <c r="A145" s="32"/>
      <c r="B145" s="33"/>
      <c r="C145" s="206" t="s">
        <v>8</v>
      </c>
      <c r="D145" s="206" t="s">
        <v>151</v>
      </c>
      <c r="E145" s="207" t="s">
        <v>566</v>
      </c>
      <c r="F145" s="208" t="s">
        <v>567</v>
      </c>
      <c r="G145" s="209" t="s">
        <v>154</v>
      </c>
      <c r="H145" s="210">
        <v>27.2</v>
      </c>
      <c r="I145" s="211"/>
      <c r="J145" s="211"/>
      <c r="K145" s="212">
        <f t="shared" si="0"/>
        <v>0</v>
      </c>
      <c r="L145" s="208" t="s">
        <v>155</v>
      </c>
      <c r="M145" s="37"/>
      <c r="N145" s="213" t="s">
        <v>1</v>
      </c>
      <c r="O145" s="214" t="s">
        <v>44</v>
      </c>
      <c r="P145" s="215">
        <f t="shared" si="1"/>
        <v>0</v>
      </c>
      <c r="Q145" s="215">
        <f t="shared" si="2"/>
        <v>0</v>
      </c>
      <c r="R145" s="215">
        <f t="shared" si="3"/>
        <v>0</v>
      </c>
      <c r="S145" s="68"/>
      <c r="T145" s="216">
        <f t="shared" si="4"/>
        <v>0</v>
      </c>
      <c r="U145" s="216">
        <v>0</v>
      </c>
      <c r="V145" s="216">
        <f t="shared" si="5"/>
        <v>0</v>
      </c>
      <c r="W145" s="216">
        <v>0</v>
      </c>
      <c r="X145" s="217">
        <f t="shared" si="6"/>
        <v>0</v>
      </c>
      <c r="Y145" s="32"/>
      <c r="Z145" s="32"/>
      <c r="AA145" s="32"/>
      <c r="AB145" s="32"/>
      <c r="AC145" s="32"/>
      <c r="AD145" s="32"/>
      <c r="AE145" s="32"/>
      <c r="AR145" s="218" t="s">
        <v>156</v>
      </c>
      <c r="AT145" s="218" t="s">
        <v>151</v>
      </c>
      <c r="AU145" s="218" t="s">
        <v>89</v>
      </c>
      <c r="AY145" s="16" t="s">
        <v>148</v>
      </c>
      <c r="BE145" s="219">
        <f t="shared" si="7"/>
        <v>0</v>
      </c>
      <c r="BF145" s="219">
        <f t="shared" si="8"/>
        <v>0</v>
      </c>
      <c r="BG145" s="219">
        <f t="shared" si="9"/>
        <v>0</v>
      </c>
      <c r="BH145" s="219">
        <f t="shared" si="10"/>
        <v>0</v>
      </c>
      <c r="BI145" s="219">
        <f t="shared" si="11"/>
        <v>0</v>
      </c>
      <c r="BJ145" s="16" t="s">
        <v>89</v>
      </c>
      <c r="BK145" s="219">
        <f t="shared" si="12"/>
        <v>0</v>
      </c>
      <c r="BL145" s="16" t="s">
        <v>156</v>
      </c>
      <c r="BM145" s="218" t="s">
        <v>834</v>
      </c>
    </row>
    <row r="146" spans="1:65" s="2" customFormat="1" ht="24" customHeight="1">
      <c r="A146" s="32"/>
      <c r="B146" s="33"/>
      <c r="C146" s="206" t="s">
        <v>252</v>
      </c>
      <c r="D146" s="206" t="s">
        <v>151</v>
      </c>
      <c r="E146" s="207" t="s">
        <v>569</v>
      </c>
      <c r="F146" s="208" t="s">
        <v>570</v>
      </c>
      <c r="G146" s="209" t="s">
        <v>209</v>
      </c>
      <c r="H146" s="210">
        <v>17</v>
      </c>
      <c r="I146" s="211"/>
      <c r="J146" s="211"/>
      <c r="K146" s="212">
        <f t="shared" si="0"/>
        <v>0</v>
      </c>
      <c r="L146" s="208" t="s">
        <v>155</v>
      </c>
      <c r="M146" s="37"/>
      <c r="N146" s="213" t="s">
        <v>1</v>
      </c>
      <c r="O146" s="214" t="s">
        <v>44</v>
      </c>
      <c r="P146" s="215">
        <f t="shared" si="1"/>
        <v>0</v>
      </c>
      <c r="Q146" s="215">
        <f t="shared" si="2"/>
        <v>0</v>
      </c>
      <c r="R146" s="215">
        <f t="shared" si="3"/>
        <v>0</v>
      </c>
      <c r="S146" s="68"/>
      <c r="T146" s="216">
        <f t="shared" si="4"/>
        <v>0</v>
      </c>
      <c r="U146" s="216">
        <v>0</v>
      </c>
      <c r="V146" s="216">
        <f t="shared" si="5"/>
        <v>0</v>
      </c>
      <c r="W146" s="216">
        <v>0</v>
      </c>
      <c r="X146" s="217">
        <f t="shared" si="6"/>
        <v>0</v>
      </c>
      <c r="Y146" s="32"/>
      <c r="Z146" s="32"/>
      <c r="AA146" s="32"/>
      <c r="AB146" s="32"/>
      <c r="AC146" s="32"/>
      <c r="AD146" s="32"/>
      <c r="AE146" s="32"/>
      <c r="AR146" s="218" t="s">
        <v>156</v>
      </c>
      <c r="AT146" s="218" t="s">
        <v>151</v>
      </c>
      <c r="AU146" s="218" t="s">
        <v>89</v>
      </c>
      <c r="AY146" s="16" t="s">
        <v>148</v>
      </c>
      <c r="BE146" s="219">
        <f t="shared" si="7"/>
        <v>0</v>
      </c>
      <c r="BF146" s="219">
        <f t="shared" si="8"/>
        <v>0</v>
      </c>
      <c r="BG146" s="219">
        <f t="shared" si="9"/>
        <v>0</v>
      </c>
      <c r="BH146" s="219">
        <f t="shared" si="10"/>
        <v>0</v>
      </c>
      <c r="BI146" s="219">
        <f t="shared" si="11"/>
        <v>0</v>
      </c>
      <c r="BJ146" s="16" t="s">
        <v>89</v>
      </c>
      <c r="BK146" s="219">
        <f t="shared" si="12"/>
        <v>0</v>
      </c>
      <c r="BL146" s="16" t="s">
        <v>156</v>
      </c>
      <c r="BM146" s="218" t="s">
        <v>835</v>
      </c>
    </row>
    <row r="147" spans="1:65" s="13" customFormat="1" ht="11.25">
      <c r="B147" s="224"/>
      <c r="C147" s="225"/>
      <c r="D147" s="220" t="s">
        <v>296</v>
      </c>
      <c r="E147" s="226" t="s">
        <v>1</v>
      </c>
      <c r="F147" s="227" t="s">
        <v>836</v>
      </c>
      <c r="G147" s="225"/>
      <c r="H147" s="228">
        <v>17</v>
      </c>
      <c r="I147" s="229"/>
      <c r="J147" s="229"/>
      <c r="K147" s="225"/>
      <c r="L147" s="225"/>
      <c r="M147" s="230"/>
      <c r="N147" s="231"/>
      <c r="O147" s="232"/>
      <c r="P147" s="232"/>
      <c r="Q147" s="232"/>
      <c r="R147" s="232"/>
      <c r="S147" s="232"/>
      <c r="T147" s="232"/>
      <c r="U147" s="232"/>
      <c r="V147" s="232"/>
      <c r="W147" s="232"/>
      <c r="X147" s="233"/>
      <c r="AT147" s="234" t="s">
        <v>296</v>
      </c>
      <c r="AU147" s="234" t="s">
        <v>89</v>
      </c>
      <c r="AV147" s="13" t="s">
        <v>91</v>
      </c>
      <c r="AW147" s="13" t="s">
        <v>5</v>
      </c>
      <c r="AX147" s="13" t="s">
        <v>89</v>
      </c>
      <c r="AY147" s="234" t="s">
        <v>148</v>
      </c>
    </row>
    <row r="148" spans="1:65" s="2" customFormat="1" ht="24" customHeight="1">
      <c r="A148" s="32"/>
      <c r="B148" s="33"/>
      <c r="C148" s="206" t="s">
        <v>256</v>
      </c>
      <c r="D148" s="206" t="s">
        <v>151</v>
      </c>
      <c r="E148" s="207" t="s">
        <v>755</v>
      </c>
      <c r="F148" s="208" t="s">
        <v>756</v>
      </c>
      <c r="G148" s="209" t="s">
        <v>160</v>
      </c>
      <c r="H148" s="210">
        <v>100</v>
      </c>
      <c r="I148" s="211"/>
      <c r="J148" s="211"/>
      <c r="K148" s="212">
        <f>ROUND(P148*H148,2)</f>
        <v>0</v>
      </c>
      <c r="L148" s="208" t="s">
        <v>155</v>
      </c>
      <c r="M148" s="37"/>
      <c r="N148" s="213" t="s">
        <v>1</v>
      </c>
      <c r="O148" s="214" t="s">
        <v>44</v>
      </c>
      <c r="P148" s="215">
        <f>I148+J148</f>
        <v>0</v>
      </c>
      <c r="Q148" s="215">
        <f>ROUND(I148*H148,2)</f>
        <v>0</v>
      </c>
      <c r="R148" s="215">
        <f>ROUND(J148*H148,2)</f>
        <v>0</v>
      </c>
      <c r="S148" s="68"/>
      <c r="T148" s="216">
        <f>S148*H148</f>
        <v>0</v>
      </c>
      <c r="U148" s="216">
        <v>0</v>
      </c>
      <c r="V148" s="216">
        <f>U148*H148</f>
        <v>0</v>
      </c>
      <c r="W148" s="216">
        <v>1.6</v>
      </c>
      <c r="X148" s="217">
        <f>W148*H148</f>
        <v>160</v>
      </c>
      <c r="Y148" s="32"/>
      <c r="Z148" s="32"/>
      <c r="AA148" s="32"/>
      <c r="AB148" s="32"/>
      <c r="AC148" s="32"/>
      <c r="AD148" s="32"/>
      <c r="AE148" s="32"/>
      <c r="AR148" s="218" t="s">
        <v>156</v>
      </c>
      <c r="AT148" s="218" t="s">
        <v>151</v>
      </c>
      <c r="AU148" s="218" t="s">
        <v>89</v>
      </c>
      <c r="AY148" s="16" t="s">
        <v>148</v>
      </c>
      <c r="BE148" s="219">
        <f>IF(O148="základní",K148,0)</f>
        <v>0</v>
      </c>
      <c r="BF148" s="219">
        <f>IF(O148="snížená",K148,0)</f>
        <v>0</v>
      </c>
      <c r="BG148" s="219">
        <f>IF(O148="zákl. přenesená",K148,0)</f>
        <v>0</v>
      </c>
      <c r="BH148" s="219">
        <f>IF(O148="sníž. přenesená",K148,0)</f>
        <v>0</v>
      </c>
      <c r="BI148" s="219">
        <f>IF(O148="nulová",K148,0)</f>
        <v>0</v>
      </c>
      <c r="BJ148" s="16" t="s">
        <v>89</v>
      </c>
      <c r="BK148" s="219">
        <f>ROUND(P148*H148,2)</f>
        <v>0</v>
      </c>
      <c r="BL148" s="16" t="s">
        <v>156</v>
      </c>
      <c r="BM148" s="218" t="s">
        <v>837</v>
      </c>
    </row>
    <row r="149" spans="1:65" s="13" customFormat="1" ht="11.25">
      <c r="B149" s="224"/>
      <c r="C149" s="225"/>
      <c r="D149" s="220" t="s">
        <v>296</v>
      </c>
      <c r="E149" s="226" t="s">
        <v>1</v>
      </c>
      <c r="F149" s="227" t="s">
        <v>838</v>
      </c>
      <c r="G149" s="225"/>
      <c r="H149" s="228">
        <v>100</v>
      </c>
      <c r="I149" s="229"/>
      <c r="J149" s="229"/>
      <c r="K149" s="225"/>
      <c r="L149" s="225"/>
      <c r="M149" s="230"/>
      <c r="N149" s="231"/>
      <c r="O149" s="232"/>
      <c r="P149" s="232"/>
      <c r="Q149" s="232"/>
      <c r="R149" s="232"/>
      <c r="S149" s="232"/>
      <c r="T149" s="232"/>
      <c r="U149" s="232"/>
      <c r="V149" s="232"/>
      <c r="W149" s="232"/>
      <c r="X149" s="233"/>
      <c r="AT149" s="234" t="s">
        <v>296</v>
      </c>
      <c r="AU149" s="234" t="s">
        <v>89</v>
      </c>
      <c r="AV149" s="13" t="s">
        <v>91</v>
      </c>
      <c r="AW149" s="13" t="s">
        <v>5</v>
      </c>
      <c r="AX149" s="13" t="s">
        <v>89</v>
      </c>
      <c r="AY149" s="234" t="s">
        <v>148</v>
      </c>
    </row>
    <row r="150" spans="1:65" s="2" customFormat="1" ht="24" customHeight="1">
      <c r="A150" s="32"/>
      <c r="B150" s="33"/>
      <c r="C150" s="206" t="s">
        <v>260</v>
      </c>
      <c r="D150" s="206" t="s">
        <v>151</v>
      </c>
      <c r="E150" s="207" t="s">
        <v>311</v>
      </c>
      <c r="F150" s="208" t="s">
        <v>312</v>
      </c>
      <c r="G150" s="209" t="s">
        <v>154</v>
      </c>
      <c r="H150" s="210">
        <v>35</v>
      </c>
      <c r="I150" s="211"/>
      <c r="J150" s="211"/>
      <c r="K150" s="212">
        <f>ROUND(P150*H150,2)</f>
        <v>0</v>
      </c>
      <c r="L150" s="208" t="s">
        <v>155</v>
      </c>
      <c r="M150" s="37"/>
      <c r="N150" s="213" t="s">
        <v>1</v>
      </c>
      <c r="O150" s="214" t="s">
        <v>44</v>
      </c>
      <c r="P150" s="215">
        <f>I150+J150</f>
        <v>0</v>
      </c>
      <c r="Q150" s="215">
        <f>ROUND(I150*H150,2)</f>
        <v>0</v>
      </c>
      <c r="R150" s="215">
        <f>ROUND(J150*H150,2)</f>
        <v>0</v>
      </c>
      <c r="S150" s="68"/>
      <c r="T150" s="216">
        <f>S150*H150</f>
        <v>0</v>
      </c>
      <c r="U150" s="216">
        <v>0</v>
      </c>
      <c r="V150" s="216">
        <f>U150*H150</f>
        <v>0</v>
      </c>
      <c r="W150" s="216">
        <v>0</v>
      </c>
      <c r="X150" s="217">
        <f>W150*H150</f>
        <v>0</v>
      </c>
      <c r="Y150" s="32"/>
      <c r="Z150" s="32"/>
      <c r="AA150" s="32"/>
      <c r="AB150" s="32"/>
      <c r="AC150" s="32"/>
      <c r="AD150" s="32"/>
      <c r="AE150" s="32"/>
      <c r="AR150" s="218" t="s">
        <v>156</v>
      </c>
      <c r="AT150" s="218" t="s">
        <v>151</v>
      </c>
      <c r="AU150" s="218" t="s">
        <v>89</v>
      </c>
      <c r="AY150" s="16" t="s">
        <v>148</v>
      </c>
      <c r="BE150" s="219">
        <f>IF(O150="základní",K150,0)</f>
        <v>0</v>
      </c>
      <c r="BF150" s="219">
        <f>IF(O150="snížená",K150,0)</f>
        <v>0</v>
      </c>
      <c r="BG150" s="219">
        <f>IF(O150="zákl. přenesená",K150,0)</f>
        <v>0</v>
      </c>
      <c r="BH150" s="219">
        <f>IF(O150="sníž. přenesená",K150,0)</f>
        <v>0</v>
      </c>
      <c r="BI150" s="219">
        <f>IF(O150="nulová",K150,0)</f>
        <v>0</v>
      </c>
      <c r="BJ150" s="16" t="s">
        <v>89</v>
      </c>
      <c r="BK150" s="219">
        <f>ROUND(P150*H150,2)</f>
        <v>0</v>
      </c>
      <c r="BL150" s="16" t="s">
        <v>156</v>
      </c>
      <c r="BM150" s="218" t="s">
        <v>839</v>
      </c>
    </row>
    <row r="151" spans="1:65" s="2" customFormat="1" ht="19.5">
      <c r="A151" s="32"/>
      <c r="B151" s="33"/>
      <c r="C151" s="34"/>
      <c r="D151" s="220" t="s">
        <v>177</v>
      </c>
      <c r="E151" s="34"/>
      <c r="F151" s="221" t="s">
        <v>314</v>
      </c>
      <c r="G151" s="34"/>
      <c r="H151" s="34"/>
      <c r="I151" s="113"/>
      <c r="J151" s="113"/>
      <c r="K151" s="34"/>
      <c r="L151" s="34"/>
      <c r="M151" s="37"/>
      <c r="N151" s="222"/>
      <c r="O151" s="223"/>
      <c r="P151" s="68"/>
      <c r="Q151" s="68"/>
      <c r="R151" s="68"/>
      <c r="S151" s="68"/>
      <c r="T151" s="68"/>
      <c r="U151" s="68"/>
      <c r="V151" s="68"/>
      <c r="W151" s="68"/>
      <c r="X151" s="69"/>
      <c r="Y151" s="32"/>
      <c r="Z151" s="32"/>
      <c r="AA151" s="32"/>
      <c r="AB151" s="32"/>
      <c r="AC151" s="32"/>
      <c r="AD151" s="32"/>
      <c r="AE151" s="32"/>
      <c r="AT151" s="16" t="s">
        <v>177</v>
      </c>
      <c r="AU151" s="16" t="s">
        <v>89</v>
      </c>
    </row>
    <row r="152" spans="1:65" s="2" customFormat="1" ht="24" customHeight="1">
      <c r="A152" s="32"/>
      <c r="B152" s="33"/>
      <c r="C152" s="206" t="s">
        <v>264</v>
      </c>
      <c r="D152" s="206" t="s">
        <v>151</v>
      </c>
      <c r="E152" s="207" t="s">
        <v>574</v>
      </c>
      <c r="F152" s="208" t="s">
        <v>575</v>
      </c>
      <c r="G152" s="209" t="s">
        <v>160</v>
      </c>
      <c r="H152" s="210">
        <v>8.16</v>
      </c>
      <c r="I152" s="211"/>
      <c r="J152" s="211"/>
      <c r="K152" s="212">
        <f>ROUND(P152*H152,2)</f>
        <v>0</v>
      </c>
      <c r="L152" s="208" t="s">
        <v>155</v>
      </c>
      <c r="M152" s="37"/>
      <c r="N152" s="213" t="s">
        <v>1</v>
      </c>
      <c r="O152" s="214" t="s">
        <v>44</v>
      </c>
      <c r="P152" s="215">
        <f>I152+J152</f>
        <v>0</v>
      </c>
      <c r="Q152" s="215">
        <f>ROUND(I152*H152,2)</f>
        <v>0</v>
      </c>
      <c r="R152" s="215">
        <f>ROUND(J152*H152,2)</f>
        <v>0</v>
      </c>
      <c r="S152" s="68"/>
      <c r="T152" s="216">
        <f>S152*H152</f>
        <v>0</v>
      </c>
      <c r="U152" s="216">
        <v>0</v>
      </c>
      <c r="V152" s="216">
        <f>U152*H152</f>
        <v>0</v>
      </c>
      <c r="W152" s="216">
        <v>1.6</v>
      </c>
      <c r="X152" s="217">
        <f>W152*H152</f>
        <v>13.056000000000001</v>
      </c>
      <c r="Y152" s="32"/>
      <c r="Z152" s="32"/>
      <c r="AA152" s="32"/>
      <c r="AB152" s="32"/>
      <c r="AC152" s="32"/>
      <c r="AD152" s="32"/>
      <c r="AE152" s="32"/>
      <c r="AR152" s="218" t="s">
        <v>156</v>
      </c>
      <c r="AT152" s="218" t="s">
        <v>151</v>
      </c>
      <c r="AU152" s="218" t="s">
        <v>89</v>
      </c>
      <c r="AY152" s="16" t="s">
        <v>148</v>
      </c>
      <c r="BE152" s="219">
        <f>IF(O152="základní",K152,0)</f>
        <v>0</v>
      </c>
      <c r="BF152" s="219">
        <f>IF(O152="snížená",K152,0)</f>
        <v>0</v>
      </c>
      <c r="BG152" s="219">
        <f>IF(O152="zákl. přenesená",K152,0)</f>
        <v>0</v>
      </c>
      <c r="BH152" s="219">
        <f>IF(O152="sníž. přenesená",K152,0)</f>
        <v>0</v>
      </c>
      <c r="BI152" s="219">
        <f>IF(O152="nulová",K152,0)</f>
        <v>0</v>
      </c>
      <c r="BJ152" s="16" t="s">
        <v>89</v>
      </c>
      <c r="BK152" s="219">
        <f>ROUND(P152*H152,2)</f>
        <v>0</v>
      </c>
      <c r="BL152" s="16" t="s">
        <v>156</v>
      </c>
      <c r="BM152" s="218" t="s">
        <v>840</v>
      </c>
    </row>
    <row r="153" spans="1:65" s="2" customFormat="1" ht="24" customHeight="1">
      <c r="A153" s="32"/>
      <c r="B153" s="33"/>
      <c r="C153" s="206" t="s">
        <v>268</v>
      </c>
      <c r="D153" s="206" t="s">
        <v>151</v>
      </c>
      <c r="E153" s="207" t="s">
        <v>320</v>
      </c>
      <c r="F153" s="208" t="s">
        <v>321</v>
      </c>
      <c r="G153" s="209" t="s">
        <v>160</v>
      </c>
      <c r="H153" s="210">
        <v>10.5</v>
      </c>
      <c r="I153" s="211"/>
      <c r="J153" s="211"/>
      <c r="K153" s="212">
        <f>ROUND(P153*H153,2)</f>
        <v>0</v>
      </c>
      <c r="L153" s="208" t="s">
        <v>155</v>
      </c>
      <c r="M153" s="37"/>
      <c r="N153" s="213" t="s">
        <v>1</v>
      </c>
      <c r="O153" s="214" t="s">
        <v>44</v>
      </c>
      <c r="P153" s="215">
        <f>I153+J153</f>
        <v>0</v>
      </c>
      <c r="Q153" s="215">
        <f>ROUND(I153*H153,2)</f>
        <v>0</v>
      </c>
      <c r="R153" s="215">
        <f>ROUND(J153*H153,2)</f>
        <v>0</v>
      </c>
      <c r="S153" s="68"/>
      <c r="T153" s="216">
        <f>S153*H153</f>
        <v>0</v>
      </c>
      <c r="U153" s="216">
        <v>0</v>
      </c>
      <c r="V153" s="216">
        <f>U153*H153</f>
        <v>0</v>
      </c>
      <c r="W153" s="216">
        <v>1.8</v>
      </c>
      <c r="X153" s="217">
        <f>W153*H153</f>
        <v>18.900000000000002</v>
      </c>
      <c r="Y153" s="32"/>
      <c r="Z153" s="32"/>
      <c r="AA153" s="32"/>
      <c r="AB153" s="32"/>
      <c r="AC153" s="32"/>
      <c r="AD153" s="32"/>
      <c r="AE153" s="32"/>
      <c r="AR153" s="218" t="s">
        <v>156</v>
      </c>
      <c r="AT153" s="218" t="s">
        <v>151</v>
      </c>
      <c r="AU153" s="218" t="s">
        <v>89</v>
      </c>
      <c r="AY153" s="16" t="s">
        <v>148</v>
      </c>
      <c r="BE153" s="219">
        <f>IF(O153="základní",K153,0)</f>
        <v>0</v>
      </c>
      <c r="BF153" s="219">
        <f>IF(O153="snížená",K153,0)</f>
        <v>0</v>
      </c>
      <c r="BG153" s="219">
        <f>IF(O153="zákl. přenesená",K153,0)</f>
        <v>0</v>
      </c>
      <c r="BH153" s="219">
        <f>IF(O153="sníž. přenesená",K153,0)</f>
        <v>0</v>
      </c>
      <c r="BI153" s="219">
        <f>IF(O153="nulová",K153,0)</f>
        <v>0</v>
      </c>
      <c r="BJ153" s="16" t="s">
        <v>89</v>
      </c>
      <c r="BK153" s="219">
        <f>ROUND(P153*H153,2)</f>
        <v>0</v>
      </c>
      <c r="BL153" s="16" t="s">
        <v>156</v>
      </c>
      <c r="BM153" s="218" t="s">
        <v>841</v>
      </c>
    </row>
    <row r="154" spans="1:65" s="2" customFormat="1" ht="24" customHeight="1">
      <c r="A154" s="32"/>
      <c r="B154" s="33"/>
      <c r="C154" s="246" t="s">
        <v>272</v>
      </c>
      <c r="D154" s="246" t="s">
        <v>336</v>
      </c>
      <c r="E154" s="247" t="s">
        <v>337</v>
      </c>
      <c r="F154" s="248" t="s">
        <v>338</v>
      </c>
      <c r="G154" s="249" t="s">
        <v>326</v>
      </c>
      <c r="H154" s="250">
        <v>6.1440000000000001</v>
      </c>
      <c r="I154" s="251"/>
      <c r="J154" s="252"/>
      <c r="K154" s="253">
        <f>ROUND(P154*H154,2)</f>
        <v>0</v>
      </c>
      <c r="L154" s="248" t="s">
        <v>155</v>
      </c>
      <c r="M154" s="254"/>
      <c r="N154" s="255" t="s">
        <v>1</v>
      </c>
      <c r="O154" s="214" t="s">
        <v>44</v>
      </c>
      <c r="P154" s="215">
        <f>I154+J154</f>
        <v>0</v>
      </c>
      <c r="Q154" s="215">
        <f>ROUND(I154*H154,2)</f>
        <v>0</v>
      </c>
      <c r="R154" s="215">
        <f>ROUND(J154*H154,2)</f>
        <v>0</v>
      </c>
      <c r="S154" s="68"/>
      <c r="T154" s="216">
        <f>S154*H154</f>
        <v>0</v>
      </c>
      <c r="U154" s="216">
        <v>1</v>
      </c>
      <c r="V154" s="216">
        <f>U154*H154</f>
        <v>6.1440000000000001</v>
      </c>
      <c r="W154" s="216">
        <v>0</v>
      </c>
      <c r="X154" s="217">
        <f>W154*H154</f>
        <v>0</v>
      </c>
      <c r="Y154" s="32"/>
      <c r="Z154" s="32"/>
      <c r="AA154" s="32"/>
      <c r="AB154" s="32"/>
      <c r="AC154" s="32"/>
      <c r="AD154" s="32"/>
      <c r="AE154" s="32"/>
      <c r="AR154" s="218" t="s">
        <v>185</v>
      </c>
      <c r="AT154" s="218" t="s">
        <v>336</v>
      </c>
      <c r="AU154" s="218" t="s">
        <v>89</v>
      </c>
      <c r="AY154" s="16" t="s">
        <v>148</v>
      </c>
      <c r="BE154" s="219">
        <f>IF(O154="základní",K154,0)</f>
        <v>0</v>
      </c>
      <c r="BF154" s="219">
        <f>IF(O154="snížená",K154,0)</f>
        <v>0</v>
      </c>
      <c r="BG154" s="219">
        <f>IF(O154="zákl. přenesená",K154,0)</f>
        <v>0</v>
      </c>
      <c r="BH154" s="219">
        <f>IF(O154="sníž. přenesená",K154,0)</f>
        <v>0</v>
      </c>
      <c r="BI154" s="219">
        <f>IF(O154="nulová",K154,0)</f>
        <v>0</v>
      </c>
      <c r="BJ154" s="16" t="s">
        <v>89</v>
      </c>
      <c r="BK154" s="219">
        <f>ROUND(P154*H154,2)</f>
        <v>0</v>
      </c>
      <c r="BL154" s="16" t="s">
        <v>156</v>
      </c>
      <c r="BM154" s="218" t="s">
        <v>842</v>
      </c>
    </row>
    <row r="155" spans="1:65" s="13" customFormat="1" ht="11.25">
      <c r="B155" s="224"/>
      <c r="C155" s="225"/>
      <c r="D155" s="220" t="s">
        <v>296</v>
      </c>
      <c r="E155" s="226" t="s">
        <v>1</v>
      </c>
      <c r="F155" s="227" t="s">
        <v>843</v>
      </c>
      <c r="G155" s="225"/>
      <c r="H155" s="228">
        <v>6.1440000000000001</v>
      </c>
      <c r="I155" s="229"/>
      <c r="J155" s="229"/>
      <c r="K155" s="225"/>
      <c r="L155" s="225"/>
      <c r="M155" s="230"/>
      <c r="N155" s="231"/>
      <c r="O155" s="232"/>
      <c r="P155" s="232"/>
      <c r="Q155" s="232"/>
      <c r="R155" s="232"/>
      <c r="S155" s="232"/>
      <c r="T155" s="232"/>
      <c r="U155" s="232"/>
      <c r="V155" s="232"/>
      <c r="W155" s="232"/>
      <c r="X155" s="233"/>
      <c r="AT155" s="234" t="s">
        <v>296</v>
      </c>
      <c r="AU155" s="234" t="s">
        <v>89</v>
      </c>
      <c r="AV155" s="13" t="s">
        <v>91</v>
      </c>
      <c r="AW155" s="13" t="s">
        <v>5</v>
      </c>
      <c r="AX155" s="13" t="s">
        <v>89</v>
      </c>
      <c r="AY155" s="234" t="s">
        <v>148</v>
      </c>
    </row>
    <row r="156" spans="1:65" s="2" customFormat="1" ht="24" customHeight="1">
      <c r="A156" s="32"/>
      <c r="B156" s="33"/>
      <c r="C156" s="246" t="s">
        <v>276</v>
      </c>
      <c r="D156" s="246" t="s">
        <v>336</v>
      </c>
      <c r="E156" s="247" t="s">
        <v>342</v>
      </c>
      <c r="F156" s="248" t="s">
        <v>343</v>
      </c>
      <c r="G156" s="249" t="s">
        <v>326</v>
      </c>
      <c r="H156" s="250">
        <v>6.1440000000000001</v>
      </c>
      <c r="I156" s="251"/>
      <c r="J156" s="252"/>
      <c r="K156" s="253">
        <f>ROUND(P156*H156,2)</f>
        <v>0</v>
      </c>
      <c r="L156" s="248" t="s">
        <v>155</v>
      </c>
      <c r="M156" s="254"/>
      <c r="N156" s="255" t="s">
        <v>1</v>
      </c>
      <c r="O156" s="214" t="s">
        <v>44</v>
      </c>
      <c r="P156" s="215">
        <f>I156+J156</f>
        <v>0</v>
      </c>
      <c r="Q156" s="215">
        <f>ROUND(I156*H156,2)</f>
        <v>0</v>
      </c>
      <c r="R156" s="215">
        <f>ROUND(J156*H156,2)</f>
        <v>0</v>
      </c>
      <c r="S156" s="68"/>
      <c r="T156" s="216">
        <f>S156*H156</f>
        <v>0</v>
      </c>
      <c r="U156" s="216">
        <v>1</v>
      </c>
      <c r="V156" s="216">
        <f>U156*H156</f>
        <v>6.1440000000000001</v>
      </c>
      <c r="W156" s="216">
        <v>0</v>
      </c>
      <c r="X156" s="217">
        <f>W156*H156</f>
        <v>0</v>
      </c>
      <c r="Y156" s="32"/>
      <c r="Z156" s="32"/>
      <c r="AA156" s="32"/>
      <c r="AB156" s="32"/>
      <c r="AC156" s="32"/>
      <c r="AD156" s="32"/>
      <c r="AE156" s="32"/>
      <c r="AR156" s="218" t="s">
        <v>185</v>
      </c>
      <c r="AT156" s="218" t="s">
        <v>336</v>
      </c>
      <c r="AU156" s="218" t="s">
        <v>89</v>
      </c>
      <c r="AY156" s="16" t="s">
        <v>148</v>
      </c>
      <c r="BE156" s="219">
        <f>IF(O156="základní",K156,0)</f>
        <v>0</v>
      </c>
      <c r="BF156" s="219">
        <f>IF(O156="snížená",K156,0)</f>
        <v>0</v>
      </c>
      <c r="BG156" s="219">
        <f>IF(O156="zákl. přenesená",K156,0)</f>
        <v>0</v>
      </c>
      <c r="BH156" s="219">
        <f>IF(O156="sníž. přenesená",K156,0)</f>
        <v>0</v>
      </c>
      <c r="BI156" s="219">
        <f>IF(O156="nulová",K156,0)</f>
        <v>0</v>
      </c>
      <c r="BJ156" s="16" t="s">
        <v>89</v>
      </c>
      <c r="BK156" s="219">
        <f>ROUND(P156*H156,2)</f>
        <v>0</v>
      </c>
      <c r="BL156" s="16" t="s">
        <v>156</v>
      </c>
      <c r="BM156" s="218" t="s">
        <v>844</v>
      </c>
    </row>
    <row r="157" spans="1:65" s="13" customFormat="1" ht="11.25">
      <c r="B157" s="224"/>
      <c r="C157" s="225"/>
      <c r="D157" s="220" t="s">
        <v>296</v>
      </c>
      <c r="E157" s="226" t="s">
        <v>1</v>
      </c>
      <c r="F157" s="227" t="s">
        <v>845</v>
      </c>
      <c r="G157" s="225"/>
      <c r="H157" s="228">
        <v>6.1440000000000001</v>
      </c>
      <c r="I157" s="229"/>
      <c r="J157" s="229"/>
      <c r="K157" s="225"/>
      <c r="L157" s="225"/>
      <c r="M157" s="230"/>
      <c r="N157" s="231"/>
      <c r="O157" s="232"/>
      <c r="P157" s="232"/>
      <c r="Q157" s="232"/>
      <c r="R157" s="232"/>
      <c r="S157" s="232"/>
      <c r="T157" s="232"/>
      <c r="U157" s="232"/>
      <c r="V157" s="232"/>
      <c r="W157" s="232"/>
      <c r="X157" s="233"/>
      <c r="AT157" s="234" t="s">
        <v>296</v>
      </c>
      <c r="AU157" s="234" t="s">
        <v>89</v>
      </c>
      <c r="AV157" s="13" t="s">
        <v>91</v>
      </c>
      <c r="AW157" s="13" t="s">
        <v>5</v>
      </c>
      <c r="AX157" s="13" t="s">
        <v>89</v>
      </c>
      <c r="AY157" s="234" t="s">
        <v>148</v>
      </c>
    </row>
    <row r="158" spans="1:65" s="2" customFormat="1" ht="24" customHeight="1">
      <c r="A158" s="32"/>
      <c r="B158" s="33"/>
      <c r="C158" s="246" t="s">
        <v>280</v>
      </c>
      <c r="D158" s="246" t="s">
        <v>336</v>
      </c>
      <c r="E158" s="247" t="s">
        <v>347</v>
      </c>
      <c r="F158" s="248" t="s">
        <v>348</v>
      </c>
      <c r="G158" s="249" t="s">
        <v>326</v>
      </c>
      <c r="H158" s="250">
        <v>6.1440000000000001</v>
      </c>
      <c r="I158" s="251"/>
      <c r="J158" s="252"/>
      <c r="K158" s="253">
        <f>ROUND(P158*H158,2)</f>
        <v>0</v>
      </c>
      <c r="L158" s="248" t="s">
        <v>155</v>
      </c>
      <c r="M158" s="254"/>
      <c r="N158" s="255" t="s">
        <v>1</v>
      </c>
      <c r="O158" s="214" t="s">
        <v>44</v>
      </c>
      <c r="P158" s="215">
        <f>I158+J158</f>
        <v>0</v>
      </c>
      <c r="Q158" s="215">
        <f>ROUND(I158*H158,2)</f>
        <v>0</v>
      </c>
      <c r="R158" s="215">
        <f>ROUND(J158*H158,2)</f>
        <v>0</v>
      </c>
      <c r="S158" s="68"/>
      <c r="T158" s="216">
        <f>S158*H158</f>
        <v>0</v>
      </c>
      <c r="U158" s="216">
        <v>1</v>
      </c>
      <c r="V158" s="216">
        <f>U158*H158</f>
        <v>6.1440000000000001</v>
      </c>
      <c r="W158" s="216">
        <v>0</v>
      </c>
      <c r="X158" s="217">
        <f>W158*H158</f>
        <v>0</v>
      </c>
      <c r="Y158" s="32"/>
      <c r="Z158" s="32"/>
      <c r="AA158" s="32"/>
      <c r="AB158" s="32"/>
      <c r="AC158" s="32"/>
      <c r="AD158" s="32"/>
      <c r="AE158" s="32"/>
      <c r="AR158" s="218" t="s">
        <v>185</v>
      </c>
      <c r="AT158" s="218" t="s">
        <v>336</v>
      </c>
      <c r="AU158" s="218" t="s">
        <v>89</v>
      </c>
      <c r="AY158" s="16" t="s">
        <v>148</v>
      </c>
      <c r="BE158" s="219">
        <f>IF(O158="základní",K158,0)</f>
        <v>0</v>
      </c>
      <c r="BF158" s="219">
        <f>IF(O158="snížená",K158,0)</f>
        <v>0</v>
      </c>
      <c r="BG158" s="219">
        <f>IF(O158="zákl. přenesená",K158,0)</f>
        <v>0</v>
      </c>
      <c r="BH158" s="219">
        <f>IF(O158="sníž. přenesená",K158,0)</f>
        <v>0</v>
      </c>
      <c r="BI158" s="219">
        <f>IF(O158="nulová",K158,0)</f>
        <v>0</v>
      </c>
      <c r="BJ158" s="16" t="s">
        <v>89</v>
      </c>
      <c r="BK158" s="219">
        <f>ROUND(P158*H158,2)</f>
        <v>0</v>
      </c>
      <c r="BL158" s="16" t="s">
        <v>156</v>
      </c>
      <c r="BM158" s="218" t="s">
        <v>846</v>
      </c>
    </row>
    <row r="159" spans="1:65" s="13" customFormat="1" ht="11.25">
      <c r="B159" s="224"/>
      <c r="C159" s="225"/>
      <c r="D159" s="220" t="s">
        <v>296</v>
      </c>
      <c r="E159" s="226" t="s">
        <v>1</v>
      </c>
      <c r="F159" s="227" t="s">
        <v>845</v>
      </c>
      <c r="G159" s="225"/>
      <c r="H159" s="228">
        <v>6.1440000000000001</v>
      </c>
      <c r="I159" s="229"/>
      <c r="J159" s="229"/>
      <c r="K159" s="225"/>
      <c r="L159" s="225"/>
      <c r="M159" s="230"/>
      <c r="N159" s="231"/>
      <c r="O159" s="232"/>
      <c r="P159" s="232"/>
      <c r="Q159" s="232"/>
      <c r="R159" s="232"/>
      <c r="S159" s="232"/>
      <c r="T159" s="232"/>
      <c r="U159" s="232"/>
      <c r="V159" s="232"/>
      <c r="W159" s="232"/>
      <c r="X159" s="233"/>
      <c r="AT159" s="234" t="s">
        <v>296</v>
      </c>
      <c r="AU159" s="234" t="s">
        <v>89</v>
      </c>
      <c r="AV159" s="13" t="s">
        <v>91</v>
      </c>
      <c r="AW159" s="13" t="s">
        <v>5</v>
      </c>
      <c r="AX159" s="13" t="s">
        <v>89</v>
      </c>
      <c r="AY159" s="234" t="s">
        <v>148</v>
      </c>
    </row>
    <row r="160" spans="1:65" s="2" customFormat="1" ht="24" customHeight="1">
      <c r="A160" s="32"/>
      <c r="B160" s="33"/>
      <c r="C160" s="246" t="s">
        <v>284</v>
      </c>
      <c r="D160" s="246" t="s">
        <v>336</v>
      </c>
      <c r="E160" s="247" t="s">
        <v>352</v>
      </c>
      <c r="F160" s="248" t="s">
        <v>353</v>
      </c>
      <c r="G160" s="249" t="s">
        <v>209</v>
      </c>
      <c r="H160" s="250">
        <v>22</v>
      </c>
      <c r="I160" s="251"/>
      <c r="J160" s="252"/>
      <c r="K160" s="253">
        <f>ROUND(P160*H160,2)</f>
        <v>0</v>
      </c>
      <c r="L160" s="248" t="s">
        <v>155</v>
      </c>
      <c r="M160" s="254"/>
      <c r="N160" s="255" t="s">
        <v>1</v>
      </c>
      <c r="O160" s="214" t="s">
        <v>44</v>
      </c>
      <c r="P160" s="215">
        <f>I160+J160</f>
        <v>0</v>
      </c>
      <c r="Q160" s="215">
        <f>ROUND(I160*H160,2)</f>
        <v>0</v>
      </c>
      <c r="R160" s="215">
        <f>ROUND(J160*H160,2)</f>
        <v>0</v>
      </c>
      <c r="S160" s="68"/>
      <c r="T160" s="216">
        <f>S160*H160</f>
        <v>0</v>
      </c>
      <c r="U160" s="216">
        <v>0</v>
      </c>
      <c r="V160" s="216">
        <f>U160*H160</f>
        <v>0</v>
      </c>
      <c r="W160" s="216">
        <v>0</v>
      </c>
      <c r="X160" s="217">
        <f>W160*H160</f>
        <v>0</v>
      </c>
      <c r="Y160" s="32"/>
      <c r="Z160" s="32"/>
      <c r="AA160" s="32"/>
      <c r="AB160" s="32"/>
      <c r="AC160" s="32"/>
      <c r="AD160" s="32"/>
      <c r="AE160" s="32"/>
      <c r="AR160" s="218" t="s">
        <v>185</v>
      </c>
      <c r="AT160" s="218" t="s">
        <v>336</v>
      </c>
      <c r="AU160" s="218" t="s">
        <v>89</v>
      </c>
      <c r="AY160" s="16" t="s">
        <v>148</v>
      </c>
      <c r="BE160" s="219">
        <f>IF(O160="základní",K160,0)</f>
        <v>0</v>
      </c>
      <c r="BF160" s="219">
        <f>IF(O160="snížená",K160,0)</f>
        <v>0</v>
      </c>
      <c r="BG160" s="219">
        <f>IF(O160="zákl. přenesená",K160,0)</f>
        <v>0</v>
      </c>
      <c r="BH160" s="219">
        <f>IF(O160="sníž. přenesená",K160,0)</f>
        <v>0</v>
      </c>
      <c r="BI160" s="219">
        <f>IF(O160="nulová",K160,0)</f>
        <v>0</v>
      </c>
      <c r="BJ160" s="16" t="s">
        <v>89</v>
      </c>
      <c r="BK160" s="219">
        <f>ROUND(P160*H160,2)</f>
        <v>0</v>
      </c>
      <c r="BL160" s="16" t="s">
        <v>156</v>
      </c>
      <c r="BM160" s="218" t="s">
        <v>847</v>
      </c>
    </row>
    <row r="161" spans="1:65" s="2" customFormat="1" ht="24" customHeight="1">
      <c r="A161" s="32"/>
      <c r="B161" s="33"/>
      <c r="C161" s="246" t="s">
        <v>288</v>
      </c>
      <c r="D161" s="246" t="s">
        <v>336</v>
      </c>
      <c r="E161" s="247" t="s">
        <v>356</v>
      </c>
      <c r="F161" s="248" t="s">
        <v>357</v>
      </c>
      <c r="G161" s="249" t="s">
        <v>326</v>
      </c>
      <c r="H161" s="250">
        <v>190.4</v>
      </c>
      <c r="I161" s="251"/>
      <c r="J161" s="252"/>
      <c r="K161" s="253">
        <f>ROUND(P161*H161,2)</f>
        <v>0</v>
      </c>
      <c r="L161" s="248" t="s">
        <v>155</v>
      </c>
      <c r="M161" s="254"/>
      <c r="N161" s="255" t="s">
        <v>1</v>
      </c>
      <c r="O161" s="214" t="s">
        <v>44</v>
      </c>
      <c r="P161" s="215">
        <f>I161+J161</f>
        <v>0</v>
      </c>
      <c r="Q161" s="215">
        <f>ROUND(I161*H161,2)</f>
        <v>0</v>
      </c>
      <c r="R161" s="215">
        <f>ROUND(J161*H161,2)</f>
        <v>0</v>
      </c>
      <c r="S161" s="68"/>
      <c r="T161" s="216">
        <f>S161*H161</f>
        <v>0</v>
      </c>
      <c r="U161" s="216">
        <v>1</v>
      </c>
      <c r="V161" s="216">
        <f>U161*H161</f>
        <v>190.4</v>
      </c>
      <c r="W161" s="216">
        <v>0</v>
      </c>
      <c r="X161" s="217">
        <f>W161*H161</f>
        <v>0</v>
      </c>
      <c r="Y161" s="32"/>
      <c r="Z161" s="32"/>
      <c r="AA161" s="32"/>
      <c r="AB161" s="32"/>
      <c r="AC161" s="32"/>
      <c r="AD161" s="32"/>
      <c r="AE161" s="32"/>
      <c r="AR161" s="218" t="s">
        <v>185</v>
      </c>
      <c r="AT161" s="218" t="s">
        <v>336</v>
      </c>
      <c r="AU161" s="218" t="s">
        <v>89</v>
      </c>
      <c r="AY161" s="16" t="s">
        <v>148</v>
      </c>
      <c r="BE161" s="219">
        <f>IF(O161="základní",K161,0)</f>
        <v>0</v>
      </c>
      <c r="BF161" s="219">
        <f>IF(O161="snížená",K161,0)</f>
        <v>0</v>
      </c>
      <c r="BG161" s="219">
        <f>IF(O161="zákl. přenesená",K161,0)</f>
        <v>0</v>
      </c>
      <c r="BH161" s="219">
        <f>IF(O161="sníž. přenesená",K161,0)</f>
        <v>0</v>
      </c>
      <c r="BI161" s="219">
        <f>IF(O161="nulová",K161,0)</f>
        <v>0</v>
      </c>
      <c r="BJ161" s="16" t="s">
        <v>89</v>
      </c>
      <c r="BK161" s="219">
        <f>ROUND(P161*H161,2)</f>
        <v>0</v>
      </c>
      <c r="BL161" s="16" t="s">
        <v>156</v>
      </c>
      <c r="BM161" s="218" t="s">
        <v>848</v>
      </c>
    </row>
    <row r="162" spans="1:65" s="13" customFormat="1" ht="11.25">
      <c r="B162" s="224"/>
      <c r="C162" s="225"/>
      <c r="D162" s="220" t="s">
        <v>296</v>
      </c>
      <c r="E162" s="226" t="s">
        <v>1</v>
      </c>
      <c r="F162" s="227" t="s">
        <v>849</v>
      </c>
      <c r="G162" s="225"/>
      <c r="H162" s="228">
        <v>20.399999999999999</v>
      </c>
      <c r="I162" s="229"/>
      <c r="J162" s="229"/>
      <c r="K162" s="225"/>
      <c r="L162" s="225"/>
      <c r="M162" s="230"/>
      <c r="N162" s="231"/>
      <c r="O162" s="232"/>
      <c r="P162" s="232"/>
      <c r="Q162" s="232"/>
      <c r="R162" s="232"/>
      <c r="S162" s="232"/>
      <c r="T162" s="232"/>
      <c r="U162" s="232"/>
      <c r="V162" s="232"/>
      <c r="W162" s="232"/>
      <c r="X162" s="233"/>
      <c r="AT162" s="234" t="s">
        <v>296</v>
      </c>
      <c r="AU162" s="234" t="s">
        <v>89</v>
      </c>
      <c r="AV162" s="13" t="s">
        <v>91</v>
      </c>
      <c r="AW162" s="13" t="s">
        <v>5</v>
      </c>
      <c r="AX162" s="13" t="s">
        <v>81</v>
      </c>
      <c r="AY162" s="234" t="s">
        <v>148</v>
      </c>
    </row>
    <row r="163" spans="1:65" s="13" customFormat="1" ht="11.25">
      <c r="B163" s="224"/>
      <c r="C163" s="225"/>
      <c r="D163" s="220" t="s">
        <v>296</v>
      </c>
      <c r="E163" s="226" t="s">
        <v>1</v>
      </c>
      <c r="F163" s="227" t="s">
        <v>850</v>
      </c>
      <c r="G163" s="225"/>
      <c r="H163" s="228">
        <v>170</v>
      </c>
      <c r="I163" s="229"/>
      <c r="J163" s="229"/>
      <c r="K163" s="225"/>
      <c r="L163" s="225"/>
      <c r="M163" s="230"/>
      <c r="N163" s="231"/>
      <c r="O163" s="232"/>
      <c r="P163" s="232"/>
      <c r="Q163" s="232"/>
      <c r="R163" s="232"/>
      <c r="S163" s="232"/>
      <c r="T163" s="232"/>
      <c r="U163" s="232"/>
      <c r="V163" s="232"/>
      <c r="W163" s="232"/>
      <c r="X163" s="233"/>
      <c r="AT163" s="234" t="s">
        <v>296</v>
      </c>
      <c r="AU163" s="234" t="s">
        <v>89</v>
      </c>
      <c r="AV163" s="13" t="s">
        <v>91</v>
      </c>
      <c r="AW163" s="13" t="s">
        <v>5</v>
      </c>
      <c r="AX163" s="13" t="s">
        <v>81</v>
      </c>
      <c r="AY163" s="234" t="s">
        <v>148</v>
      </c>
    </row>
    <row r="164" spans="1:65" s="14" customFormat="1" ht="11.25">
      <c r="B164" s="235"/>
      <c r="C164" s="236"/>
      <c r="D164" s="220" t="s">
        <v>296</v>
      </c>
      <c r="E164" s="237" t="s">
        <v>1</v>
      </c>
      <c r="F164" s="238" t="s">
        <v>334</v>
      </c>
      <c r="G164" s="236"/>
      <c r="H164" s="239">
        <v>190.4</v>
      </c>
      <c r="I164" s="240"/>
      <c r="J164" s="240"/>
      <c r="K164" s="236"/>
      <c r="L164" s="236"/>
      <c r="M164" s="241"/>
      <c r="N164" s="242"/>
      <c r="O164" s="243"/>
      <c r="P164" s="243"/>
      <c r="Q164" s="243"/>
      <c r="R164" s="243"/>
      <c r="S164" s="243"/>
      <c r="T164" s="243"/>
      <c r="U164" s="243"/>
      <c r="V164" s="243"/>
      <c r="W164" s="243"/>
      <c r="X164" s="244"/>
      <c r="AT164" s="245" t="s">
        <v>296</v>
      </c>
      <c r="AU164" s="245" t="s">
        <v>89</v>
      </c>
      <c r="AV164" s="14" t="s">
        <v>156</v>
      </c>
      <c r="AW164" s="14" t="s">
        <v>5</v>
      </c>
      <c r="AX164" s="14" t="s">
        <v>89</v>
      </c>
      <c r="AY164" s="245" t="s">
        <v>148</v>
      </c>
    </row>
    <row r="165" spans="1:65" s="2" customFormat="1" ht="24" customHeight="1">
      <c r="A165" s="32"/>
      <c r="B165" s="33"/>
      <c r="C165" s="246" t="s">
        <v>292</v>
      </c>
      <c r="D165" s="246" t="s">
        <v>336</v>
      </c>
      <c r="E165" s="247" t="s">
        <v>362</v>
      </c>
      <c r="F165" s="248" t="s">
        <v>363</v>
      </c>
      <c r="G165" s="249" t="s">
        <v>326</v>
      </c>
      <c r="H165" s="250">
        <v>18.899999999999999</v>
      </c>
      <c r="I165" s="251"/>
      <c r="J165" s="252"/>
      <c r="K165" s="253">
        <f>ROUND(P165*H165,2)</f>
        <v>0</v>
      </c>
      <c r="L165" s="248" t="s">
        <v>155</v>
      </c>
      <c r="M165" s="254"/>
      <c r="N165" s="255" t="s">
        <v>1</v>
      </c>
      <c r="O165" s="214" t="s">
        <v>44</v>
      </c>
      <c r="P165" s="215">
        <f>I165+J165</f>
        <v>0</v>
      </c>
      <c r="Q165" s="215">
        <f>ROUND(I165*H165,2)</f>
        <v>0</v>
      </c>
      <c r="R165" s="215">
        <f>ROUND(J165*H165,2)</f>
        <v>0</v>
      </c>
      <c r="S165" s="68"/>
      <c r="T165" s="216">
        <f>S165*H165</f>
        <v>0</v>
      </c>
      <c r="U165" s="216">
        <v>1</v>
      </c>
      <c r="V165" s="216">
        <f>U165*H165</f>
        <v>18.899999999999999</v>
      </c>
      <c r="W165" s="216">
        <v>0</v>
      </c>
      <c r="X165" s="217">
        <f>W165*H165</f>
        <v>0</v>
      </c>
      <c r="Y165" s="32"/>
      <c r="Z165" s="32"/>
      <c r="AA165" s="32"/>
      <c r="AB165" s="32"/>
      <c r="AC165" s="32"/>
      <c r="AD165" s="32"/>
      <c r="AE165" s="32"/>
      <c r="AR165" s="218" t="s">
        <v>185</v>
      </c>
      <c r="AT165" s="218" t="s">
        <v>336</v>
      </c>
      <c r="AU165" s="218" t="s">
        <v>89</v>
      </c>
      <c r="AY165" s="16" t="s">
        <v>148</v>
      </c>
      <c r="BE165" s="219">
        <f>IF(O165="základní",K165,0)</f>
        <v>0</v>
      </c>
      <c r="BF165" s="219">
        <f>IF(O165="snížená",K165,0)</f>
        <v>0</v>
      </c>
      <c r="BG165" s="219">
        <f>IF(O165="zákl. přenesená",K165,0)</f>
        <v>0</v>
      </c>
      <c r="BH165" s="219">
        <f>IF(O165="sníž. přenesená",K165,0)</f>
        <v>0</v>
      </c>
      <c r="BI165" s="219">
        <f>IF(O165="nulová",K165,0)</f>
        <v>0</v>
      </c>
      <c r="BJ165" s="16" t="s">
        <v>89</v>
      </c>
      <c r="BK165" s="219">
        <f>ROUND(P165*H165,2)</f>
        <v>0</v>
      </c>
      <c r="BL165" s="16" t="s">
        <v>156</v>
      </c>
      <c r="BM165" s="218" t="s">
        <v>851</v>
      </c>
    </row>
    <row r="166" spans="1:65" s="2" customFormat="1" ht="24" customHeight="1">
      <c r="A166" s="32"/>
      <c r="B166" s="33"/>
      <c r="C166" s="246" t="s">
        <v>298</v>
      </c>
      <c r="D166" s="246" t="s">
        <v>336</v>
      </c>
      <c r="E166" s="247" t="s">
        <v>370</v>
      </c>
      <c r="F166" s="248" t="s">
        <v>371</v>
      </c>
      <c r="G166" s="249" t="s">
        <v>154</v>
      </c>
      <c r="H166" s="250">
        <v>16.32</v>
      </c>
      <c r="I166" s="251"/>
      <c r="J166" s="252"/>
      <c r="K166" s="253">
        <f>ROUND(P166*H166,2)</f>
        <v>0</v>
      </c>
      <c r="L166" s="248" t="s">
        <v>155</v>
      </c>
      <c r="M166" s="254"/>
      <c r="N166" s="255" t="s">
        <v>1</v>
      </c>
      <c r="O166" s="214" t="s">
        <v>44</v>
      </c>
      <c r="P166" s="215">
        <f>I166+J166</f>
        <v>0</v>
      </c>
      <c r="Q166" s="215">
        <f>ROUND(I166*H166,2)</f>
        <v>0</v>
      </c>
      <c r="R166" s="215">
        <f>ROUND(J166*H166,2)</f>
        <v>0</v>
      </c>
      <c r="S166" s="68"/>
      <c r="T166" s="216">
        <f>S166*H166</f>
        <v>0</v>
      </c>
      <c r="U166" s="216">
        <v>3.0999999999999999E-3</v>
      </c>
      <c r="V166" s="216">
        <f>U166*H166</f>
        <v>5.0591999999999998E-2</v>
      </c>
      <c r="W166" s="216">
        <v>0</v>
      </c>
      <c r="X166" s="217">
        <f>W166*H166</f>
        <v>0</v>
      </c>
      <c r="Y166" s="32"/>
      <c r="Z166" s="32"/>
      <c r="AA166" s="32"/>
      <c r="AB166" s="32"/>
      <c r="AC166" s="32"/>
      <c r="AD166" s="32"/>
      <c r="AE166" s="32"/>
      <c r="AR166" s="218" t="s">
        <v>185</v>
      </c>
      <c r="AT166" s="218" t="s">
        <v>336</v>
      </c>
      <c r="AU166" s="218" t="s">
        <v>89</v>
      </c>
      <c r="AY166" s="16" t="s">
        <v>148</v>
      </c>
      <c r="BE166" s="219">
        <f>IF(O166="základní",K166,0)</f>
        <v>0</v>
      </c>
      <c r="BF166" s="219">
        <f>IF(O166="snížená",K166,0)</f>
        <v>0</v>
      </c>
      <c r="BG166" s="219">
        <f>IF(O166="zákl. přenesená",K166,0)</f>
        <v>0</v>
      </c>
      <c r="BH166" s="219">
        <f>IF(O166="sníž. přenesená",K166,0)</f>
        <v>0</v>
      </c>
      <c r="BI166" s="219">
        <f>IF(O166="nulová",K166,0)</f>
        <v>0</v>
      </c>
      <c r="BJ166" s="16" t="s">
        <v>89</v>
      </c>
      <c r="BK166" s="219">
        <f>ROUND(P166*H166,2)</f>
        <v>0</v>
      </c>
      <c r="BL166" s="16" t="s">
        <v>156</v>
      </c>
      <c r="BM166" s="218" t="s">
        <v>852</v>
      </c>
    </row>
    <row r="167" spans="1:65" s="2" customFormat="1" ht="19.5">
      <c r="A167" s="32"/>
      <c r="B167" s="33"/>
      <c r="C167" s="34"/>
      <c r="D167" s="220" t="s">
        <v>177</v>
      </c>
      <c r="E167" s="34"/>
      <c r="F167" s="221" t="s">
        <v>373</v>
      </c>
      <c r="G167" s="34"/>
      <c r="H167" s="34"/>
      <c r="I167" s="113"/>
      <c r="J167" s="113"/>
      <c r="K167" s="34"/>
      <c r="L167" s="34"/>
      <c r="M167" s="37"/>
      <c r="N167" s="222"/>
      <c r="O167" s="223"/>
      <c r="P167" s="68"/>
      <c r="Q167" s="68"/>
      <c r="R167" s="68"/>
      <c r="S167" s="68"/>
      <c r="T167" s="68"/>
      <c r="U167" s="68"/>
      <c r="V167" s="68"/>
      <c r="W167" s="68"/>
      <c r="X167" s="69"/>
      <c r="Y167" s="32"/>
      <c r="Z167" s="32"/>
      <c r="AA167" s="32"/>
      <c r="AB167" s="32"/>
      <c r="AC167" s="32"/>
      <c r="AD167" s="32"/>
      <c r="AE167" s="32"/>
      <c r="AT167" s="16" t="s">
        <v>177</v>
      </c>
      <c r="AU167" s="16" t="s">
        <v>89</v>
      </c>
    </row>
    <row r="168" spans="1:65" s="2" customFormat="1" ht="24" customHeight="1">
      <c r="A168" s="32"/>
      <c r="B168" s="33"/>
      <c r="C168" s="246" t="s">
        <v>302</v>
      </c>
      <c r="D168" s="246" t="s">
        <v>336</v>
      </c>
      <c r="E168" s="247" t="s">
        <v>403</v>
      </c>
      <c r="F168" s="248" t="s">
        <v>404</v>
      </c>
      <c r="G168" s="249" t="s">
        <v>160</v>
      </c>
      <c r="H168" s="250">
        <v>8.16</v>
      </c>
      <c r="I168" s="251"/>
      <c r="J168" s="252"/>
      <c r="K168" s="253">
        <f>ROUND(P168*H168,2)</f>
        <v>0</v>
      </c>
      <c r="L168" s="248" t="s">
        <v>155</v>
      </c>
      <c r="M168" s="254"/>
      <c r="N168" s="255" t="s">
        <v>1</v>
      </c>
      <c r="O168" s="214" t="s">
        <v>44</v>
      </c>
      <c r="P168" s="215">
        <f>I168+J168</f>
        <v>0</v>
      </c>
      <c r="Q168" s="215">
        <f>ROUND(I168*H168,2)</f>
        <v>0</v>
      </c>
      <c r="R168" s="215">
        <f>ROUND(J168*H168,2)</f>
        <v>0</v>
      </c>
      <c r="S168" s="68"/>
      <c r="T168" s="216">
        <f>S168*H168</f>
        <v>0</v>
      </c>
      <c r="U168" s="216">
        <v>2.4289999999999998</v>
      </c>
      <c r="V168" s="216">
        <f>U168*H168</f>
        <v>19.820639999999997</v>
      </c>
      <c r="W168" s="216">
        <v>0</v>
      </c>
      <c r="X168" s="217">
        <f>W168*H168</f>
        <v>0</v>
      </c>
      <c r="Y168" s="32"/>
      <c r="Z168" s="32"/>
      <c r="AA168" s="32"/>
      <c r="AB168" s="32"/>
      <c r="AC168" s="32"/>
      <c r="AD168" s="32"/>
      <c r="AE168" s="32"/>
      <c r="AR168" s="218" t="s">
        <v>185</v>
      </c>
      <c r="AT168" s="218" t="s">
        <v>336</v>
      </c>
      <c r="AU168" s="218" t="s">
        <v>89</v>
      </c>
      <c r="AY168" s="16" t="s">
        <v>148</v>
      </c>
      <c r="BE168" s="219">
        <f>IF(O168="základní",K168,0)</f>
        <v>0</v>
      </c>
      <c r="BF168" s="219">
        <f>IF(O168="snížená",K168,0)</f>
        <v>0</v>
      </c>
      <c r="BG168" s="219">
        <f>IF(O168="zákl. přenesená",K168,0)</f>
        <v>0</v>
      </c>
      <c r="BH168" s="219">
        <f>IF(O168="sníž. přenesená",K168,0)</f>
        <v>0</v>
      </c>
      <c r="BI168" s="219">
        <f>IF(O168="nulová",K168,0)</f>
        <v>0</v>
      </c>
      <c r="BJ168" s="16" t="s">
        <v>89</v>
      </c>
      <c r="BK168" s="219">
        <f>ROUND(P168*H168,2)</f>
        <v>0</v>
      </c>
      <c r="BL168" s="16" t="s">
        <v>156</v>
      </c>
      <c r="BM168" s="218" t="s">
        <v>853</v>
      </c>
    </row>
    <row r="169" spans="1:65" s="2" customFormat="1" ht="24" customHeight="1">
      <c r="A169" s="32"/>
      <c r="B169" s="33"/>
      <c r="C169" s="246" t="s">
        <v>306</v>
      </c>
      <c r="D169" s="246" t="s">
        <v>336</v>
      </c>
      <c r="E169" s="247" t="s">
        <v>591</v>
      </c>
      <c r="F169" s="248" t="s">
        <v>592</v>
      </c>
      <c r="G169" s="249" t="s">
        <v>182</v>
      </c>
      <c r="H169" s="250">
        <v>11</v>
      </c>
      <c r="I169" s="251"/>
      <c r="J169" s="252"/>
      <c r="K169" s="253">
        <f>ROUND(P169*H169,2)</f>
        <v>0</v>
      </c>
      <c r="L169" s="248" t="s">
        <v>155</v>
      </c>
      <c r="M169" s="254"/>
      <c r="N169" s="255" t="s">
        <v>1</v>
      </c>
      <c r="O169" s="214" t="s">
        <v>44</v>
      </c>
      <c r="P169" s="215">
        <f>I169+J169</f>
        <v>0</v>
      </c>
      <c r="Q169" s="215">
        <f>ROUND(I169*H169,2)</f>
        <v>0</v>
      </c>
      <c r="R169" s="215">
        <f>ROUND(J169*H169,2)</f>
        <v>0</v>
      </c>
      <c r="S169" s="68"/>
      <c r="T169" s="216">
        <f>S169*H169</f>
        <v>0</v>
      </c>
      <c r="U169" s="216">
        <v>0.32705000000000001</v>
      </c>
      <c r="V169" s="216">
        <f>U169*H169</f>
        <v>3.59755</v>
      </c>
      <c r="W169" s="216">
        <v>0</v>
      </c>
      <c r="X169" s="217">
        <f>W169*H169</f>
        <v>0</v>
      </c>
      <c r="Y169" s="32"/>
      <c r="Z169" s="32"/>
      <c r="AA169" s="32"/>
      <c r="AB169" s="32"/>
      <c r="AC169" s="32"/>
      <c r="AD169" s="32"/>
      <c r="AE169" s="32"/>
      <c r="AR169" s="218" t="s">
        <v>185</v>
      </c>
      <c r="AT169" s="218" t="s">
        <v>336</v>
      </c>
      <c r="AU169" s="218" t="s">
        <v>89</v>
      </c>
      <c r="AY169" s="16" t="s">
        <v>148</v>
      </c>
      <c r="BE169" s="219">
        <f>IF(O169="základní",K169,0)</f>
        <v>0</v>
      </c>
      <c r="BF169" s="219">
        <f>IF(O169="snížená",K169,0)</f>
        <v>0</v>
      </c>
      <c r="BG169" s="219">
        <f>IF(O169="zákl. přenesená",K169,0)</f>
        <v>0</v>
      </c>
      <c r="BH169" s="219">
        <f>IF(O169="sníž. přenesená",K169,0)</f>
        <v>0</v>
      </c>
      <c r="BI169" s="219">
        <f>IF(O169="nulová",K169,0)</f>
        <v>0</v>
      </c>
      <c r="BJ169" s="16" t="s">
        <v>89</v>
      </c>
      <c r="BK169" s="219">
        <f>ROUND(P169*H169,2)</f>
        <v>0</v>
      </c>
      <c r="BL169" s="16" t="s">
        <v>156</v>
      </c>
      <c r="BM169" s="218" t="s">
        <v>854</v>
      </c>
    </row>
    <row r="170" spans="1:65" s="2" customFormat="1" ht="24" customHeight="1">
      <c r="A170" s="32"/>
      <c r="B170" s="33"/>
      <c r="C170" s="246" t="s">
        <v>310</v>
      </c>
      <c r="D170" s="246" t="s">
        <v>336</v>
      </c>
      <c r="E170" s="247" t="s">
        <v>855</v>
      </c>
      <c r="F170" s="248" t="s">
        <v>856</v>
      </c>
      <c r="G170" s="249" t="s">
        <v>209</v>
      </c>
      <c r="H170" s="250">
        <v>50</v>
      </c>
      <c r="I170" s="251"/>
      <c r="J170" s="252"/>
      <c r="K170" s="253">
        <f>ROUND(P170*H170,2)</f>
        <v>0</v>
      </c>
      <c r="L170" s="248" t="s">
        <v>155</v>
      </c>
      <c r="M170" s="254"/>
      <c r="N170" s="255" t="s">
        <v>1</v>
      </c>
      <c r="O170" s="214" t="s">
        <v>44</v>
      </c>
      <c r="P170" s="215">
        <f>I170+J170</f>
        <v>0</v>
      </c>
      <c r="Q170" s="215">
        <f>ROUND(I170*H170,2)</f>
        <v>0</v>
      </c>
      <c r="R170" s="215">
        <f>ROUND(J170*H170,2)</f>
        <v>0</v>
      </c>
      <c r="S170" s="68"/>
      <c r="T170" s="216">
        <f>S170*H170</f>
        <v>0</v>
      </c>
      <c r="U170" s="216">
        <v>6.4979999999999996E-2</v>
      </c>
      <c r="V170" s="216">
        <f>U170*H170</f>
        <v>3.2489999999999997</v>
      </c>
      <c r="W170" s="216">
        <v>0</v>
      </c>
      <c r="X170" s="217">
        <f>W170*H170</f>
        <v>0</v>
      </c>
      <c r="Y170" s="32"/>
      <c r="Z170" s="32"/>
      <c r="AA170" s="32"/>
      <c r="AB170" s="32"/>
      <c r="AC170" s="32"/>
      <c r="AD170" s="32"/>
      <c r="AE170" s="32"/>
      <c r="AR170" s="218" t="s">
        <v>185</v>
      </c>
      <c r="AT170" s="218" t="s">
        <v>336</v>
      </c>
      <c r="AU170" s="218" t="s">
        <v>89</v>
      </c>
      <c r="AY170" s="16" t="s">
        <v>148</v>
      </c>
      <c r="BE170" s="219">
        <f>IF(O170="základní",K170,0)</f>
        <v>0</v>
      </c>
      <c r="BF170" s="219">
        <f>IF(O170="snížená",K170,0)</f>
        <v>0</v>
      </c>
      <c r="BG170" s="219">
        <f>IF(O170="zákl. přenesená",K170,0)</f>
        <v>0</v>
      </c>
      <c r="BH170" s="219">
        <f>IF(O170="sníž. přenesená",K170,0)</f>
        <v>0</v>
      </c>
      <c r="BI170" s="219">
        <f>IF(O170="nulová",K170,0)</f>
        <v>0</v>
      </c>
      <c r="BJ170" s="16" t="s">
        <v>89</v>
      </c>
      <c r="BK170" s="219">
        <f>ROUND(P170*H170,2)</f>
        <v>0</v>
      </c>
      <c r="BL170" s="16" t="s">
        <v>156</v>
      </c>
      <c r="BM170" s="218" t="s">
        <v>857</v>
      </c>
    </row>
    <row r="171" spans="1:65" s="2" customFormat="1" ht="24" customHeight="1">
      <c r="A171" s="32"/>
      <c r="B171" s="33"/>
      <c r="C171" s="246" t="s">
        <v>315</v>
      </c>
      <c r="D171" s="246" t="s">
        <v>336</v>
      </c>
      <c r="E171" s="247" t="s">
        <v>432</v>
      </c>
      <c r="F171" s="248" t="s">
        <v>433</v>
      </c>
      <c r="G171" s="249" t="s">
        <v>209</v>
      </c>
      <c r="H171" s="250">
        <v>5.4</v>
      </c>
      <c r="I171" s="251"/>
      <c r="J171" s="252"/>
      <c r="K171" s="253">
        <f>ROUND(P171*H171,2)</f>
        <v>0</v>
      </c>
      <c r="L171" s="248" t="s">
        <v>155</v>
      </c>
      <c r="M171" s="254"/>
      <c r="N171" s="255" t="s">
        <v>1</v>
      </c>
      <c r="O171" s="214" t="s">
        <v>44</v>
      </c>
      <c r="P171" s="215">
        <f>I171+J171</f>
        <v>0</v>
      </c>
      <c r="Q171" s="215">
        <f>ROUND(I171*H171,2)</f>
        <v>0</v>
      </c>
      <c r="R171" s="215">
        <f>ROUND(J171*H171,2)</f>
        <v>0</v>
      </c>
      <c r="S171" s="68"/>
      <c r="T171" s="216">
        <f>S171*H171</f>
        <v>0</v>
      </c>
      <c r="U171" s="216">
        <v>1.07</v>
      </c>
      <c r="V171" s="216">
        <f>U171*H171</f>
        <v>5.7780000000000005</v>
      </c>
      <c r="W171" s="216">
        <v>0</v>
      </c>
      <c r="X171" s="217">
        <f>W171*H171</f>
        <v>0</v>
      </c>
      <c r="Y171" s="32"/>
      <c r="Z171" s="32"/>
      <c r="AA171" s="32"/>
      <c r="AB171" s="32"/>
      <c r="AC171" s="32"/>
      <c r="AD171" s="32"/>
      <c r="AE171" s="32"/>
      <c r="AR171" s="218" t="s">
        <v>185</v>
      </c>
      <c r="AT171" s="218" t="s">
        <v>336</v>
      </c>
      <c r="AU171" s="218" t="s">
        <v>89</v>
      </c>
      <c r="AY171" s="16" t="s">
        <v>148</v>
      </c>
      <c r="BE171" s="219">
        <f>IF(O171="základní",K171,0)</f>
        <v>0</v>
      </c>
      <c r="BF171" s="219">
        <f>IF(O171="snížená",K171,0)</f>
        <v>0</v>
      </c>
      <c r="BG171" s="219">
        <f>IF(O171="zákl. přenesená",K171,0)</f>
        <v>0</v>
      </c>
      <c r="BH171" s="219">
        <f>IF(O171="sníž. přenesená",K171,0)</f>
        <v>0</v>
      </c>
      <c r="BI171" s="219">
        <f>IF(O171="nulová",K171,0)</f>
        <v>0</v>
      </c>
      <c r="BJ171" s="16" t="s">
        <v>89</v>
      </c>
      <c r="BK171" s="219">
        <f>ROUND(P171*H171,2)</f>
        <v>0</v>
      </c>
      <c r="BL171" s="16" t="s">
        <v>156</v>
      </c>
      <c r="BM171" s="218" t="s">
        <v>858</v>
      </c>
    </row>
    <row r="172" spans="1:65" s="13" customFormat="1" ht="11.25">
      <c r="B172" s="224"/>
      <c r="C172" s="225"/>
      <c r="D172" s="220" t="s">
        <v>296</v>
      </c>
      <c r="E172" s="226" t="s">
        <v>1</v>
      </c>
      <c r="F172" s="227" t="s">
        <v>859</v>
      </c>
      <c r="G172" s="225"/>
      <c r="H172" s="228">
        <v>5.4</v>
      </c>
      <c r="I172" s="229"/>
      <c r="J172" s="229"/>
      <c r="K172" s="225"/>
      <c r="L172" s="225"/>
      <c r="M172" s="230"/>
      <c r="N172" s="231"/>
      <c r="O172" s="232"/>
      <c r="P172" s="232"/>
      <c r="Q172" s="232"/>
      <c r="R172" s="232"/>
      <c r="S172" s="232"/>
      <c r="T172" s="232"/>
      <c r="U172" s="232"/>
      <c r="V172" s="232"/>
      <c r="W172" s="232"/>
      <c r="X172" s="233"/>
      <c r="AT172" s="234" t="s">
        <v>296</v>
      </c>
      <c r="AU172" s="234" t="s">
        <v>89</v>
      </c>
      <c r="AV172" s="13" t="s">
        <v>91</v>
      </c>
      <c r="AW172" s="13" t="s">
        <v>5</v>
      </c>
      <c r="AX172" s="13" t="s">
        <v>89</v>
      </c>
      <c r="AY172" s="234" t="s">
        <v>148</v>
      </c>
    </row>
    <row r="173" spans="1:65" s="2" customFormat="1" ht="16.5" customHeight="1">
      <c r="A173" s="32"/>
      <c r="B173" s="33"/>
      <c r="C173" s="246" t="s">
        <v>361</v>
      </c>
      <c r="D173" s="246" t="s">
        <v>336</v>
      </c>
      <c r="E173" s="247" t="s">
        <v>596</v>
      </c>
      <c r="F173" s="248" t="s">
        <v>597</v>
      </c>
      <c r="G173" s="249" t="s">
        <v>598</v>
      </c>
      <c r="H173" s="250">
        <v>4.76</v>
      </c>
      <c r="I173" s="251"/>
      <c r="J173" s="252"/>
      <c r="K173" s="253">
        <f>ROUND(P173*H173,2)</f>
        <v>0</v>
      </c>
      <c r="L173" s="248" t="s">
        <v>1</v>
      </c>
      <c r="M173" s="254"/>
      <c r="N173" s="255" t="s">
        <v>1</v>
      </c>
      <c r="O173" s="214" t="s">
        <v>44</v>
      </c>
      <c r="P173" s="215">
        <f>I173+J173</f>
        <v>0</v>
      </c>
      <c r="Q173" s="215">
        <f>ROUND(I173*H173,2)</f>
        <v>0</v>
      </c>
      <c r="R173" s="215">
        <f>ROUND(J173*H173,2)</f>
        <v>0</v>
      </c>
      <c r="S173" s="68"/>
      <c r="T173" s="216">
        <f>S173*H173</f>
        <v>0</v>
      </c>
      <c r="U173" s="216">
        <v>0</v>
      </c>
      <c r="V173" s="216">
        <f>U173*H173</f>
        <v>0</v>
      </c>
      <c r="W173" s="216">
        <v>0</v>
      </c>
      <c r="X173" s="217">
        <f>W173*H173</f>
        <v>0</v>
      </c>
      <c r="Y173" s="32"/>
      <c r="Z173" s="32"/>
      <c r="AA173" s="32"/>
      <c r="AB173" s="32"/>
      <c r="AC173" s="32"/>
      <c r="AD173" s="32"/>
      <c r="AE173" s="32"/>
      <c r="AR173" s="218" t="s">
        <v>185</v>
      </c>
      <c r="AT173" s="218" t="s">
        <v>336</v>
      </c>
      <c r="AU173" s="218" t="s">
        <v>89</v>
      </c>
      <c r="AY173" s="16" t="s">
        <v>148</v>
      </c>
      <c r="BE173" s="219">
        <f>IF(O173="základní",K173,0)</f>
        <v>0</v>
      </c>
      <c r="BF173" s="219">
        <f>IF(O173="snížená",K173,0)</f>
        <v>0</v>
      </c>
      <c r="BG173" s="219">
        <f>IF(O173="zákl. přenesená",K173,0)</f>
        <v>0</v>
      </c>
      <c r="BH173" s="219">
        <f>IF(O173="sníž. přenesená",K173,0)</f>
        <v>0</v>
      </c>
      <c r="BI173" s="219">
        <f>IF(O173="nulová",K173,0)</f>
        <v>0</v>
      </c>
      <c r="BJ173" s="16" t="s">
        <v>89</v>
      </c>
      <c r="BK173" s="219">
        <f>ROUND(P173*H173,2)</f>
        <v>0</v>
      </c>
      <c r="BL173" s="16" t="s">
        <v>156</v>
      </c>
      <c r="BM173" s="218" t="s">
        <v>860</v>
      </c>
    </row>
    <row r="174" spans="1:65" s="13" customFormat="1" ht="11.25">
      <c r="B174" s="224"/>
      <c r="C174" s="225"/>
      <c r="D174" s="220" t="s">
        <v>296</v>
      </c>
      <c r="E174" s="226" t="s">
        <v>1</v>
      </c>
      <c r="F174" s="227" t="s">
        <v>861</v>
      </c>
      <c r="G174" s="225"/>
      <c r="H174" s="228">
        <v>4.76</v>
      </c>
      <c r="I174" s="229"/>
      <c r="J174" s="229"/>
      <c r="K174" s="225"/>
      <c r="L174" s="225"/>
      <c r="M174" s="230"/>
      <c r="N174" s="231"/>
      <c r="O174" s="232"/>
      <c r="P174" s="232"/>
      <c r="Q174" s="232"/>
      <c r="R174" s="232"/>
      <c r="S174" s="232"/>
      <c r="T174" s="232"/>
      <c r="U174" s="232"/>
      <c r="V174" s="232"/>
      <c r="W174" s="232"/>
      <c r="X174" s="233"/>
      <c r="AT174" s="234" t="s">
        <v>296</v>
      </c>
      <c r="AU174" s="234" t="s">
        <v>89</v>
      </c>
      <c r="AV174" s="13" t="s">
        <v>91</v>
      </c>
      <c r="AW174" s="13" t="s">
        <v>5</v>
      </c>
      <c r="AX174" s="13" t="s">
        <v>89</v>
      </c>
      <c r="AY174" s="234" t="s">
        <v>148</v>
      </c>
    </row>
    <row r="175" spans="1:65" s="2" customFormat="1" ht="16.5" customHeight="1">
      <c r="A175" s="32"/>
      <c r="B175" s="33"/>
      <c r="C175" s="246" t="s">
        <v>365</v>
      </c>
      <c r="D175" s="246" t="s">
        <v>336</v>
      </c>
      <c r="E175" s="247" t="s">
        <v>601</v>
      </c>
      <c r="F175" s="248" t="s">
        <v>602</v>
      </c>
      <c r="G175" s="249" t="s">
        <v>598</v>
      </c>
      <c r="H175" s="250">
        <v>1.02</v>
      </c>
      <c r="I175" s="251"/>
      <c r="J175" s="252"/>
      <c r="K175" s="253">
        <f>ROUND(P175*H175,2)</f>
        <v>0</v>
      </c>
      <c r="L175" s="248" t="s">
        <v>1</v>
      </c>
      <c r="M175" s="254"/>
      <c r="N175" s="255" t="s">
        <v>1</v>
      </c>
      <c r="O175" s="214" t="s">
        <v>44</v>
      </c>
      <c r="P175" s="215">
        <f>I175+J175</f>
        <v>0</v>
      </c>
      <c r="Q175" s="215">
        <f>ROUND(I175*H175,2)</f>
        <v>0</v>
      </c>
      <c r="R175" s="215">
        <f>ROUND(J175*H175,2)</f>
        <v>0</v>
      </c>
      <c r="S175" s="68"/>
      <c r="T175" s="216">
        <f>S175*H175</f>
        <v>0</v>
      </c>
      <c r="U175" s="216">
        <v>0</v>
      </c>
      <c r="V175" s="216">
        <f>U175*H175</f>
        <v>0</v>
      </c>
      <c r="W175" s="216">
        <v>0</v>
      </c>
      <c r="X175" s="217">
        <f>W175*H175</f>
        <v>0</v>
      </c>
      <c r="Y175" s="32"/>
      <c r="Z175" s="32"/>
      <c r="AA175" s="32"/>
      <c r="AB175" s="32"/>
      <c r="AC175" s="32"/>
      <c r="AD175" s="32"/>
      <c r="AE175" s="32"/>
      <c r="AR175" s="218" t="s">
        <v>185</v>
      </c>
      <c r="AT175" s="218" t="s">
        <v>336</v>
      </c>
      <c r="AU175" s="218" t="s">
        <v>89</v>
      </c>
      <c r="AY175" s="16" t="s">
        <v>148</v>
      </c>
      <c r="BE175" s="219">
        <f>IF(O175="základní",K175,0)</f>
        <v>0</v>
      </c>
      <c r="BF175" s="219">
        <f>IF(O175="snížená",K175,0)</f>
        <v>0</v>
      </c>
      <c r="BG175" s="219">
        <f>IF(O175="zákl. přenesená",K175,0)</f>
        <v>0</v>
      </c>
      <c r="BH175" s="219">
        <f>IF(O175="sníž. přenesená",K175,0)</f>
        <v>0</v>
      </c>
      <c r="BI175" s="219">
        <f>IF(O175="nulová",K175,0)</f>
        <v>0</v>
      </c>
      <c r="BJ175" s="16" t="s">
        <v>89</v>
      </c>
      <c r="BK175" s="219">
        <f>ROUND(P175*H175,2)</f>
        <v>0</v>
      </c>
      <c r="BL175" s="16" t="s">
        <v>156</v>
      </c>
      <c r="BM175" s="218" t="s">
        <v>862</v>
      </c>
    </row>
    <row r="176" spans="1:65" s="13" customFormat="1" ht="11.25">
      <c r="B176" s="224"/>
      <c r="C176" s="225"/>
      <c r="D176" s="220" t="s">
        <v>296</v>
      </c>
      <c r="E176" s="226" t="s">
        <v>1</v>
      </c>
      <c r="F176" s="227" t="s">
        <v>863</v>
      </c>
      <c r="G176" s="225"/>
      <c r="H176" s="228">
        <v>1.02</v>
      </c>
      <c r="I176" s="229"/>
      <c r="J176" s="229"/>
      <c r="K176" s="225"/>
      <c r="L176" s="225"/>
      <c r="M176" s="230"/>
      <c r="N176" s="231"/>
      <c r="O176" s="232"/>
      <c r="P176" s="232"/>
      <c r="Q176" s="232"/>
      <c r="R176" s="232"/>
      <c r="S176" s="232"/>
      <c r="T176" s="232"/>
      <c r="U176" s="232"/>
      <c r="V176" s="232"/>
      <c r="W176" s="232"/>
      <c r="X176" s="233"/>
      <c r="AT176" s="234" t="s">
        <v>296</v>
      </c>
      <c r="AU176" s="234" t="s">
        <v>89</v>
      </c>
      <c r="AV176" s="13" t="s">
        <v>91</v>
      </c>
      <c r="AW176" s="13" t="s">
        <v>5</v>
      </c>
      <c r="AX176" s="13" t="s">
        <v>89</v>
      </c>
      <c r="AY176" s="234" t="s">
        <v>148</v>
      </c>
    </row>
    <row r="177" spans="1:65" s="12" customFormat="1" ht="25.9" customHeight="1">
      <c r="B177" s="189"/>
      <c r="C177" s="190"/>
      <c r="D177" s="191" t="s">
        <v>80</v>
      </c>
      <c r="E177" s="192" t="s">
        <v>436</v>
      </c>
      <c r="F177" s="192" t="s">
        <v>437</v>
      </c>
      <c r="G177" s="190"/>
      <c r="H177" s="190"/>
      <c r="I177" s="193"/>
      <c r="J177" s="193"/>
      <c r="K177" s="194">
        <f>BK177</f>
        <v>0</v>
      </c>
      <c r="L177" s="190"/>
      <c r="M177" s="195"/>
      <c r="N177" s="196"/>
      <c r="O177" s="197"/>
      <c r="P177" s="197"/>
      <c r="Q177" s="198">
        <f>SUM(Q178:Q212)</f>
        <v>0</v>
      </c>
      <c r="R177" s="198">
        <f>SUM(R178:R212)</f>
        <v>0</v>
      </c>
      <c r="S177" s="197"/>
      <c r="T177" s="199">
        <f>SUM(T178:T212)</f>
        <v>0</v>
      </c>
      <c r="U177" s="197"/>
      <c r="V177" s="199">
        <f>SUM(V178:V212)</f>
        <v>0</v>
      </c>
      <c r="W177" s="197"/>
      <c r="X177" s="200">
        <f>SUM(X178:X212)</f>
        <v>0</v>
      </c>
      <c r="AR177" s="201" t="s">
        <v>156</v>
      </c>
      <c r="AT177" s="202" t="s">
        <v>80</v>
      </c>
      <c r="AU177" s="202" t="s">
        <v>81</v>
      </c>
      <c r="AY177" s="201" t="s">
        <v>148</v>
      </c>
      <c r="BK177" s="203">
        <f>SUM(BK178:BK212)</f>
        <v>0</v>
      </c>
    </row>
    <row r="178" spans="1:65" s="2" customFormat="1" ht="24" customHeight="1">
      <c r="A178" s="32"/>
      <c r="B178" s="33"/>
      <c r="C178" s="206" t="s">
        <v>319</v>
      </c>
      <c r="D178" s="206" t="s">
        <v>151</v>
      </c>
      <c r="E178" s="207" t="s">
        <v>463</v>
      </c>
      <c r="F178" s="208" t="s">
        <v>464</v>
      </c>
      <c r="G178" s="209" t="s">
        <v>326</v>
      </c>
      <c r="H178" s="210">
        <v>38.671999999999997</v>
      </c>
      <c r="I178" s="211"/>
      <c r="J178" s="211"/>
      <c r="K178" s="212">
        <f>ROUND(P178*H178,2)</f>
        <v>0</v>
      </c>
      <c r="L178" s="208" t="s">
        <v>155</v>
      </c>
      <c r="M178" s="37"/>
      <c r="N178" s="213" t="s">
        <v>1</v>
      </c>
      <c r="O178" s="214" t="s">
        <v>44</v>
      </c>
      <c r="P178" s="215">
        <f>I178+J178</f>
        <v>0</v>
      </c>
      <c r="Q178" s="215">
        <f>ROUND(I178*H178,2)</f>
        <v>0</v>
      </c>
      <c r="R178" s="215">
        <f>ROUND(J178*H178,2)</f>
        <v>0</v>
      </c>
      <c r="S178" s="68"/>
      <c r="T178" s="216">
        <f>S178*H178</f>
        <v>0</v>
      </c>
      <c r="U178" s="216">
        <v>0</v>
      </c>
      <c r="V178" s="216">
        <f>U178*H178</f>
        <v>0</v>
      </c>
      <c r="W178" s="216">
        <v>0</v>
      </c>
      <c r="X178" s="217">
        <f>W178*H178</f>
        <v>0</v>
      </c>
      <c r="Y178" s="32"/>
      <c r="Z178" s="32"/>
      <c r="AA178" s="32"/>
      <c r="AB178" s="32"/>
      <c r="AC178" s="32"/>
      <c r="AD178" s="32"/>
      <c r="AE178" s="32"/>
      <c r="AR178" s="218" t="s">
        <v>429</v>
      </c>
      <c r="AT178" s="218" t="s">
        <v>151</v>
      </c>
      <c r="AU178" s="218" t="s">
        <v>89</v>
      </c>
      <c r="AY178" s="16" t="s">
        <v>148</v>
      </c>
      <c r="BE178" s="219">
        <f>IF(O178="základní",K178,0)</f>
        <v>0</v>
      </c>
      <c r="BF178" s="219">
        <f>IF(O178="snížená",K178,0)</f>
        <v>0</v>
      </c>
      <c r="BG178" s="219">
        <f>IF(O178="zákl. přenesená",K178,0)</f>
        <v>0</v>
      </c>
      <c r="BH178" s="219">
        <f>IF(O178="sníž. přenesená",K178,0)</f>
        <v>0</v>
      </c>
      <c r="BI178" s="219">
        <f>IF(O178="nulová",K178,0)</f>
        <v>0</v>
      </c>
      <c r="BJ178" s="16" t="s">
        <v>89</v>
      </c>
      <c r="BK178" s="219">
        <f>ROUND(P178*H178,2)</f>
        <v>0</v>
      </c>
      <c r="BL178" s="16" t="s">
        <v>429</v>
      </c>
      <c r="BM178" s="218" t="s">
        <v>864</v>
      </c>
    </row>
    <row r="179" spans="1:65" s="2" customFormat="1" ht="19.5">
      <c r="A179" s="32"/>
      <c r="B179" s="33"/>
      <c r="C179" s="34"/>
      <c r="D179" s="220" t="s">
        <v>177</v>
      </c>
      <c r="E179" s="34"/>
      <c r="F179" s="221" t="s">
        <v>466</v>
      </c>
      <c r="G179" s="34"/>
      <c r="H179" s="34"/>
      <c r="I179" s="113"/>
      <c r="J179" s="113"/>
      <c r="K179" s="34"/>
      <c r="L179" s="34"/>
      <c r="M179" s="37"/>
      <c r="N179" s="222"/>
      <c r="O179" s="223"/>
      <c r="P179" s="68"/>
      <c r="Q179" s="68"/>
      <c r="R179" s="68"/>
      <c r="S179" s="68"/>
      <c r="T179" s="68"/>
      <c r="U179" s="68"/>
      <c r="V179" s="68"/>
      <c r="W179" s="68"/>
      <c r="X179" s="69"/>
      <c r="Y179" s="32"/>
      <c r="Z179" s="32"/>
      <c r="AA179" s="32"/>
      <c r="AB179" s="32"/>
      <c r="AC179" s="32"/>
      <c r="AD179" s="32"/>
      <c r="AE179" s="32"/>
      <c r="AT179" s="16" t="s">
        <v>177</v>
      </c>
      <c r="AU179" s="16" t="s">
        <v>89</v>
      </c>
    </row>
    <row r="180" spans="1:65" s="13" customFormat="1" ht="11.25">
      <c r="B180" s="224"/>
      <c r="C180" s="225"/>
      <c r="D180" s="220" t="s">
        <v>296</v>
      </c>
      <c r="E180" s="226" t="s">
        <v>1</v>
      </c>
      <c r="F180" s="227" t="s">
        <v>865</v>
      </c>
      <c r="G180" s="225"/>
      <c r="H180" s="228">
        <v>20.239999999999998</v>
      </c>
      <c r="I180" s="229"/>
      <c r="J180" s="229"/>
      <c r="K180" s="225"/>
      <c r="L180" s="225"/>
      <c r="M180" s="230"/>
      <c r="N180" s="231"/>
      <c r="O180" s="232"/>
      <c r="P180" s="232"/>
      <c r="Q180" s="232"/>
      <c r="R180" s="232"/>
      <c r="S180" s="232"/>
      <c r="T180" s="232"/>
      <c r="U180" s="232"/>
      <c r="V180" s="232"/>
      <c r="W180" s="232"/>
      <c r="X180" s="233"/>
      <c r="AT180" s="234" t="s">
        <v>296</v>
      </c>
      <c r="AU180" s="234" t="s">
        <v>89</v>
      </c>
      <c r="AV180" s="13" t="s">
        <v>91</v>
      </c>
      <c r="AW180" s="13" t="s">
        <v>5</v>
      </c>
      <c r="AX180" s="13" t="s">
        <v>81</v>
      </c>
      <c r="AY180" s="234" t="s">
        <v>148</v>
      </c>
    </row>
    <row r="181" spans="1:65" s="13" customFormat="1" ht="11.25">
      <c r="B181" s="224"/>
      <c r="C181" s="225"/>
      <c r="D181" s="220" t="s">
        <v>296</v>
      </c>
      <c r="E181" s="226" t="s">
        <v>1</v>
      </c>
      <c r="F181" s="227" t="s">
        <v>866</v>
      </c>
      <c r="G181" s="225"/>
      <c r="H181" s="228">
        <v>18.431999999999999</v>
      </c>
      <c r="I181" s="229"/>
      <c r="J181" s="229"/>
      <c r="K181" s="225"/>
      <c r="L181" s="225"/>
      <c r="M181" s="230"/>
      <c r="N181" s="231"/>
      <c r="O181" s="232"/>
      <c r="P181" s="232"/>
      <c r="Q181" s="232"/>
      <c r="R181" s="232"/>
      <c r="S181" s="232"/>
      <c r="T181" s="232"/>
      <c r="U181" s="232"/>
      <c r="V181" s="232"/>
      <c r="W181" s="232"/>
      <c r="X181" s="233"/>
      <c r="AT181" s="234" t="s">
        <v>296</v>
      </c>
      <c r="AU181" s="234" t="s">
        <v>89</v>
      </c>
      <c r="AV181" s="13" t="s">
        <v>91</v>
      </c>
      <c r="AW181" s="13" t="s">
        <v>5</v>
      </c>
      <c r="AX181" s="13" t="s">
        <v>81</v>
      </c>
      <c r="AY181" s="234" t="s">
        <v>148</v>
      </c>
    </row>
    <row r="182" spans="1:65" s="14" customFormat="1" ht="11.25">
      <c r="B182" s="235"/>
      <c r="C182" s="236"/>
      <c r="D182" s="220" t="s">
        <v>296</v>
      </c>
      <c r="E182" s="237" t="s">
        <v>1</v>
      </c>
      <c r="F182" s="238" t="s">
        <v>334</v>
      </c>
      <c r="G182" s="236"/>
      <c r="H182" s="239">
        <v>38.671999999999997</v>
      </c>
      <c r="I182" s="240"/>
      <c r="J182" s="240"/>
      <c r="K182" s="236"/>
      <c r="L182" s="236"/>
      <c r="M182" s="241"/>
      <c r="N182" s="242"/>
      <c r="O182" s="243"/>
      <c r="P182" s="243"/>
      <c r="Q182" s="243"/>
      <c r="R182" s="243"/>
      <c r="S182" s="243"/>
      <c r="T182" s="243"/>
      <c r="U182" s="243"/>
      <c r="V182" s="243"/>
      <c r="W182" s="243"/>
      <c r="X182" s="244"/>
      <c r="AT182" s="245" t="s">
        <v>296</v>
      </c>
      <c r="AU182" s="245" t="s">
        <v>89</v>
      </c>
      <c r="AV182" s="14" t="s">
        <v>156</v>
      </c>
      <c r="AW182" s="14" t="s">
        <v>5</v>
      </c>
      <c r="AX182" s="14" t="s">
        <v>89</v>
      </c>
      <c r="AY182" s="245" t="s">
        <v>148</v>
      </c>
    </row>
    <row r="183" spans="1:65" s="2" customFormat="1" ht="24" customHeight="1">
      <c r="A183" s="32"/>
      <c r="B183" s="33"/>
      <c r="C183" s="206" t="s">
        <v>323</v>
      </c>
      <c r="D183" s="206" t="s">
        <v>151</v>
      </c>
      <c r="E183" s="207" t="s">
        <v>472</v>
      </c>
      <c r="F183" s="208" t="s">
        <v>473</v>
      </c>
      <c r="G183" s="209" t="s">
        <v>326</v>
      </c>
      <c r="H183" s="210">
        <v>212.35599999999999</v>
      </c>
      <c r="I183" s="211"/>
      <c r="J183" s="211"/>
      <c r="K183" s="212">
        <f>ROUND(P183*H183,2)</f>
        <v>0</v>
      </c>
      <c r="L183" s="208" t="s">
        <v>155</v>
      </c>
      <c r="M183" s="37"/>
      <c r="N183" s="213" t="s">
        <v>1</v>
      </c>
      <c r="O183" s="214" t="s">
        <v>44</v>
      </c>
      <c r="P183" s="215">
        <f>I183+J183</f>
        <v>0</v>
      </c>
      <c r="Q183" s="215">
        <f>ROUND(I183*H183,2)</f>
        <v>0</v>
      </c>
      <c r="R183" s="215">
        <f>ROUND(J183*H183,2)</f>
        <v>0</v>
      </c>
      <c r="S183" s="68"/>
      <c r="T183" s="216">
        <f>S183*H183</f>
        <v>0</v>
      </c>
      <c r="U183" s="216">
        <v>0</v>
      </c>
      <c r="V183" s="216">
        <f>U183*H183</f>
        <v>0</v>
      </c>
      <c r="W183" s="216">
        <v>0</v>
      </c>
      <c r="X183" s="217">
        <f>W183*H183</f>
        <v>0</v>
      </c>
      <c r="Y183" s="32"/>
      <c r="Z183" s="32"/>
      <c r="AA183" s="32"/>
      <c r="AB183" s="32"/>
      <c r="AC183" s="32"/>
      <c r="AD183" s="32"/>
      <c r="AE183" s="32"/>
      <c r="AR183" s="218" t="s">
        <v>429</v>
      </c>
      <c r="AT183" s="218" t="s">
        <v>151</v>
      </c>
      <c r="AU183" s="218" t="s">
        <v>89</v>
      </c>
      <c r="AY183" s="16" t="s">
        <v>148</v>
      </c>
      <c r="BE183" s="219">
        <f>IF(O183="základní",K183,0)</f>
        <v>0</v>
      </c>
      <c r="BF183" s="219">
        <f>IF(O183="snížená",K183,0)</f>
        <v>0</v>
      </c>
      <c r="BG183" s="219">
        <f>IF(O183="zákl. přenesená",K183,0)</f>
        <v>0</v>
      </c>
      <c r="BH183" s="219">
        <f>IF(O183="sníž. přenesená",K183,0)</f>
        <v>0</v>
      </c>
      <c r="BI183" s="219">
        <f>IF(O183="nulová",K183,0)</f>
        <v>0</v>
      </c>
      <c r="BJ183" s="16" t="s">
        <v>89</v>
      </c>
      <c r="BK183" s="219">
        <f>ROUND(P183*H183,2)</f>
        <v>0</v>
      </c>
      <c r="BL183" s="16" t="s">
        <v>429</v>
      </c>
      <c r="BM183" s="218" t="s">
        <v>867</v>
      </c>
    </row>
    <row r="184" spans="1:65" s="2" customFormat="1" ht="19.5">
      <c r="A184" s="32"/>
      <c r="B184" s="33"/>
      <c r="C184" s="34"/>
      <c r="D184" s="220" t="s">
        <v>177</v>
      </c>
      <c r="E184" s="34"/>
      <c r="F184" s="221" t="s">
        <v>466</v>
      </c>
      <c r="G184" s="34"/>
      <c r="H184" s="34"/>
      <c r="I184" s="113"/>
      <c r="J184" s="113"/>
      <c r="K184" s="34"/>
      <c r="L184" s="34"/>
      <c r="M184" s="37"/>
      <c r="N184" s="222"/>
      <c r="O184" s="223"/>
      <c r="P184" s="68"/>
      <c r="Q184" s="68"/>
      <c r="R184" s="68"/>
      <c r="S184" s="68"/>
      <c r="T184" s="68"/>
      <c r="U184" s="68"/>
      <c r="V184" s="68"/>
      <c r="W184" s="68"/>
      <c r="X184" s="69"/>
      <c r="Y184" s="32"/>
      <c r="Z184" s="32"/>
      <c r="AA184" s="32"/>
      <c r="AB184" s="32"/>
      <c r="AC184" s="32"/>
      <c r="AD184" s="32"/>
      <c r="AE184" s="32"/>
      <c r="AT184" s="16" t="s">
        <v>177</v>
      </c>
      <c r="AU184" s="16" t="s">
        <v>89</v>
      </c>
    </row>
    <row r="185" spans="1:65" s="13" customFormat="1" ht="11.25">
      <c r="B185" s="224"/>
      <c r="C185" s="225"/>
      <c r="D185" s="220" t="s">
        <v>296</v>
      </c>
      <c r="E185" s="226" t="s">
        <v>1</v>
      </c>
      <c r="F185" s="227" t="s">
        <v>868</v>
      </c>
      <c r="G185" s="225"/>
      <c r="H185" s="228">
        <v>20.399999999999999</v>
      </c>
      <c r="I185" s="229"/>
      <c r="J185" s="229"/>
      <c r="K185" s="225"/>
      <c r="L185" s="225"/>
      <c r="M185" s="230"/>
      <c r="N185" s="231"/>
      <c r="O185" s="232"/>
      <c r="P185" s="232"/>
      <c r="Q185" s="232"/>
      <c r="R185" s="232"/>
      <c r="S185" s="232"/>
      <c r="T185" s="232"/>
      <c r="U185" s="232"/>
      <c r="V185" s="232"/>
      <c r="W185" s="232"/>
      <c r="X185" s="233"/>
      <c r="AT185" s="234" t="s">
        <v>296</v>
      </c>
      <c r="AU185" s="234" t="s">
        <v>89</v>
      </c>
      <c r="AV185" s="13" t="s">
        <v>91</v>
      </c>
      <c r="AW185" s="13" t="s">
        <v>5</v>
      </c>
      <c r="AX185" s="13" t="s">
        <v>81</v>
      </c>
      <c r="AY185" s="234" t="s">
        <v>148</v>
      </c>
    </row>
    <row r="186" spans="1:65" s="13" customFormat="1" ht="11.25">
      <c r="B186" s="224"/>
      <c r="C186" s="225"/>
      <c r="D186" s="220" t="s">
        <v>296</v>
      </c>
      <c r="E186" s="226" t="s">
        <v>1</v>
      </c>
      <c r="F186" s="227" t="s">
        <v>610</v>
      </c>
      <c r="G186" s="225"/>
      <c r="H186" s="228">
        <v>13.055999999999999</v>
      </c>
      <c r="I186" s="229"/>
      <c r="J186" s="229"/>
      <c r="K186" s="225"/>
      <c r="L186" s="225"/>
      <c r="M186" s="230"/>
      <c r="N186" s="231"/>
      <c r="O186" s="232"/>
      <c r="P186" s="232"/>
      <c r="Q186" s="232"/>
      <c r="R186" s="232"/>
      <c r="S186" s="232"/>
      <c r="T186" s="232"/>
      <c r="U186" s="232"/>
      <c r="V186" s="232"/>
      <c r="W186" s="232"/>
      <c r="X186" s="233"/>
      <c r="AT186" s="234" t="s">
        <v>296</v>
      </c>
      <c r="AU186" s="234" t="s">
        <v>89</v>
      </c>
      <c r="AV186" s="13" t="s">
        <v>91</v>
      </c>
      <c r="AW186" s="13" t="s">
        <v>5</v>
      </c>
      <c r="AX186" s="13" t="s">
        <v>81</v>
      </c>
      <c r="AY186" s="234" t="s">
        <v>148</v>
      </c>
    </row>
    <row r="187" spans="1:65" s="13" customFormat="1" ht="11.25">
      <c r="B187" s="224"/>
      <c r="C187" s="225"/>
      <c r="D187" s="220" t="s">
        <v>296</v>
      </c>
      <c r="E187" s="226" t="s">
        <v>1</v>
      </c>
      <c r="F187" s="227" t="s">
        <v>869</v>
      </c>
      <c r="G187" s="225"/>
      <c r="H187" s="228">
        <v>18.899999999999999</v>
      </c>
      <c r="I187" s="229"/>
      <c r="J187" s="229"/>
      <c r="K187" s="225"/>
      <c r="L187" s="225"/>
      <c r="M187" s="230"/>
      <c r="N187" s="231"/>
      <c r="O187" s="232"/>
      <c r="P187" s="232"/>
      <c r="Q187" s="232"/>
      <c r="R187" s="232"/>
      <c r="S187" s="232"/>
      <c r="T187" s="232"/>
      <c r="U187" s="232"/>
      <c r="V187" s="232"/>
      <c r="W187" s="232"/>
      <c r="X187" s="233"/>
      <c r="AT187" s="234" t="s">
        <v>296</v>
      </c>
      <c r="AU187" s="234" t="s">
        <v>89</v>
      </c>
      <c r="AV187" s="13" t="s">
        <v>91</v>
      </c>
      <c r="AW187" s="13" t="s">
        <v>5</v>
      </c>
      <c r="AX187" s="13" t="s">
        <v>81</v>
      </c>
      <c r="AY187" s="234" t="s">
        <v>148</v>
      </c>
    </row>
    <row r="188" spans="1:65" s="13" customFormat="1" ht="11.25">
      <c r="B188" s="224"/>
      <c r="C188" s="225"/>
      <c r="D188" s="220" t="s">
        <v>296</v>
      </c>
      <c r="E188" s="226" t="s">
        <v>1</v>
      </c>
      <c r="F188" s="227" t="s">
        <v>870</v>
      </c>
      <c r="G188" s="225"/>
      <c r="H188" s="228">
        <v>160</v>
      </c>
      <c r="I188" s="229"/>
      <c r="J188" s="229"/>
      <c r="K188" s="225"/>
      <c r="L188" s="225"/>
      <c r="M188" s="230"/>
      <c r="N188" s="231"/>
      <c r="O188" s="232"/>
      <c r="P188" s="232"/>
      <c r="Q188" s="232"/>
      <c r="R188" s="232"/>
      <c r="S188" s="232"/>
      <c r="T188" s="232"/>
      <c r="U188" s="232"/>
      <c r="V188" s="232"/>
      <c r="W188" s="232"/>
      <c r="X188" s="233"/>
      <c r="AT188" s="234" t="s">
        <v>296</v>
      </c>
      <c r="AU188" s="234" t="s">
        <v>89</v>
      </c>
      <c r="AV188" s="13" t="s">
        <v>91</v>
      </c>
      <c r="AW188" s="13" t="s">
        <v>5</v>
      </c>
      <c r="AX188" s="13" t="s">
        <v>81</v>
      </c>
      <c r="AY188" s="234" t="s">
        <v>148</v>
      </c>
    </row>
    <row r="189" spans="1:65" s="14" customFormat="1" ht="11.25">
      <c r="B189" s="235"/>
      <c r="C189" s="236"/>
      <c r="D189" s="220" t="s">
        <v>296</v>
      </c>
      <c r="E189" s="237" t="s">
        <v>1</v>
      </c>
      <c r="F189" s="238" t="s">
        <v>334</v>
      </c>
      <c r="G189" s="236"/>
      <c r="H189" s="239">
        <v>212.35599999999999</v>
      </c>
      <c r="I189" s="240"/>
      <c r="J189" s="240"/>
      <c r="K189" s="236"/>
      <c r="L189" s="236"/>
      <c r="M189" s="241"/>
      <c r="N189" s="242"/>
      <c r="O189" s="243"/>
      <c r="P189" s="243"/>
      <c r="Q189" s="243"/>
      <c r="R189" s="243"/>
      <c r="S189" s="243"/>
      <c r="T189" s="243"/>
      <c r="U189" s="243"/>
      <c r="V189" s="243"/>
      <c r="W189" s="243"/>
      <c r="X189" s="244"/>
      <c r="AT189" s="245" t="s">
        <v>296</v>
      </c>
      <c r="AU189" s="245" t="s">
        <v>89</v>
      </c>
      <c r="AV189" s="14" t="s">
        <v>156</v>
      </c>
      <c r="AW189" s="14" t="s">
        <v>5</v>
      </c>
      <c r="AX189" s="14" t="s">
        <v>89</v>
      </c>
      <c r="AY189" s="245" t="s">
        <v>148</v>
      </c>
    </row>
    <row r="190" spans="1:65" s="2" customFormat="1" ht="24" customHeight="1">
      <c r="A190" s="32"/>
      <c r="B190" s="33"/>
      <c r="C190" s="206" t="s">
        <v>328</v>
      </c>
      <c r="D190" s="206" t="s">
        <v>151</v>
      </c>
      <c r="E190" s="207" t="s">
        <v>480</v>
      </c>
      <c r="F190" s="208" t="s">
        <v>481</v>
      </c>
      <c r="G190" s="209" t="s">
        <v>326</v>
      </c>
      <c r="H190" s="210">
        <v>209.3</v>
      </c>
      <c r="I190" s="211"/>
      <c r="J190" s="211"/>
      <c r="K190" s="212">
        <f>ROUND(P190*H190,2)</f>
        <v>0</v>
      </c>
      <c r="L190" s="208" t="s">
        <v>155</v>
      </c>
      <c r="M190" s="37"/>
      <c r="N190" s="213" t="s">
        <v>1</v>
      </c>
      <c r="O190" s="214" t="s">
        <v>44</v>
      </c>
      <c r="P190" s="215">
        <f>I190+J190</f>
        <v>0</v>
      </c>
      <c r="Q190" s="215">
        <f>ROUND(I190*H190,2)</f>
        <v>0</v>
      </c>
      <c r="R190" s="215">
        <f>ROUND(J190*H190,2)</f>
        <v>0</v>
      </c>
      <c r="S190" s="68"/>
      <c r="T190" s="216">
        <f>S190*H190</f>
        <v>0</v>
      </c>
      <c r="U190" s="216">
        <v>0</v>
      </c>
      <c r="V190" s="216">
        <f>U190*H190</f>
        <v>0</v>
      </c>
      <c r="W190" s="216">
        <v>0</v>
      </c>
      <c r="X190" s="217">
        <f>W190*H190</f>
        <v>0</v>
      </c>
      <c r="Y190" s="32"/>
      <c r="Z190" s="32"/>
      <c r="AA190" s="32"/>
      <c r="AB190" s="32"/>
      <c r="AC190" s="32"/>
      <c r="AD190" s="32"/>
      <c r="AE190" s="32"/>
      <c r="AR190" s="218" t="s">
        <v>429</v>
      </c>
      <c r="AT190" s="218" t="s">
        <v>151</v>
      </c>
      <c r="AU190" s="218" t="s">
        <v>89</v>
      </c>
      <c r="AY190" s="16" t="s">
        <v>148</v>
      </c>
      <c r="BE190" s="219">
        <f>IF(O190="základní",K190,0)</f>
        <v>0</v>
      </c>
      <c r="BF190" s="219">
        <f>IF(O190="snížená",K190,0)</f>
        <v>0</v>
      </c>
      <c r="BG190" s="219">
        <f>IF(O190="zákl. přenesená",K190,0)</f>
        <v>0</v>
      </c>
      <c r="BH190" s="219">
        <f>IF(O190="sníž. přenesená",K190,0)</f>
        <v>0</v>
      </c>
      <c r="BI190" s="219">
        <f>IF(O190="nulová",K190,0)</f>
        <v>0</v>
      </c>
      <c r="BJ190" s="16" t="s">
        <v>89</v>
      </c>
      <c r="BK190" s="219">
        <f>ROUND(P190*H190,2)</f>
        <v>0</v>
      </c>
      <c r="BL190" s="16" t="s">
        <v>429</v>
      </c>
      <c r="BM190" s="218" t="s">
        <v>871</v>
      </c>
    </row>
    <row r="191" spans="1:65" s="2" customFormat="1" ht="19.5">
      <c r="A191" s="32"/>
      <c r="B191" s="33"/>
      <c r="C191" s="34"/>
      <c r="D191" s="220" t="s">
        <v>177</v>
      </c>
      <c r="E191" s="34"/>
      <c r="F191" s="221" t="s">
        <v>466</v>
      </c>
      <c r="G191" s="34"/>
      <c r="H191" s="34"/>
      <c r="I191" s="113"/>
      <c r="J191" s="113"/>
      <c r="K191" s="34"/>
      <c r="L191" s="34"/>
      <c r="M191" s="37"/>
      <c r="N191" s="222"/>
      <c r="O191" s="223"/>
      <c r="P191" s="68"/>
      <c r="Q191" s="68"/>
      <c r="R191" s="68"/>
      <c r="S191" s="68"/>
      <c r="T191" s="68"/>
      <c r="U191" s="68"/>
      <c r="V191" s="68"/>
      <c r="W191" s="68"/>
      <c r="X191" s="69"/>
      <c r="Y191" s="32"/>
      <c r="Z191" s="32"/>
      <c r="AA191" s="32"/>
      <c r="AB191" s="32"/>
      <c r="AC191" s="32"/>
      <c r="AD191" s="32"/>
      <c r="AE191" s="32"/>
      <c r="AT191" s="16" t="s">
        <v>177</v>
      </c>
      <c r="AU191" s="16" t="s">
        <v>89</v>
      </c>
    </row>
    <row r="192" spans="1:65" s="13" customFormat="1" ht="11.25">
      <c r="B192" s="224"/>
      <c r="C192" s="225"/>
      <c r="D192" s="220" t="s">
        <v>296</v>
      </c>
      <c r="E192" s="226" t="s">
        <v>1</v>
      </c>
      <c r="F192" s="227" t="s">
        <v>872</v>
      </c>
      <c r="G192" s="225"/>
      <c r="H192" s="228">
        <v>190.4</v>
      </c>
      <c r="I192" s="229"/>
      <c r="J192" s="229"/>
      <c r="K192" s="225"/>
      <c r="L192" s="225"/>
      <c r="M192" s="230"/>
      <c r="N192" s="231"/>
      <c r="O192" s="232"/>
      <c r="P192" s="232"/>
      <c r="Q192" s="232"/>
      <c r="R192" s="232"/>
      <c r="S192" s="232"/>
      <c r="T192" s="232"/>
      <c r="U192" s="232"/>
      <c r="V192" s="232"/>
      <c r="W192" s="232"/>
      <c r="X192" s="233"/>
      <c r="AT192" s="234" t="s">
        <v>296</v>
      </c>
      <c r="AU192" s="234" t="s">
        <v>89</v>
      </c>
      <c r="AV192" s="13" t="s">
        <v>91</v>
      </c>
      <c r="AW192" s="13" t="s">
        <v>5</v>
      </c>
      <c r="AX192" s="13" t="s">
        <v>81</v>
      </c>
      <c r="AY192" s="234" t="s">
        <v>148</v>
      </c>
    </row>
    <row r="193" spans="1:65" s="13" customFormat="1" ht="11.25">
      <c r="B193" s="224"/>
      <c r="C193" s="225"/>
      <c r="D193" s="220" t="s">
        <v>296</v>
      </c>
      <c r="E193" s="226" t="s">
        <v>1</v>
      </c>
      <c r="F193" s="227" t="s">
        <v>873</v>
      </c>
      <c r="G193" s="225"/>
      <c r="H193" s="228">
        <v>18.899999999999999</v>
      </c>
      <c r="I193" s="229"/>
      <c r="J193" s="229"/>
      <c r="K193" s="225"/>
      <c r="L193" s="225"/>
      <c r="M193" s="230"/>
      <c r="N193" s="231"/>
      <c r="O193" s="232"/>
      <c r="P193" s="232"/>
      <c r="Q193" s="232"/>
      <c r="R193" s="232"/>
      <c r="S193" s="232"/>
      <c r="T193" s="232"/>
      <c r="U193" s="232"/>
      <c r="V193" s="232"/>
      <c r="W193" s="232"/>
      <c r="X193" s="233"/>
      <c r="AT193" s="234" t="s">
        <v>296</v>
      </c>
      <c r="AU193" s="234" t="s">
        <v>89</v>
      </c>
      <c r="AV193" s="13" t="s">
        <v>91</v>
      </c>
      <c r="AW193" s="13" t="s">
        <v>5</v>
      </c>
      <c r="AX193" s="13" t="s">
        <v>81</v>
      </c>
      <c r="AY193" s="234" t="s">
        <v>148</v>
      </c>
    </row>
    <row r="194" spans="1:65" s="14" customFormat="1" ht="11.25">
      <c r="B194" s="235"/>
      <c r="C194" s="236"/>
      <c r="D194" s="220" t="s">
        <v>296</v>
      </c>
      <c r="E194" s="237" t="s">
        <v>1</v>
      </c>
      <c r="F194" s="238" t="s">
        <v>334</v>
      </c>
      <c r="G194" s="236"/>
      <c r="H194" s="239">
        <v>209.3</v>
      </c>
      <c r="I194" s="240"/>
      <c r="J194" s="240"/>
      <c r="K194" s="236"/>
      <c r="L194" s="236"/>
      <c r="M194" s="241"/>
      <c r="N194" s="242"/>
      <c r="O194" s="243"/>
      <c r="P194" s="243"/>
      <c r="Q194" s="243"/>
      <c r="R194" s="243"/>
      <c r="S194" s="243"/>
      <c r="T194" s="243"/>
      <c r="U194" s="243"/>
      <c r="V194" s="243"/>
      <c r="W194" s="243"/>
      <c r="X194" s="244"/>
      <c r="AT194" s="245" t="s">
        <v>296</v>
      </c>
      <c r="AU194" s="245" t="s">
        <v>89</v>
      </c>
      <c r="AV194" s="14" t="s">
        <v>156</v>
      </c>
      <c r="AW194" s="14" t="s">
        <v>5</v>
      </c>
      <c r="AX194" s="14" t="s">
        <v>89</v>
      </c>
      <c r="AY194" s="245" t="s">
        <v>148</v>
      </c>
    </row>
    <row r="195" spans="1:65" s="2" customFormat="1" ht="24" customHeight="1">
      <c r="A195" s="32"/>
      <c r="B195" s="33"/>
      <c r="C195" s="206" t="s">
        <v>335</v>
      </c>
      <c r="D195" s="206" t="s">
        <v>151</v>
      </c>
      <c r="E195" s="207" t="s">
        <v>487</v>
      </c>
      <c r="F195" s="208" t="s">
        <v>488</v>
      </c>
      <c r="G195" s="209" t="s">
        <v>326</v>
      </c>
      <c r="H195" s="210">
        <v>6.8979999999999997</v>
      </c>
      <c r="I195" s="211"/>
      <c r="J195" s="211"/>
      <c r="K195" s="212">
        <f>ROUND(P195*H195,2)</f>
        <v>0</v>
      </c>
      <c r="L195" s="208" t="s">
        <v>155</v>
      </c>
      <c r="M195" s="37"/>
      <c r="N195" s="213" t="s">
        <v>1</v>
      </c>
      <c r="O195" s="214" t="s">
        <v>44</v>
      </c>
      <c r="P195" s="215">
        <f>I195+J195</f>
        <v>0</v>
      </c>
      <c r="Q195" s="215">
        <f>ROUND(I195*H195,2)</f>
        <v>0</v>
      </c>
      <c r="R195" s="215">
        <f>ROUND(J195*H195,2)</f>
        <v>0</v>
      </c>
      <c r="S195" s="68"/>
      <c r="T195" s="216">
        <f>S195*H195</f>
        <v>0</v>
      </c>
      <c r="U195" s="216">
        <v>0</v>
      </c>
      <c r="V195" s="216">
        <f>U195*H195</f>
        <v>0</v>
      </c>
      <c r="W195" s="216">
        <v>0</v>
      </c>
      <c r="X195" s="217">
        <f>W195*H195</f>
        <v>0</v>
      </c>
      <c r="Y195" s="32"/>
      <c r="Z195" s="32"/>
      <c r="AA195" s="32"/>
      <c r="AB195" s="32"/>
      <c r="AC195" s="32"/>
      <c r="AD195" s="32"/>
      <c r="AE195" s="32"/>
      <c r="AR195" s="218" t="s">
        <v>429</v>
      </c>
      <c r="AT195" s="218" t="s">
        <v>151</v>
      </c>
      <c r="AU195" s="218" t="s">
        <v>89</v>
      </c>
      <c r="AY195" s="16" t="s">
        <v>148</v>
      </c>
      <c r="BE195" s="219">
        <f>IF(O195="základní",K195,0)</f>
        <v>0</v>
      </c>
      <c r="BF195" s="219">
        <f>IF(O195="snížená",K195,0)</f>
        <v>0</v>
      </c>
      <c r="BG195" s="219">
        <f>IF(O195="zákl. přenesená",K195,0)</f>
        <v>0</v>
      </c>
      <c r="BH195" s="219">
        <f>IF(O195="sníž. přenesená",K195,0)</f>
        <v>0</v>
      </c>
      <c r="BI195" s="219">
        <f>IF(O195="nulová",K195,0)</f>
        <v>0</v>
      </c>
      <c r="BJ195" s="16" t="s">
        <v>89</v>
      </c>
      <c r="BK195" s="219">
        <f>ROUND(P195*H195,2)</f>
        <v>0</v>
      </c>
      <c r="BL195" s="16" t="s">
        <v>429</v>
      </c>
      <c r="BM195" s="218" t="s">
        <v>874</v>
      </c>
    </row>
    <row r="196" spans="1:65" s="2" customFormat="1" ht="19.5">
      <c r="A196" s="32"/>
      <c r="B196" s="33"/>
      <c r="C196" s="34"/>
      <c r="D196" s="220" t="s">
        <v>177</v>
      </c>
      <c r="E196" s="34"/>
      <c r="F196" s="221" t="s">
        <v>466</v>
      </c>
      <c r="G196" s="34"/>
      <c r="H196" s="34"/>
      <c r="I196" s="113"/>
      <c r="J196" s="113"/>
      <c r="K196" s="34"/>
      <c r="L196" s="34"/>
      <c r="M196" s="37"/>
      <c r="N196" s="222"/>
      <c r="O196" s="223"/>
      <c r="P196" s="68"/>
      <c r="Q196" s="68"/>
      <c r="R196" s="68"/>
      <c r="S196" s="68"/>
      <c r="T196" s="68"/>
      <c r="U196" s="68"/>
      <c r="V196" s="68"/>
      <c r="W196" s="68"/>
      <c r="X196" s="69"/>
      <c r="Y196" s="32"/>
      <c r="Z196" s="32"/>
      <c r="AA196" s="32"/>
      <c r="AB196" s="32"/>
      <c r="AC196" s="32"/>
      <c r="AD196" s="32"/>
      <c r="AE196" s="32"/>
      <c r="AT196" s="16" t="s">
        <v>177</v>
      </c>
      <c r="AU196" s="16" t="s">
        <v>89</v>
      </c>
    </row>
    <row r="197" spans="1:65" s="13" customFormat="1" ht="11.25">
      <c r="B197" s="224"/>
      <c r="C197" s="225"/>
      <c r="D197" s="220" t="s">
        <v>296</v>
      </c>
      <c r="E197" s="226" t="s">
        <v>1</v>
      </c>
      <c r="F197" s="227" t="s">
        <v>875</v>
      </c>
      <c r="G197" s="225"/>
      <c r="H197" s="228">
        <v>5.0999999999999997E-2</v>
      </c>
      <c r="I197" s="229"/>
      <c r="J197" s="229"/>
      <c r="K197" s="225"/>
      <c r="L197" s="225"/>
      <c r="M197" s="230"/>
      <c r="N197" s="231"/>
      <c r="O197" s="232"/>
      <c r="P197" s="232"/>
      <c r="Q197" s="232"/>
      <c r="R197" s="232"/>
      <c r="S197" s="232"/>
      <c r="T197" s="232"/>
      <c r="U197" s="232"/>
      <c r="V197" s="232"/>
      <c r="W197" s="232"/>
      <c r="X197" s="233"/>
      <c r="AT197" s="234" t="s">
        <v>296</v>
      </c>
      <c r="AU197" s="234" t="s">
        <v>89</v>
      </c>
      <c r="AV197" s="13" t="s">
        <v>91</v>
      </c>
      <c r="AW197" s="13" t="s">
        <v>5</v>
      </c>
      <c r="AX197" s="13" t="s">
        <v>81</v>
      </c>
      <c r="AY197" s="234" t="s">
        <v>148</v>
      </c>
    </row>
    <row r="198" spans="1:65" s="13" customFormat="1" ht="11.25">
      <c r="B198" s="224"/>
      <c r="C198" s="225"/>
      <c r="D198" s="220" t="s">
        <v>296</v>
      </c>
      <c r="E198" s="226" t="s">
        <v>1</v>
      </c>
      <c r="F198" s="227" t="s">
        <v>876</v>
      </c>
      <c r="G198" s="225"/>
      <c r="H198" s="228">
        <v>3.5979999999999999</v>
      </c>
      <c r="I198" s="229"/>
      <c r="J198" s="229"/>
      <c r="K198" s="225"/>
      <c r="L198" s="225"/>
      <c r="M198" s="230"/>
      <c r="N198" s="231"/>
      <c r="O198" s="232"/>
      <c r="P198" s="232"/>
      <c r="Q198" s="232"/>
      <c r="R198" s="232"/>
      <c r="S198" s="232"/>
      <c r="T198" s="232"/>
      <c r="U198" s="232"/>
      <c r="V198" s="232"/>
      <c r="W198" s="232"/>
      <c r="X198" s="233"/>
      <c r="AT198" s="234" t="s">
        <v>296</v>
      </c>
      <c r="AU198" s="234" t="s">
        <v>89</v>
      </c>
      <c r="AV198" s="13" t="s">
        <v>91</v>
      </c>
      <c r="AW198" s="13" t="s">
        <v>5</v>
      </c>
      <c r="AX198" s="13" t="s">
        <v>81</v>
      </c>
      <c r="AY198" s="234" t="s">
        <v>148</v>
      </c>
    </row>
    <row r="199" spans="1:65" s="13" customFormat="1" ht="11.25">
      <c r="B199" s="224"/>
      <c r="C199" s="225"/>
      <c r="D199" s="220" t="s">
        <v>296</v>
      </c>
      <c r="E199" s="226" t="s">
        <v>1</v>
      </c>
      <c r="F199" s="227" t="s">
        <v>877</v>
      </c>
      <c r="G199" s="225"/>
      <c r="H199" s="228">
        <v>3.2490000000000001</v>
      </c>
      <c r="I199" s="229"/>
      <c r="J199" s="229"/>
      <c r="K199" s="225"/>
      <c r="L199" s="225"/>
      <c r="M199" s="230"/>
      <c r="N199" s="231"/>
      <c r="O199" s="232"/>
      <c r="P199" s="232"/>
      <c r="Q199" s="232"/>
      <c r="R199" s="232"/>
      <c r="S199" s="232"/>
      <c r="T199" s="232"/>
      <c r="U199" s="232"/>
      <c r="V199" s="232"/>
      <c r="W199" s="232"/>
      <c r="X199" s="233"/>
      <c r="AT199" s="234" t="s">
        <v>296</v>
      </c>
      <c r="AU199" s="234" t="s">
        <v>89</v>
      </c>
      <c r="AV199" s="13" t="s">
        <v>91</v>
      </c>
      <c r="AW199" s="13" t="s">
        <v>5</v>
      </c>
      <c r="AX199" s="13" t="s">
        <v>81</v>
      </c>
      <c r="AY199" s="234" t="s">
        <v>148</v>
      </c>
    </row>
    <row r="200" spans="1:65" s="14" customFormat="1" ht="11.25">
      <c r="B200" s="235"/>
      <c r="C200" s="236"/>
      <c r="D200" s="220" t="s">
        <v>296</v>
      </c>
      <c r="E200" s="237" t="s">
        <v>1</v>
      </c>
      <c r="F200" s="238" t="s">
        <v>334</v>
      </c>
      <c r="G200" s="236"/>
      <c r="H200" s="239">
        <v>6.8979999999999997</v>
      </c>
      <c r="I200" s="240"/>
      <c r="J200" s="240"/>
      <c r="K200" s="236"/>
      <c r="L200" s="236"/>
      <c r="M200" s="241"/>
      <c r="N200" s="242"/>
      <c r="O200" s="243"/>
      <c r="P200" s="243"/>
      <c r="Q200" s="243"/>
      <c r="R200" s="243"/>
      <c r="S200" s="243"/>
      <c r="T200" s="243"/>
      <c r="U200" s="243"/>
      <c r="V200" s="243"/>
      <c r="W200" s="243"/>
      <c r="X200" s="244"/>
      <c r="AT200" s="245" t="s">
        <v>296</v>
      </c>
      <c r="AU200" s="245" t="s">
        <v>89</v>
      </c>
      <c r="AV200" s="14" t="s">
        <v>156</v>
      </c>
      <c r="AW200" s="14" t="s">
        <v>5</v>
      </c>
      <c r="AX200" s="14" t="s">
        <v>89</v>
      </c>
      <c r="AY200" s="245" t="s">
        <v>148</v>
      </c>
    </row>
    <row r="201" spans="1:65" s="2" customFormat="1" ht="24" customHeight="1">
      <c r="A201" s="32"/>
      <c r="B201" s="33"/>
      <c r="C201" s="206" t="s">
        <v>341</v>
      </c>
      <c r="D201" s="206" t="s">
        <v>151</v>
      </c>
      <c r="E201" s="207" t="s">
        <v>619</v>
      </c>
      <c r="F201" s="208" t="s">
        <v>620</v>
      </c>
      <c r="G201" s="209" t="s">
        <v>326</v>
      </c>
      <c r="H201" s="210">
        <v>10.44</v>
      </c>
      <c r="I201" s="211"/>
      <c r="J201" s="211"/>
      <c r="K201" s="212">
        <f>ROUND(P201*H201,2)</f>
        <v>0</v>
      </c>
      <c r="L201" s="208" t="s">
        <v>155</v>
      </c>
      <c r="M201" s="37"/>
      <c r="N201" s="213" t="s">
        <v>1</v>
      </c>
      <c r="O201" s="214" t="s">
        <v>44</v>
      </c>
      <c r="P201" s="215">
        <f>I201+J201</f>
        <v>0</v>
      </c>
      <c r="Q201" s="215">
        <f>ROUND(I201*H201,2)</f>
        <v>0</v>
      </c>
      <c r="R201" s="215">
        <f>ROUND(J201*H201,2)</f>
        <v>0</v>
      </c>
      <c r="S201" s="68"/>
      <c r="T201" s="216">
        <f>S201*H201</f>
        <v>0</v>
      </c>
      <c r="U201" s="216">
        <v>0</v>
      </c>
      <c r="V201" s="216">
        <f>U201*H201</f>
        <v>0</v>
      </c>
      <c r="W201" s="216">
        <v>0</v>
      </c>
      <c r="X201" s="217">
        <f>W201*H201</f>
        <v>0</v>
      </c>
      <c r="Y201" s="32"/>
      <c r="Z201" s="32"/>
      <c r="AA201" s="32"/>
      <c r="AB201" s="32"/>
      <c r="AC201" s="32"/>
      <c r="AD201" s="32"/>
      <c r="AE201" s="32"/>
      <c r="AR201" s="218" t="s">
        <v>429</v>
      </c>
      <c r="AT201" s="218" t="s">
        <v>151</v>
      </c>
      <c r="AU201" s="218" t="s">
        <v>89</v>
      </c>
      <c r="AY201" s="16" t="s">
        <v>148</v>
      </c>
      <c r="BE201" s="219">
        <f>IF(O201="základní",K201,0)</f>
        <v>0</v>
      </c>
      <c r="BF201" s="219">
        <f>IF(O201="snížená",K201,0)</f>
        <v>0</v>
      </c>
      <c r="BG201" s="219">
        <f>IF(O201="zákl. přenesená",K201,0)</f>
        <v>0</v>
      </c>
      <c r="BH201" s="219">
        <f>IF(O201="sníž. přenesená",K201,0)</f>
        <v>0</v>
      </c>
      <c r="BI201" s="219">
        <f>IF(O201="nulová",K201,0)</f>
        <v>0</v>
      </c>
      <c r="BJ201" s="16" t="s">
        <v>89</v>
      </c>
      <c r="BK201" s="219">
        <f>ROUND(P201*H201,2)</f>
        <v>0</v>
      </c>
      <c r="BL201" s="16" t="s">
        <v>429</v>
      </c>
      <c r="BM201" s="218" t="s">
        <v>878</v>
      </c>
    </row>
    <row r="202" spans="1:65" s="2" customFormat="1" ht="19.5">
      <c r="A202" s="32"/>
      <c r="B202" s="33"/>
      <c r="C202" s="34"/>
      <c r="D202" s="220" t="s">
        <v>177</v>
      </c>
      <c r="E202" s="34"/>
      <c r="F202" s="221" t="s">
        <v>466</v>
      </c>
      <c r="G202" s="34"/>
      <c r="H202" s="34"/>
      <c r="I202" s="113"/>
      <c r="J202" s="113"/>
      <c r="K202" s="34"/>
      <c r="L202" s="34"/>
      <c r="M202" s="37"/>
      <c r="N202" s="222"/>
      <c r="O202" s="223"/>
      <c r="P202" s="68"/>
      <c r="Q202" s="68"/>
      <c r="R202" s="68"/>
      <c r="S202" s="68"/>
      <c r="T202" s="68"/>
      <c r="U202" s="68"/>
      <c r="V202" s="68"/>
      <c r="W202" s="68"/>
      <c r="X202" s="69"/>
      <c r="Y202" s="32"/>
      <c r="Z202" s="32"/>
      <c r="AA202" s="32"/>
      <c r="AB202" s="32"/>
      <c r="AC202" s="32"/>
      <c r="AD202" s="32"/>
      <c r="AE202" s="32"/>
      <c r="AT202" s="16" t="s">
        <v>177</v>
      </c>
      <c r="AU202" s="16" t="s">
        <v>89</v>
      </c>
    </row>
    <row r="203" spans="1:65" s="13" customFormat="1" ht="11.25">
      <c r="B203" s="224"/>
      <c r="C203" s="225"/>
      <c r="D203" s="220" t="s">
        <v>296</v>
      </c>
      <c r="E203" s="226" t="s">
        <v>1</v>
      </c>
      <c r="F203" s="227" t="s">
        <v>622</v>
      </c>
      <c r="G203" s="225"/>
      <c r="H203" s="228">
        <v>10.44</v>
      </c>
      <c r="I203" s="229"/>
      <c r="J203" s="229"/>
      <c r="K203" s="225"/>
      <c r="L203" s="225"/>
      <c r="M203" s="230"/>
      <c r="N203" s="231"/>
      <c r="O203" s="232"/>
      <c r="P203" s="232"/>
      <c r="Q203" s="232"/>
      <c r="R203" s="232"/>
      <c r="S203" s="232"/>
      <c r="T203" s="232"/>
      <c r="U203" s="232"/>
      <c r="V203" s="232"/>
      <c r="W203" s="232"/>
      <c r="X203" s="233"/>
      <c r="AT203" s="234" t="s">
        <v>296</v>
      </c>
      <c r="AU203" s="234" t="s">
        <v>89</v>
      </c>
      <c r="AV203" s="13" t="s">
        <v>91</v>
      </c>
      <c r="AW203" s="13" t="s">
        <v>5</v>
      </c>
      <c r="AX203" s="13" t="s">
        <v>89</v>
      </c>
      <c r="AY203" s="234" t="s">
        <v>148</v>
      </c>
    </row>
    <row r="204" spans="1:65" s="2" customFormat="1" ht="24" customHeight="1">
      <c r="A204" s="32"/>
      <c r="B204" s="33"/>
      <c r="C204" s="206" t="s">
        <v>346</v>
      </c>
      <c r="D204" s="206" t="s">
        <v>151</v>
      </c>
      <c r="E204" s="207" t="s">
        <v>510</v>
      </c>
      <c r="F204" s="208" t="s">
        <v>511</v>
      </c>
      <c r="G204" s="209" t="s">
        <v>326</v>
      </c>
      <c r="H204" s="210">
        <v>10.44</v>
      </c>
      <c r="I204" s="211"/>
      <c r="J204" s="211"/>
      <c r="K204" s="212">
        <f>ROUND(P204*H204,2)</f>
        <v>0</v>
      </c>
      <c r="L204" s="208" t="s">
        <v>155</v>
      </c>
      <c r="M204" s="37"/>
      <c r="N204" s="213" t="s">
        <v>1</v>
      </c>
      <c r="O204" s="214" t="s">
        <v>44</v>
      </c>
      <c r="P204" s="215">
        <f>I204+J204</f>
        <v>0</v>
      </c>
      <c r="Q204" s="215">
        <f>ROUND(I204*H204,2)</f>
        <v>0</v>
      </c>
      <c r="R204" s="215">
        <f>ROUND(J204*H204,2)</f>
        <v>0</v>
      </c>
      <c r="S204" s="68"/>
      <c r="T204" s="216">
        <f>S204*H204</f>
        <v>0</v>
      </c>
      <c r="U204" s="216">
        <v>0</v>
      </c>
      <c r="V204" s="216">
        <f>U204*H204</f>
        <v>0</v>
      </c>
      <c r="W204" s="216">
        <v>0</v>
      </c>
      <c r="X204" s="217">
        <f>W204*H204</f>
        <v>0</v>
      </c>
      <c r="Y204" s="32"/>
      <c r="Z204" s="32"/>
      <c r="AA204" s="32"/>
      <c r="AB204" s="32"/>
      <c r="AC204" s="32"/>
      <c r="AD204" s="32"/>
      <c r="AE204" s="32"/>
      <c r="AR204" s="218" t="s">
        <v>429</v>
      </c>
      <c r="AT204" s="218" t="s">
        <v>151</v>
      </c>
      <c r="AU204" s="218" t="s">
        <v>89</v>
      </c>
      <c r="AY204" s="16" t="s">
        <v>148</v>
      </c>
      <c r="BE204" s="219">
        <f>IF(O204="základní",K204,0)</f>
        <v>0</v>
      </c>
      <c r="BF204" s="219">
        <f>IF(O204="snížená",K204,0)</f>
        <v>0</v>
      </c>
      <c r="BG204" s="219">
        <f>IF(O204="zákl. přenesená",K204,0)</f>
        <v>0</v>
      </c>
      <c r="BH204" s="219">
        <f>IF(O204="sníž. přenesená",K204,0)</f>
        <v>0</v>
      </c>
      <c r="BI204" s="219">
        <f>IF(O204="nulová",K204,0)</f>
        <v>0</v>
      </c>
      <c r="BJ204" s="16" t="s">
        <v>89</v>
      </c>
      <c r="BK204" s="219">
        <f>ROUND(P204*H204,2)</f>
        <v>0</v>
      </c>
      <c r="BL204" s="16" t="s">
        <v>429</v>
      </c>
      <c r="BM204" s="218" t="s">
        <v>879</v>
      </c>
    </row>
    <row r="205" spans="1:65" s="13" customFormat="1" ht="11.25">
      <c r="B205" s="224"/>
      <c r="C205" s="225"/>
      <c r="D205" s="220" t="s">
        <v>296</v>
      </c>
      <c r="E205" s="226" t="s">
        <v>1</v>
      </c>
      <c r="F205" s="227" t="s">
        <v>622</v>
      </c>
      <c r="G205" s="225"/>
      <c r="H205" s="228">
        <v>10.44</v>
      </c>
      <c r="I205" s="229"/>
      <c r="J205" s="229"/>
      <c r="K205" s="225"/>
      <c r="L205" s="225"/>
      <c r="M205" s="230"/>
      <c r="N205" s="231"/>
      <c r="O205" s="232"/>
      <c r="P205" s="232"/>
      <c r="Q205" s="232"/>
      <c r="R205" s="232"/>
      <c r="S205" s="232"/>
      <c r="T205" s="232"/>
      <c r="U205" s="232"/>
      <c r="V205" s="232"/>
      <c r="W205" s="232"/>
      <c r="X205" s="233"/>
      <c r="AT205" s="234" t="s">
        <v>296</v>
      </c>
      <c r="AU205" s="234" t="s">
        <v>89</v>
      </c>
      <c r="AV205" s="13" t="s">
        <v>91</v>
      </c>
      <c r="AW205" s="13" t="s">
        <v>5</v>
      </c>
      <c r="AX205" s="13" t="s">
        <v>89</v>
      </c>
      <c r="AY205" s="234" t="s">
        <v>148</v>
      </c>
    </row>
    <row r="206" spans="1:65" s="2" customFormat="1" ht="24" customHeight="1">
      <c r="A206" s="32"/>
      <c r="B206" s="33"/>
      <c r="C206" s="206" t="s">
        <v>351</v>
      </c>
      <c r="D206" s="206" t="s">
        <v>151</v>
      </c>
      <c r="E206" s="207" t="s">
        <v>516</v>
      </c>
      <c r="F206" s="208" t="s">
        <v>517</v>
      </c>
      <c r="G206" s="209" t="s">
        <v>182</v>
      </c>
      <c r="H206" s="210">
        <v>5</v>
      </c>
      <c r="I206" s="211"/>
      <c r="J206" s="211"/>
      <c r="K206" s="212">
        <f>ROUND(P206*H206,2)</f>
        <v>0</v>
      </c>
      <c r="L206" s="208" t="s">
        <v>155</v>
      </c>
      <c r="M206" s="37"/>
      <c r="N206" s="213" t="s">
        <v>1</v>
      </c>
      <c r="O206" s="214" t="s">
        <v>44</v>
      </c>
      <c r="P206" s="215">
        <f>I206+J206</f>
        <v>0</v>
      </c>
      <c r="Q206" s="215">
        <f>ROUND(I206*H206,2)</f>
        <v>0</v>
      </c>
      <c r="R206" s="215">
        <f>ROUND(J206*H206,2)</f>
        <v>0</v>
      </c>
      <c r="S206" s="68"/>
      <c r="T206" s="216">
        <f>S206*H206</f>
        <v>0</v>
      </c>
      <c r="U206" s="216">
        <v>0</v>
      </c>
      <c r="V206" s="216">
        <f>U206*H206</f>
        <v>0</v>
      </c>
      <c r="W206" s="216">
        <v>0</v>
      </c>
      <c r="X206" s="217">
        <f>W206*H206</f>
        <v>0</v>
      </c>
      <c r="Y206" s="32"/>
      <c r="Z206" s="32"/>
      <c r="AA206" s="32"/>
      <c r="AB206" s="32"/>
      <c r="AC206" s="32"/>
      <c r="AD206" s="32"/>
      <c r="AE206" s="32"/>
      <c r="AR206" s="218" t="s">
        <v>429</v>
      </c>
      <c r="AT206" s="218" t="s">
        <v>151</v>
      </c>
      <c r="AU206" s="218" t="s">
        <v>89</v>
      </c>
      <c r="AY206" s="16" t="s">
        <v>148</v>
      </c>
      <c r="BE206" s="219">
        <f>IF(O206="základní",K206,0)</f>
        <v>0</v>
      </c>
      <c r="BF206" s="219">
        <f>IF(O206="snížená",K206,0)</f>
        <v>0</v>
      </c>
      <c r="BG206" s="219">
        <f>IF(O206="zákl. přenesená",K206,0)</f>
        <v>0</v>
      </c>
      <c r="BH206" s="219">
        <f>IF(O206="sníž. přenesená",K206,0)</f>
        <v>0</v>
      </c>
      <c r="BI206" s="219">
        <f>IF(O206="nulová",K206,0)</f>
        <v>0</v>
      </c>
      <c r="BJ206" s="16" t="s">
        <v>89</v>
      </c>
      <c r="BK206" s="219">
        <f>ROUND(P206*H206,2)</f>
        <v>0</v>
      </c>
      <c r="BL206" s="16" t="s">
        <v>429</v>
      </c>
      <c r="BM206" s="218" t="s">
        <v>880</v>
      </c>
    </row>
    <row r="207" spans="1:65" s="13" customFormat="1" ht="11.25">
      <c r="B207" s="224"/>
      <c r="C207" s="225"/>
      <c r="D207" s="220" t="s">
        <v>296</v>
      </c>
      <c r="E207" s="226" t="s">
        <v>1</v>
      </c>
      <c r="F207" s="227" t="s">
        <v>519</v>
      </c>
      <c r="G207" s="225"/>
      <c r="H207" s="228">
        <v>1</v>
      </c>
      <c r="I207" s="229"/>
      <c r="J207" s="229"/>
      <c r="K207" s="225"/>
      <c r="L207" s="225"/>
      <c r="M207" s="230"/>
      <c r="N207" s="231"/>
      <c r="O207" s="232"/>
      <c r="P207" s="232"/>
      <c r="Q207" s="232"/>
      <c r="R207" s="232"/>
      <c r="S207" s="232"/>
      <c r="T207" s="232"/>
      <c r="U207" s="232"/>
      <c r="V207" s="232"/>
      <c r="W207" s="232"/>
      <c r="X207" s="233"/>
      <c r="AT207" s="234" t="s">
        <v>296</v>
      </c>
      <c r="AU207" s="234" t="s">
        <v>89</v>
      </c>
      <c r="AV207" s="13" t="s">
        <v>91</v>
      </c>
      <c r="AW207" s="13" t="s">
        <v>5</v>
      </c>
      <c r="AX207" s="13" t="s">
        <v>81</v>
      </c>
      <c r="AY207" s="234" t="s">
        <v>148</v>
      </c>
    </row>
    <row r="208" spans="1:65" s="13" customFormat="1" ht="11.25">
      <c r="B208" s="224"/>
      <c r="C208" s="225"/>
      <c r="D208" s="220" t="s">
        <v>296</v>
      </c>
      <c r="E208" s="226" t="s">
        <v>1</v>
      </c>
      <c r="F208" s="227" t="s">
        <v>625</v>
      </c>
      <c r="G208" s="225"/>
      <c r="H208" s="228">
        <v>2</v>
      </c>
      <c r="I208" s="229"/>
      <c r="J208" s="229"/>
      <c r="K208" s="225"/>
      <c r="L208" s="225"/>
      <c r="M208" s="230"/>
      <c r="N208" s="231"/>
      <c r="O208" s="232"/>
      <c r="P208" s="232"/>
      <c r="Q208" s="232"/>
      <c r="R208" s="232"/>
      <c r="S208" s="232"/>
      <c r="T208" s="232"/>
      <c r="U208" s="232"/>
      <c r="V208" s="232"/>
      <c r="W208" s="232"/>
      <c r="X208" s="233"/>
      <c r="AT208" s="234" t="s">
        <v>296</v>
      </c>
      <c r="AU208" s="234" t="s">
        <v>89</v>
      </c>
      <c r="AV208" s="13" t="s">
        <v>91</v>
      </c>
      <c r="AW208" s="13" t="s">
        <v>5</v>
      </c>
      <c r="AX208" s="13" t="s">
        <v>81</v>
      </c>
      <c r="AY208" s="234" t="s">
        <v>148</v>
      </c>
    </row>
    <row r="209" spans="1:65" s="13" customFormat="1" ht="11.25">
      <c r="B209" s="224"/>
      <c r="C209" s="225"/>
      <c r="D209" s="220" t="s">
        <v>296</v>
      </c>
      <c r="E209" s="226" t="s">
        <v>1</v>
      </c>
      <c r="F209" s="227" t="s">
        <v>521</v>
      </c>
      <c r="G209" s="225"/>
      <c r="H209" s="228">
        <v>2</v>
      </c>
      <c r="I209" s="229"/>
      <c r="J209" s="229"/>
      <c r="K209" s="225"/>
      <c r="L209" s="225"/>
      <c r="M209" s="230"/>
      <c r="N209" s="231"/>
      <c r="O209" s="232"/>
      <c r="P209" s="232"/>
      <c r="Q209" s="232"/>
      <c r="R209" s="232"/>
      <c r="S209" s="232"/>
      <c r="T209" s="232"/>
      <c r="U209" s="232"/>
      <c r="V209" s="232"/>
      <c r="W209" s="232"/>
      <c r="X209" s="233"/>
      <c r="AT209" s="234" t="s">
        <v>296</v>
      </c>
      <c r="AU209" s="234" t="s">
        <v>89</v>
      </c>
      <c r="AV209" s="13" t="s">
        <v>91</v>
      </c>
      <c r="AW209" s="13" t="s">
        <v>5</v>
      </c>
      <c r="AX209" s="13" t="s">
        <v>81</v>
      </c>
      <c r="AY209" s="234" t="s">
        <v>148</v>
      </c>
    </row>
    <row r="210" spans="1:65" s="14" customFormat="1" ht="11.25">
      <c r="B210" s="235"/>
      <c r="C210" s="236"/>
      <c r="D210" s="220" t="s">
        <v>296</v>
      </c>
      <c r="E210" s="237" t="s">
        <v>1</v>
      </c>
      <c r="F210" s="238" t="s">
        <v>334</v>
      </c>
      <c r="G210" s="236"/>
      <c r="H210" s="239">
        <v>5</v>
      </c>
      <c r="I210" s="240"/>
      <c r="J210" s="240"/>
      <c r="K210" s="236"/>
      <c r="L210" s="236"/>
      <c r="M210" s="241"/>
      <c r="N210" s="242"/>
      <c r="O210" s="243"/>
      <c r="P210" s="243"/>
      <c r="Q210" s="243"/>
      <c r="R210" s="243"/>
      <c r="S210" s="243"/>
      <c r="T210" s="243"/>
      <c r="U210" s="243"/>
      <c r="V210" s="243"/>
      <c r="W210" s="243"/>
      <c r="X210" s="244"/>
      <c r="AT210" s="245" t="s">
        <v>296</v>
      </c>
      <c r="AU210" s="245" t="s">
        <v>89</v>
      </c>
      <c r="AV210" s="14" t="s">
        <v>156</v>
      </c>
      <c r="AW210" s="14" t="s">
        <v>5</v>
      </c>
      <c r="AX210" s="14" t="s">
        <v>89</v>
      </c>
      <c r="AY210" s="245" t="s">
        <v>148</v>
      </c>
    </row>
    <row r="211" spans="1:65" s="2" customFormat="1" ht="24" customHeight="1">
      <c r="A211" s="32"/>
      <c r="B211" s="33"/>
      <c r="C211" s="206" t="s">
        <v>355</v>
      </c>
      <c r="D211" s="206" t="s">
        <v>151</v>
      </c>
      <c r="E211" s="207" t="s">
        <v>524</v>
      </c>
      <c r="F211" s="208" t="s">
        <v>525</v>
      </c>
      <c r="G211" s="209" t="s">
        <v>326</v>
      </c>
      <c r="H211" s="210">
        <v>18.399999999999999</v>
      </c>
      <c r="I211" s="211"/>
      <c r="J211" s="211"/>
      <c r="K211" s="212">
        <f>ROUND(P211*H211,2)</f>
        <v>0</v>
      </c>
      <c r="L211" s="208" t="s">
        <v>155</v>
      </c>
      <c r="M211" s="37"/>
      <c r="N211" s="213" t="s">
        <v>1</v>
      </c>
      <c r="O211" s="214" t="s">
        <v>44</v>
      </c>
      <c r="P211" s="215">
        <f>I211+J211</f>
        <v>0</v>
      </c>
      <c r="Q211" s="215">
        <f>ROUND(I211*H211,2)</f>
        <v>0</v>
      </c>
      <c r="R211" s="215">
        <f>ROUND(J211*H211,2)</f>
        <v>0</v>
      </c>
      <c r="S211" s="68"/>
      <c r="T211" s="216">
        <f>S211*H211</f>
        <v>0</v>
      </c>
      <c r="U211" s="216">
        <v>0</v>
      </c>
      <c r="V211" s="216">
        <f>U211*H211</f>
        <v>0</v>
      </c>
      <c r="W211" s="216">
        <v>0</v>
      </c>
      <c r="X211" s="217">
        <f>W211*H211</f>
        <v>0</v>
      </c>
      <c r="Y211" s="32"/>
      <c r="Z211" s="32"/>
      <c r="AA211" s="32"/>
      <c r="AB211" s="32"/>
      <c r="AC211" s="32"/>
      <c r="AD211" s="32"/>
      <c r="AE211" s="32"/>
      <c r="AR211" s="218" t="s">
        <v>429</v>
      </c>
      <c r="AT211" s="218" t="s">
        <v>151</v>
      </c>
      <c r="AU211" s="218" t="s">
        <v>89</v>
      </c>
      <c r="AY211" s="16" t="s">
        <v>148</v>
      </c>
      <c r="BE211" s="219">
        <f>IF(O211="základní",K211,0)</f>
        <v>0</v>
      </c>
      <c r="BF211" s="219">
        <f>IF(O211="snížená",K211,0)</f>
        <v>0</v>
      </c>
      <c r="BG211" s="219">
        <f>IF(O211="zákl. přenesená",K211,0)</f>
        <v>0</v>
      </c>
      <c r="BH211" s="219">
        <f>IF(O211="sníž. přenesená",K211,0)</f>
        <v>0</v>
      </c>
      <c r="BI211" s="219">
        <f>IF(O211="nulová",K211,0)</f>
        <v>0</v>
      </c>
      <c r="BJ211" s="16" t="s">
        <v>89</v>
      </c>
      <c r="BK211" s="219">
        <f>ROUND(P211*H211,2)</f>
        <v>0</v>
      </c>
      <c r="BL211" s="16" t="s">
        <v>429</v>
      </c>
      <c r="BM211" s="218" t="s">
        <v>881</v>
      </c>
    </row>
    <row r="212" spans="1:65" s="13" customFormat="1" ht="11.25">
      <c r="B212" s="224"/>
      <c r="C212" s="225"/>
      <c r="D212" s="220" t="s">
        <v>296</v>
      </c>
      <c r="E212" s="226" t="s">
        <v>1</v>
      </c>
      <c r="F212" s="227" t="s">
        <v>882</v>
      </c>
      <c r="G212" s="225"/>
      <c r="H212" s="228">
        <v>18.399999999999999</v>
      </c>
      <c r="I212" s="229"/>
      <c r="J212" s="229"/>
      <c r="K212" s="225"/>
      <c r="L212" s="225"/>
      <c r="M212" s="230"/>
      <c r="N212" s="256"/>
      <c r="O212" s="257"/>
      <c r="P212" s="257"/>
      <c r="Q212" s="257"/>
      <c r="R212" s="257"/>
      <c r="S212" s="257"/>
      <c r="T212" s="257"/>
      <c r="U212" s="257"/>
      <c r="V212" s="257"/>
      <c r="W212" s="257"/>
      <c r="X212" s="258"/>
      <c r="AT212" s="234" t="s">
        <v>296</v>
      </c>
      <c r="AU212" s="234" t="s">
        <v>89</v>
      </c>
      <c r="AV212" s="13" t="s">
        <v>91</v>
      </c>
      <c r="AW212" s="13" t="s">
        <v>5</v>
      </c>
      <c r="AX212" s="13" t="s">
        <v>89</v>
      </c>
      <c r="AY212" s="234" t="s">
        <v>148</v>
      </c>
    </row>
    <row r="213" spans="1:65" s="2" customFormat="1" ht="6.95" customHeight="1">
      <c r="A213" s="32"/>
      <c r="B213" s="52"/>
      <c r="C213" s="53"/>
      <c r="D213" s="53"/>
      <c r="E213" s="53"/>
      <c r="F213" s="53"/>
      <c r="G213" s="53"/>
      <c r="H213" s="53"/>
      <c r="I213" s="151"/>
      <c r="J213" s="151"/>
      <c r="K213" s="53"/>
      <c r="L213" s="53"/>
      <c r="M213" s="37"/>
      <c r="N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</row>
  </sheetData>
  <sheetProtection algorithmName="SHA-512" hashValue="u8AD6UxDbMTSZjM7b2WoccNdC4wY6y9b4oL/JpMiYXWKToGCJ8TEFQgdETLSPQBKZOqwi9cogjDO4Yn3RfG9+g==" saltValue="5m+5gIt3ni7Cs3j3xdqDikgaPdxopF6ggFY4wvFRYP+a0G9cbrPSuR0cDU/AIwiQFS8cJP4yXmBsf9MlVwejew==" spinCount="100000" sheet="1" objects="1" scenarios="1" formatColumns="0" formatRows="0" autoFilter="0"/>
  <autoFilter ref="C117:L212"/>
  <mergeCells count="9">
    <mergeCell ref="E87:H87"/>
    <mergeCell ref="E108:H108"/>
    <mergeCell ref="E110:H110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37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10" width="20.1640625" style="106" customWidth="1"/>
    <col min="11" max="11" width="20.1640625" style="1" customWidth="1"/>
    <col min="12" max="12" width="15.5" style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6"/>
      <c r="J2" s="106"/>
      <c r="M2" s="275"/>
      <c r="N2" s="275"/>
      <c r="O2" s="275"/>
      <c r="P2" s="275"/>
      <c r="Q2" s="275"/>
      <c r="R2" s="275"/>
      <c r="S2" s="275"/>
      <c r="T2" s="275"/>
      <c r="U2" s="275"/>
      <c r="V2" s="275"/>
      <c r="W2" s="275"/>
      <c r="X2" s="275"/>
      <c r="Y2" s="275"/>
      <c r="Z2" s="275"/>
      <c r="AT2" s="16" t="s">
        <v>109</v>
      </c>
    </row>
    <row r="3" spans="1:46" s="1" customFormat="1" ht="6.95" customHeight="1">
      <c r="B3" s="107"/>
      <c r="C3" s="108"/>
      <c r="D3" s="108"/>
      <c r="E3" s="108"/>
      <c r="F3" s="108"/>
      <c r="G3" s="108"/>
      <c r="H3" s="108"/>
      <c r="I3" s="109"/>
      <c r="J3" s="109"/>
      <c r="K3" s="108"/>
      <c r="L3" s="108"/>
      <c r="M3" s="19"/>
      <c r="AT3" s="16" t="s">
        <v>91</v>
      </c>
    </row>
    <row r="4" spans="1:46" s="1" customFormat="1" ht="24.95" customHeight="1">
      <c r="B4" s="19"/>
      <c r="D4" s="110" t="s">
        <v>113</v>
      </c>
      <c r="I4" s="106"/>
      <c r="J4" s="106"/>
      <c r="M4" s="19"/>
      <c r="N4" s="111" t="s">
        <v>11</v>
      </c>
      <c r="AT4" s="16" t="s">
        <v>4</v>
      </c>
    </row>
    <row r="5" spans="1:46" s="1" customFormat="1" ht="6.95" customHeight="1">
      <c r="B5" s="19"/>
      <c r="I5" s="106"/>
      <c r="J5" s="106"/>
      <c r="M5" s="19"/>
    </row>
    <row r="6" spans="1:46" s="1" customFormat="1" ht="12" customHeight="1">
      <c r="B6" s="19"/>
      <c r="D6" s="112" t="s">
        <v>17</v>
      </c>
      <c r="I6" s="106"/>
      <c r="J6" s="106"/>
      <c r="M6" s="19"/>
    </row>
    <row r="7" spans="1:46" s="1" customFormat="1" ht="16.5" customHeight="1">
      <c r="B7" s="19"/>
      <c r="E7" s="305" t="str">
        <f>'Rekapitulace stavby'!K6</f>
        <v>Oprava přejezdů na tratích 322,323</v>
      </c>
      <c r="F7" s="306"/>
      <c r="G7" s="306"/>
      <c r="H7" s="306"/>
      <c r="I7" s="106"/>
      <c r="J7" s="106"/>
      <c r="M7" s="19"/>
    </row>
    <row r="8" spans="1:46" s="2" customFormat="1" ht="12" customHeight="1">
      <c r="A8" s="32"/>
      <c r="B8" s="37"/>
      <c r="C8" s="32"/>
      <c r="D8" s="112" t="s">
        <v>114</v>
      </c>
      <c r="E8" s="32"/>
      <c r="F8" s="32"/>
      <c r="G8" s="32"/>
      <c r="H8" s="32"/>
      <c r="I8" s="113"/>
      <c r="J8" s="113"/>
      <c r="K8" s="32"/>
      <c r="L8" s="32"/>
      <c r="M8" s="4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7"/>
      <c r="C9" s="32"/>
      <c r="D9" s="32"/>
      <c r="E9" s="307" t="s">
        <v>883</v>
      </c>
      <c r="F9" s="308"/>
      <c r="G9" s="308"/>
      <c r="H9" s="308"/>
      <c r="I9" s="113"/>
      <c r="J9" s="113"/>
      <c r="K9" s="32"/>
      <c r="L9" s="32"/>
      <c r="M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7"/>
      <c r="C10" s="32"/>
      <c r="D10" s="32"/>
      <c r="E10" s="32"/>
      <c r="F10" s="32"/>
      <c r="G10" s="32"/>
      <c r="H10" s="32"/>
      <c r="I10" s="113"/>
      <c r="J10" s="113"/>
      <c r="K10" s="32"/>
      <c r="L10" s="32"/>
      <c r="M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7"/>
      <c r="C11" s="32"/>
      <c r="D11" s="112" t="s">
        <v>19</v>
      </c>
      <c r="E11" s="32"/>
      <c r="F11" s="114" t="s">
        <v>20</v>
      </c>
      <c r="G11" s="32"/>
      <c r="H11" s="32"/>
      <c r="I11" s="115" t="s">
        <v>21</v>
      </c>
      <c r="J11" s="116" t="s">
        <v>22</v>
      </c>
      <c r="K11" s="32"/>
      <c r="L11" s="32"/>
      <c r="M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7"/>
      <c r="C12" s="32"/>
      <c r="D12" s="112" t="s">
        <v>23</v>
      </c>
      <c r="E12" s="32"/>
      <c r="F12" s="114" t="s">
        <v>24</v>
      </c>
      <c r="G12" s="32"/>
      <c r="H12" s="32"/>
      <c r="I12" s="115" t="s">
        <v>25</v>
      </c>
      <c r="J12" s="117" t="str">
        <f>'Rekapitulace stavby'!AN8</f>
        <v>3. 3. 2020</v>
      </c>
      <c r="K12" s="32"/>
      <c r="L12" s="32"/>
      <c r="M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7"/>
      <c r="C13" s="32"/>
      <c r="D13" s="32"/>
      <c r="E13" s="32"/>
      <c r="F13" s="32"/>
      <c r="G13" s="32"/>
      <c r="H13" s="32"/>
      <c r="I13" s="113"/>
      <c r="J13" s="113"/>
      <c r="K13" s="32"/>
      <c r="L13" s="32"/>
      <c r="M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7"/>
      <c r="C14" s="32"/>
      <c r="D14" s="112" t="s">
        <v>27</v>
      </c>
      <c r="E14" s="32"/>
      <c r="F14" s="32"/>
      <c r="G14" s="32"/>
      <c r="H14" s="32"/>
      <c r="I14" s="115" t="s">
        <v>28</v>
      </c>
      <c r="J14" s="116" t="s">
        <v>29</v>
      </c>
      <c r="K14" s="32"/>
      <c r="L14" s="32"/>
      <c r="M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7"/>
      <c r="C15" s="32"/>
      <c r="D15" s="32"/>
      <c r="E15" s="114" t="s">
        <v>116</v>
      </c>
      <c r="F15" s="32"/>
      <c r="G15" s="32"/>
      <c r="H15" s="32"/>
      <c r="I15" s="115" t="s">
        <v>31</v>
      </c>
      <c r="J15" s="116" t="s">
        <v>32</v>
      </c>
      <c r="K15" s="32"/>
      <c r="L15" s="32"/>
      <c r="M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7"/>
      <c r="C16" s="32"/>
      <c r="D16" s="32"/>
      <c r="E16" s="32"/>
      <c r="F16" s="32"/>
      <c r="G16" s="32"/>
      <c r="H16" s="32"/>
      <c r="I16" s="113"/>
      <c r="J16" s="113"/>
      <c r="K16" s="32"/>
      <c r="L16" s="32"/>
      <c r="M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7"/>
      <c r="C17" s="32"/>
      <c r="D17" s="112" t="s">
        <v>33</v>
      </c>
      <c r="E17" s="32"/>
      <c r="F17" s="32"/>
      <c r="G17" s="32"/>
      <c r="H17" s="32"/>
      <c r="I17" s="115" t="s">
        <v>28</v>
      </c>
      <c r="J17" s="29" t="str">
        <f>'Rekapitulace stavby'!AN13</f>
        <v>Vyplň údaj</v>
      </c>
      <c r="K17" s="32"/>
      <c r="L17" s="32"/>
      <c r="M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7"/>
      <c r="C18" s="32"/>
      <c r="D18" s="32"/>
      <c r="E18" s="309" t="str">
        <f>'Rekapitulace stavby'!E14</f>
        <v>Vyplň údaj</v>
      </c>
      <c r="F18" s="310"/>
      <c r="G18" s="310"/>
      <c r="H18" s="310"/>
      <c r="I18" s="115" t="s">
        <v>31</v>
      </c>
      <c r="J18" s="29" t="str">
        <f>'Rekapitulace stavby'!AN14</f>
        <v>Vyplň údaj</v>
      </c>
      <c r="K18" s="32"/>
      <c r="L18" s="32"/>
      <c r="M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7"/>
      <c r="C19" s="32"/>
      <c r="D19" s="32"/>
      <c r="E19" s="32"/>
      <c r="F19" s="32"/>
      <c r="G19" s="32"/>
      <c r="H19" s="32"/>
      <c r="I19" s="113"/>
      <c r="J19" s="113"/>
      <c r="K19" s="32"/>
      <c r="L19" s="32"/>
      <c r="M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7"/>
      <c r="C20" s="32"/>
      <c r="D20" s="112" t="s">
        <v>35</v>
      </c>
      <c r="E20" s="32"/>
      <c r="F20" s="32"/>
      <c r="G20" s="32"/>
      <c r="H20" s="32"/>
      <c r="I20" s="115" t="s">
        <v>28</v>
      </c>
      <c r="J20" s="116" t="str">
        <f>IF('Rekapitulace stavby'!AN16="","",'Rekapitulace stavby'!AN16)</f>
        <v/>
      </c>
      <c r="K20" s="32"/>
      <c r="L20" s="32"/>
      <c r="M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7"/>
      <c r="C21" s="32"/>
      <c r="D21" s="32"/>
      <c r="E21" s="114" t="str">
        <f>IF('Rekapitulace stavby'!E17="","",'Rekapitulace stavby'!E17)</f>
        <v xml:space="preserve"> </v>
      </c>
      <c r="F21" s="32"/>
      <c r="G21" s="32"/>
      <c r="H21" s="32"/>
      <c r="I21" s="115" t="s">
        <v>31</v>
      </c>
      <c r="J21" s="116" t="str">
        <f>IF('Rekapitulace stavby'!AN17="","",'Rekapitulace stavby'!AN17)</f>
        <v/>
      </c>
      <c r="K21" s="32"/>
      <c r="L21" s="32"/>
      <c r="M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7"/>
      <c r="C22" s="32"/>
      <c r="D22" s="32"/>
      <c r="E22" s="32"/>
      <c r="F22" s="32"/>
      <c r="G22" s="32"/>
      <c r="H22" s="32"/>
      <c r="I22" s="113"/>
      <c r="J22" s="113"/>
      <c r="K22" s="32"/>
      <c r="L22" s="32"/>
      <c r="M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7"/>
      <c r="C23" s="32"/>
      <c r="D23" s="112" t="s">
        <v>37</v>
      </c>
      <c r="E23" s="32"/>
      <c r="F23" s="32"/>
      <c r="G23" s="32"/>
      <c r="H23" s="32"/>
      <c r="I23" s="115" t="s">
        <v>28</v>
      </c>
      <c r="J23" s="116" t="str">
        <f>IF('Rekapitulace stavby'!AN19="","",'Rekapitulace stavby'!AN19)</f>
        <v/>
      </c>
      <c r="K23" s="32"/>
      <c r="L23" s="32"/>
      <c r="M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7"/>
      <c r="C24" s="32"/>
      <c r="D24" s="32"/>
      <c r="E24" s="114" t="str">
        <f>IF('Rekapitulace stavby'!E20="","",'Rekapitulace stavby'!E20)</f>
        <v xml:space="preserve"> </v>
      </c>
      <c r="F24" s="32"/>
      <c r="G24" s="32"/>
      <c r="H24" s="32"/>
      <c r="I24" s="115" t="s">
        <v>31</v>
      </c>
      <c r="J24" s="116" t="str">
        <f>IF('Rekapitulace stavby'!AN20="","",'Rekapitulace stavby'!AN20)</f>
        <v/>
      </c>
      <c r="K24" s="32"/>
      <c r="L24" s="32"/>
      <c r="M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7"/>
      <c r="C25" s="32"/>
      <c r="D25" s="32"/>
      <c r="E25" s="32"/>
      <c r="F25" s="32"/>
      <c r="G25" s="32"/>
      <c r="H25" s="32"/>
      <c r="I25" s="113"/>
      <c r="J25" s="113"/>
      <c r="K25" s="32"/>
      <c r="L25" s="32"/>
      <c r="M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7"/>
      <c r="C26" s="32"/>
      <c r="D26" s="112" t="s">
        <v>38</v>
      </c>
      <c r="E26" s="32"/>
      <c r="F26" s="32"/>
      <c r="G26" s="32"/>
      <c r="H26" s="32"/>
      <c r="I26" s="113"/>
      <c r="J26" s="113"/>
      <c r="K26" s="32"/>
      <c r="L26" s="32"/>
      <c r="M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118"/>
      <c r="B27" s="119"/>
      <c r="C27" s="118"/>
      <c r="D27" s="118"/>
      <c r="E27" s="311" t="s">
        <v>1</v>
      </c>
      <c r="F27" s="311"/>
      <c r="G27" s="311"/>
      <c r="H27" s="311"/>
      <c r="I27" s="120"/>
      <c r="J27" s="120"/>
      <c r="K27" s="118"/>
      <c r="L27" s="118"/>
      <c r="M27" s="121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31" s="2" customFormat="1" ht="6.95" customHeight="1">
      <c r="A28" s="32"/>
      <c r="B28" s="37"/>
      <c r="C28" s="32"/>
      <c r="D28" s="32"/>
      <c r="E28" s="32"/>
      <c r="F28" s="32"/>
      <c r="G28" s="32"/>
      <c r="H28" s="32"/>
      <c r="I28" s="113"/>
      <c r="J28" s="113"/>
      <c r="K28" s="32"/>
      <c r="L28" s="32"/>
      <c r="M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7"/>
      <c r="C29" s="32"/>
      <c r="D29" s="122"/>
      <c r="E29" s="122"/>
      <c r="F29" s="122"/>
      <c r="G29" s="122"/>
      <c r="H29" s="122"/>
      <c r="I29" s="123"/>
      <c r="J29" s="123"/>
      <c r="K29" s="122"/>
      <c r="L29" s="122"/>
      <c r="M29" s="4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2.75">
      <c r="A30" s="32"/>
      <c r="B30" s="37"/>
      <c r="C30" s="32"/>
      <c r="D30" s="32"/>
      <c r="E30" s="112" t="s">
        <v>117</v>
      </c>
      <c r="F30" s="32"/>
      <c r="G30" s="32"/>
      <c r="H30" s="32"/>
      <c r="I30" s="113"/>
      <c r="J30" s="113"/>
      <c r="K30" s="124">
        <f>I96</f>
        <v>0</v>
      </c>
      <c r="L30" s="32"/>
      <c r="M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12.75">
      <c r="A31" s="32"/>
      <c r="B31" s="37"/>
      <c r="C31" s="32"/>
      <c r="D31" s="32"/>
      <c r="E31" s="112" t="s">
        <v>118</v>
      </c>
      <c r="F31" s="32"/>
      <c r="G31" s="32"/>
      <c r="H31" s="32"/>
      <c r="I31" s="113"/>
      <c r="J31" s="113"/>
      <c r="K31" s="124">
        <f>J96</f>
        <v>0</v>
      </c>
      <c r="L31" s="32"/>
      <c r="M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7"/>
      <c r="C32" s="32"/>
      <c r="D32" s="125" t="s">
        <v>39</v>
      </c>
      <c r="E32" s="32"/>
      <c r="F32" s="32"/>
      <c r="G32" s="32"/>
      <c r="H32" s="32"/>
      <c r="I32" s="113"/>
      <c r="J32" s="113"/>
      <c r="K32" s="126">
        <f>ROUND(K119, 2)</f>
        <v>0</v>
      </c>
      <c r="L32" s="32"/>
      <c r="M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7"/>
      <c r="C33" s="32"/>
      <c r="D33" s="122"/>
      <c r="E33" s="122"/>
      <c r="F33" s="122"/>
      <c r="G33" s="122"/>
      <c r="H33" s="122"/>
      <c r="I33" s="123"/>
      <c r="J33" s="123"/>
      <c r="K33" s="122"/>
      <c r="L33" s="122"/>
      <c r="M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7"/>
      <c r="C34" s="32"/>
      <c r="D34" s="32"/>
      <c r="E34" s="32"/>
      <c r="F34" s="127" t="s">
        <v>41</v>
      </c>
      <c r="G34" s="32"/>
      <c r="H34" s="32"/>
      <c r="I34" s="128" t="s">
        <v>40</v>
      </c>
      <c r="J34" s="113"/>
      <c r="K34" s="127" t="s">
        <v>42</v>
      </c>
      <c r="L34" s="32"/>
      <c r="M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7"/>
      <c r="C35" s="32"/>
      <c r="D35" s="129" t="s">
        <v>43</v>
      </c>
      <c r="E35" s="112" t="s">
        <v>44</v>
      </c>
      <c r="F35" s="124">
        <f>ROUND((SUM(BE119:BE236)),  2)</f>
        <v>0</v>
      </c>
      <c r="G35" s="32"/>
      <c r="H35" s="32"/>
      <c r="I35" s="130">
        <v>0.21</v>
      </c>
      <c r="J35" s="113"/>
      <c r="K35" s="124">
        <f>ROUND(((SUM(BE119:BE236))*I35),  2)</f>
        <v>0</v>
      </c>
      <c r="L35" s="32"/>
      <c r="M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7"/>
      <c r="C36" s="32"/>
      <c r="D36" s="32"/>
      <c r="E36" s="112" t="s">
        <v>45</v>
      </c>
      <c r="F36" s="124">
        <f>ROUND((SUM(BF119:BF236)),  2)</f>
        <v>0</v>
      </c>
      <c r="G36" s="32"/>
      <c r="H36" s="32"/>
      <c r="I36" s="130">
        <v>0.15</v>
      </c>
      <c r="J36" s="113"/>
      <c r="K36" s="124">
        <f>ROUND(((SUM(BF119:BF236))*I36),  2)</f>
        <v>0</v>
      </c>
      <c r="L36" s="32"/>
      <c r="M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7"/>
      <c r="C37" s="32"/>
      <c r="D37" s="32"/>
      <c r="E37" s="112" t="s">
        <v>46</v>
      </c>
      <c r="F37" s="124">
        <f>ROUND((SUM(BG119:BG236)),  2)</f>
        <v>0</v>
      </c>
      <c r="G37" s="32"/>
      <c r="H37" s="32"/>
      <c r="I37" s="130">
        <v>0.21</v>
      </c>
      <c r="J37" s="113"/>
      <c r="K37" s="124">
        <f>0</f>
        <v>0</v>
      </c>
      <c r="L37" s="32"/>
      <c r="M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7"/>
      <c r="C38" s="32"/>
      <c r="D38" s="32"/>
      <c r="E38" s="112" t="s">
        <v>47</v>
      </c>
      <c r="F38" s="124">
        <f>ROUND((SUM(BH119:BH236)),  2)</f>
        <v>0</v>
      </c>
      <c r="G38" s="32"/>
      <c r="H38" s="32"/>
      <c r="I38" s="130">
        <v>0.15</v>
      </c>
      <c r="J38" s="113"/>
      <c r="K38" s="124">
        <f>0</f>
        <v>0</v>
      </c>
      <c r="L38" s="32"/>
      <c r="M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7"/>
      <c r="C39" s="32"/>
      <c r="D39" s="32"/>
      <c r="E39" s="112" t="s">
        <v>48</v>
      </c>
      <c r="F39" s="124">
        <f>ROUND((SUM(BI119:BI236)),  2)</f>
        <v>0</v>
      </c>
      <c r="G39" s="32"/>
      <c r="H39" s="32"/>
      <c r="I39" s="130">
        <v>0</v>
      </c>
      <c r="J39" s="113"/>
      <c r="K39" s="124">
        <f>0</f>
        <v>0</v>
      </c>
      <c r="L39" s="32"/>
      <c r="M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7"/>
      <c r="C40" s="32"/>
      <c r="D40" s="32"/>
      <c r="E40" s="32"/>
      <c r="F40" s="32"/>
      <c r="G40" s="32"/>
      <c r="H40" s="32"/>
      <c r="I40" s="113"/>
      <c r="J40" s="113"/>
      <c r="K40" s="32"/>
      <c r="L40" s="32"/>
      <c r="M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7"/>
      <c r="C41" s="131"/>
      <c r="D41" s="132" t="s">
        <v>49</v>
      </c>
      <c r="E41" s="133"/>
      <c r="F41" s="133"/>
      <c r="G41" s="134" t="s">
        <v>50</v>
      </c>
      <c r="H41" s="135" t="s">
        <v>51</v>
      </c>
      <c r="I41" s="136"/>
      <c r="J41" s="136"/>
      <c r="K41" s="137">
        <f>SUM(K32:K39)</f>
        <v>0</v>
      </c>
      <c r="L41" s="138"/>
      <c r="M41" s="49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7"/>
      <c r="C42" s="32"/>
      <c r="D42" s="32"/>
      <c r="E42" s="32"/>
      <c r="F42" s="32"/>
      <c r="G42" s="32"/>
      <c r="H42" s="32"/>
      <c r="I42" s="113"/>
      <c r="J42" s="113"/>
      <c r="K42" s="32"/>
      <c r="L42" s="32"/>
      <c r="M42" s="49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19"/>
      <c r="I43" s="106"/>
      <c r="J43" s="106"/>
      <c r="M43" s="19"/>
    </row>
    <row r="44" spans="1:31" s="1" customFormat="1" ht="14.45" customHeight="1">
      <c r="B44" s="19"/>
      <c r="I44" s="106"/>
      <c r="J44" s="106"/>
      <c r="M44" s="19"/>
    </row>
    <row r="45" spans="1:31" s="1" customFormat="1" ht="14.45" customHeight="1">
      <c r="B45" s="19"/>
      <c r="I45" s="106"/>
      <c r="J45" s="106"/>
      <c r="M45" s="19"/>
    </row>
    <row r="46" spans="1:31" s="1" customFormat="1" ht="14.45" customHeight="1">
      <c r="B46" s="19"/>
      <c r="I46" s="106"/>
      <c r="J46" s="106"/>
      <c r="M46" s="19"/>
    </row>
    <row r="47" spans="1:31" s="1" customFormat="1" ht="14.45" customHeight="1">
      <c r="B47" s="19"/>
      <c r="I47" s="106"/>
      <c r="J47" s="106"/>
      <c r="M47" s="19"/>
    </row>
    <row r="48" spans="1:31" s="1" customFormat="1" ht="14.45" customHeight="1">
      <c r="B48" s="19"/>
      <c r="I48" s="106"/>
      <c r="J48" s="106"/>
      <c r="M48" s="19"/>
    </row>
    <row r="49" spans="1:31" s="1" customFormat="1" ht="14.45" customHeight="1">
      <c r="B49" s="19"/>
      <c r="I49" s="106"/>
      <c r="J49" s="106"/>
      <c r="M49" s="19"/>
    </row>
    <row r="50" spans="1:31" s="2" customFormat="1" ht="14.45" customHeight="1">
      <c r="B50" s="49"/>
      <c r="D50" s="139" t="s">
        <v>52</v>
      </c>
      <c r="E50" s="140"/>
      <c r="F50" s="140"/>
      <c r="G50" s="139" t="s">
        <v>53</v>
      </c>
      <c r="H50" s="140"/>
      <c r="I50" s="141"/>
      <c r="J50" s="141"/>
      <c r="K50" s="140"/>
      <c r="L50" s="140"/>
      <c r="M50" s="49"/>
    </row>
    <row r="51" spans="1:31" ht="11.25">
      <c r="B51" s="19"/>
      <c r="M51" s="19"/>
    </row>
    <row r="52" spans="1:31" ht="11.25">
      <c r="B52" s="19"/>
      <c r="M52" s="19"/>
    </row>
    <row r="53" spans="1:31" ht="11.25">
      <c r="B53" s="19"/>
      <c r="M53" s="19"/>
    </row>
    <row r="54" spans="1:31" ht="11.25">
      <c r="B54" s="19"/>
      <c r="M54" s="19"/>
    </row>
    <row r="55" spans="1:31" ht="11.25">
      <c r="B55" s="19"/>
      <c r="M55" s="19"/>
    </row>
    <row r="56" spans="1:31" ht="11.25">
      <c r="B56" s="19"/>
      <c r="M56" s="19"/>
    </row>
    <row r="57" spans="1:31" ht="11.25">
      <c r="B57" s="19"/>
      <c r="M57" s="19"/>
    </row>
    <row r="58" spans="1:31" ht="11.25">
      <c r="B58" s="19"/>
      <c r="M58" s="19"/>
    </row>
    <row r="59" spans="1:31" ht="11.25">
      <c r="B59" s="19"/>
      <c r="M59" s="19"/>
    </row>
    <row r="60" spans="1:31" ht="11.25">
      <c r="B60" s="19"/>
      <c r="M60" s="19"/>
    </row>
    <row r="61" spans="1:31" s="2" customFormat="1" ht="12.75">
      <c r="A61" s="32"/>
      <c r="B61" s="37"/>
      <c r="C61" s="32"/>
      <c r="D61" s="142" t="s">
        <v>54</v>
      </c>
      <c r="E61" s="143"/>
      <c r="F61" s="144" t="s">
        <v>55</v>
      </c>
      <c r="G61" s="142" t="s">
        <v>54</v>
      </c>
      <c r="H61" s="143"/>
      <c r="I61" s="145"/>
      <c r="J61" s="146" t="s">
        <v>55</v>
      </c>
      <c r="K61" s="143"/>
      <c r="L61" s="143"/>
      <c r="M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19"/>
      <c r="M62" s="19"/>
    </row>
    <row r="63" spans="1:31" ht="11.25">
      <c r="B63" s="19"/>
      <c r="M63" s="19"/>
    </row>
    <row r="64" spans="1:31" ht="11.25">
      <c r="B64" s="19"/>
      <c r="M64" s="19"/>
    </row>
    <row r="65" spans="1:31" s="2" customFormat="1" ht="12.75">
      <c r="A65" s="32"/>
      <c r="B65" s="37"/>
      <c r="C65" s="32"/>
      <c r="D65" s="139" t="s">
        <v>56</v>
      </c>
      <c r="E65" s="147"/>
      <c r="F65" s="147"/>
      <c r="G65" s="139" t="s">
        <v>57</v>
      </c>
      <c r="H65" s="147"/>
      <c r="I65" s="148"/>
      <c r="J65" s="148"/>
      <c r="K65" s="147"/>
      <c r="L65" s="147"/>
      <c r="M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19"/>
      <c r="M66" s="19"/>
    </row>
    <row r="67" spans="1:31" ht="11.25">
      <c r="B67" s="19"/>
      <c r="M67" s="19"/>
    </row>
    <row r="68" spans="1:31" ht="11.25">
      <c r="B68" s="19"/>
      <c r="M68" s="19"/>
    </row>
    <row r="69" spans="1:31" ht="11.25">
      <c r="B69" s="19"/>
      <c r="M69" s="19"/>
    </row>
    <row r="70" spans="1:31" ht="11.25">
      <c r="B70" s="19"/>
      <c r="M70" s="19"/>
    </row>
    <row r="71" spans="1:31" ht="11.25">
      <c r="B71" s="19"/>
      <c r="M71" s="19"/>
    </row>
    <row r="72" spans="1:31" ht="11.25">
      <c r="B72" s="19"/>
      <c r="M72" s="19"/>
    </row>
    <row r="73" spans="1:31" ht="11.25">
      <c r="B73" s="19"/>
      <c r="M73" s="19"/>
    </row>
    <row r="74" spans="1:31" ht="11.25">
      <c r="B74" s="19"/>
      <c r="M74" s="19"/>
    </row>
    <row r="75" spans="1:31" ht="11.25">
      <c r="B75" s="19"/>
      <c r="M75" s="19"/>
    </row>
    <row r="76" spans="1:31" s="2" customFormat="1" ht="12.75">
      <c r="A76" s="32"/>
      <c r="B76" s="37"/>
      <c r="C76" s="32"/>
      <c r="D76" s="142" t="s">
        <v>54</v>
      </c>
      <c r="E76" s="143"/>
      <c r="F76" s="144" t="s">
        <v>55</v>
      </c>
      <c r="G76" s="142" t="s">
        <v>54</v>
      </c>
      <c r="H76" s="143"/>
      <c r="I76" s="145"/>
      <c r="J76" s="146" t="s">
        <v>55</v>
      </c>
      <c r="K76" s="143"/>
      <c r="L76" s="143"/>
      <c r="M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149"/>
      <c r="C77" s="150"/>
      <c r="D77" s="150"/>
      <c r="E77" s="150"/>
      <c r="F77" s="150"/>
      <c r="G77" s="150"/>
      <c r="H77" s="150"/>
      <c r="I77" s="151"/>
      <c r="J77" s="151"/>
      <c r="K77" s="150"/>
      <c r="L77" s="150"/>
      <c r="M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152"/>
      <c r="C81" s="153"/>
      <c r="D81" s="153"/>
      <c r="E81" s="153"/>
      <c r="F81" s="153"/>
      <c r="G81" s="153"/>
      <c r="H81" s="153"/>
      <c r="I81" s="154"/>
      <c r="J81" s="154"/>
      <c r="K81" s="153"/>
      <c r="L81" s="153"/>
      <c r="M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2" t="s">
        <v>119</v>
      </c>
      <c r="D82" s="34"/>
      <c r="E82" s="34"/>
      <c r="F82" s="34"/>
      <c r="G82" s="34"/>
      <c r="H82" s="34"/>
      <c r="I82" s="113"/>
      <c r="J82" s="113"/>
      <c r="K82" s="34"/>
      <c r="L82" s="34"/>
      <c r="M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113"/>
      <c r="J83" s="113"/>
      <c r="K83" s="34"/>
      <c r="L83" s="34"/>
      <c r="M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8" t="s">
        <v>17</v>
      </c>
      <c r="D84" s="34"/>
      <c r="E84" s="34"/>
      <c r="F84" s="34"/>
      <c r="G84" s="34"/>
      <c r="H84" s="34"/>
      <c r="I84" s="113"/>
      <c r="J84" s="113"/>
      <c r="K84" s="34"/>
      <c r="L84" s="34"/>
      <c r="M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4"/>
      <c r="D85" s="34"/>
      <c r="E85" s="312" t="str">
        <f>E7</f>
        <v>Oprava přejezdů na tratích 322,323</v>
      </c>
      <c r="F85" s="313"/>
      <c r="G85" s="313"/>
      <c r="H85" s="313"/>
      <c r="I85" s="113"/>
      <c r="J85" s="113"/>
      <c r="K85" s="34"/>
      <c r="L85" s="34"/>
      <c r="M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8" t="s">
        <v>114</v>
      </c>
      <c r="D86" s="34"/>
      <c r="E86" s="34"/>
      <c r="F86" s="34"/>
      <c r="G86" s="34"/>
      <c r="H86" s="34"/>
      <c r="I86" s="113"/>
      <c r="J86" s="113"/>
      <c r="K86" s="34"/>
      <c r="L86" s="34"/>
      <c r="M86" s="49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4"/>
      <c r="D87" s="34"/>
      <c r="E87" s="284" t="str">
        <f>E9</f>
        <v>SO 07 - Oprava přejezdu P8330 v km 129,017 v úseku trati Hnojník - Český Těšín</v>
      </c>
      <c r="F87" s="314"/>
      <c r="G87" s="314"/>
      <c r="H87" s="314"/>
      <c r="I87" s="113"/>
      <c r="J87" s="113"/>
      <c r="K87" s="34"/>
      <c r="L87" s="34"/>
      <c r="M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113"/>
      <c r="J88" s="113"/>
      <c r="K88" s="34"/>
      <c r="L88" s="34"/>
      <c r="M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8" t="s">
        <v>23</v>
      </c>
      <c r="D89" s="34"/>
      <c r="E89" s="34"/>
      <c r="F89" s="26" t="str">
        <f>F12</f>
        <v>Obvod Český Těšín</v>
      </c>
      <c r="G89" s="34"/>
      <c r="H89" s="34"/>
      <c r="I89" s="115" t="s">
        <v>25</v>
      </c>
      <c r="J89" s="117" t="str">
        <f>IF(J12="","",J12)</f>
        <v>3. 3. 2020</v>
      </c>
      <c r="K89" s="34"/>
      <c r="L89" s="34"/>
      <c r="M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4"/>
      <c r="D90" s="34"/>
      <c r="E90" s="34"/>
      <c r="F90" s="34"/>
      <c r="G90" s="34"/>
      <c r="H90" s="34"/>
      <c r="I90" s="113"/>
      <c r="J90" s="113"/>
      <c r="K90" s="34"/>
      <c r="L90" s="34"/>
      <c r="M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8" t="s">
        <v>27</v>
      </c>
      <c r="D91" s="34"/>
      <c r="E91" s="34"/>
      <c r="F91" s="26" t="str">
        <f>E15</f>
        <v>Správa železnic s.o.,OŘ Ostrava,ST Ostrava</v>
      </c>
      <c r="G91" s="34"/>
      <c r="H91" s="34"/>
      <c r="I91" s="115" t="s">
        <v>35</v>
      </c>
      <c r="J91" s="155" t="str">
        <f>E21</f>
        <v xml:space="preserve"> </v>
      </c>
      <c r="K91" s="34"/>
      <c r="L91" s="34"/>
      <c r="M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8" t="s">
        <v>33</v>
      </c>
      <c r="D92" s="34"/>
      <c r="E92" s="34"/>
      <c r="F92" s="26" t="str">
        <f>IF(E18="","",E18)</f>
        <v>Vyplň údaj</v>
      </c>
      <c r="G92" s="34"/>
      <c r="H92" s="34"/>
      <c r="I92" s="115" t="s">
        <v>37</v>
      </c>
      <c r="J92" s="155" t="str">
        <f>E24</f>
        <v xml:space="preserve"> </v>
      </c>
      <c r="K92" s="34"/>
      <c r="L92" s="34"/>
      <c r="M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4"/>
      <c r="D93" s="34"/>
      <c r="E93" s="34"/>
      <c r="F93" s="34"/>
      <c r="G93" s="34"/>
      <c r="H93" s="34"/>
      <c r="I93" s="113"/>
      <c r="J93" s="113"/>
      <c r="K93" s="34"/>
      <c r="L93" s="34"/>
      <c r="M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56" t="s">
        <v>120</v>
      </c>
      <c r="D94" s="157"/>
      <c r="E94" s="157"/>
      <c r="F94" s="157"/>
      <c r="G94" s="157"/>
      <c r="H94" s="157"/>
      <c r="I94" s="158" t="s">
        <v>121</v>
      </c>
      <c r="J94" s="158" t="s">
        <v>122</v>
      </c>
      <c r="K94" s="159" t="s">
        <v>123</v>
      </c>
      <c r="L94" s="157"/>
      <c r="M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4"/>
      <c r="D95" s="34"/>
      <c r="E95" s="34"/>
      <c r="F95" s="34"/>
      <c r="G95" s="34"/>
      <c r="H95" s="34"/>
      <c r="I95" s="113"/>
      <c r="J95" s="113"/>
      <c r="K95" s="34"/>
      <c r="L95" s="34"/>
      <c r="M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60" t="s">
        <v>124</v>
      </c>
      <c r="D96" s="34"/>
      <c r="E96" s="34"/>
      <c r="F96" s="34"/>
      <c r="G96" s="34"/>
      <c r="H96" s="34"/>
      <c r="I96" s="161">
        <f t="shared" ref="I96:J98" si="0">Q119</f>
        <v>0</v>
      </c>
      <c r="J96" s="161">
        <f t="shared" si="0"/>
        <v>0</v>
      </c>
      <c r="K96" s="81">
        <f>K119</f>
        <v>0</v>
      </c>
      <c r="L96" s="34"/>
      <c r="M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6" t="s">
        <v>125</v>
      </c>
    </row>
    <row r="97" spans="1:31" s="9" customFormat="1" ht="24.95" customHeight="1">
      <c r="B97" s="162"/>
      <c r="C97" s="163"/>
      <c r="D97" s="164" t="s">
        <v>126</v>
      </c>
      <c r="E97" s="165"/>
      <c r="F97" s="165"/>
      <c r="G97" s="165"/>
      <c r="H97" s="165"/>
      <c r="I97" s="166">
        <f t="shared" si="0"/>
        <v>0</v>
      </c>
      <c r="J97" s="166">
        <f t="shared" si="0"/>
        <v>0</v>
      </c>
      <c r="K97" s="167">
        <f>K120</f>
        <v>0</v>
      </c>
      <c r="L97" s="163"/>
      <c r="M97" s="168"/>
    </row>
    <row r="98" spans="1:31" s="10" customFormat="1" ht="19.899999999999999" customHeight="1">
      <c r="B98" s="169"/>
      <c r="C98" s="170"/>
      <c r="D98" s="171" t="s">
        <v>127</v>
      </c>
      <c r="E98" s="172"/>
      <c r="F98" s="172"/>
      <c r="G98" s="172"/>
      <c r="H98" s="172"/>
      <c r="I98" s="173">
        <f t="shared" si="0"/>
        <v>0</v>
      </c>
      <c r="J98" s="173">
        <f t="shared" si="0"/>
        <v>0</v>
      </c>
      <c r="K98" s="174">
        <f>K121</f>
        <v>0</v>
      </c>
      <c r="L98" s="170"/>
      <c r="M98" s="175"/>
    </row>
    <row r="99" spans="1:31" s="9" customFormat="1" ht="24.95" customHeight="1">
      <c r="B99" s="162"/>
      <c r="C99" s="163"/>
      <c r="D99" s="164" t="s">
        <v>128</v>
      </c>
      <c r="E99" s="165"/>
      <c r="F99" s="165"/>
      <c r="G99" s="165"/>
      <c r="H99" s="165"/>
      <c r="I99" s="166">
        <f>Q196</f>
        <v>0</v>
      </c>
      <c r="J99" s="166">
        <f>R196</f>
        <v>0</v>
      </c>
      <c r="K99" s="167">
        <f>K196</f>
        <v>0</v>
      </c>
      <c r="L99" s="163"/>
      <c r="M99" s="168"/>
    </row>
    <row r="100" spans="1:31" s="2" customFormat="1" ht="21.75" customHeight="1">
      <c r="A100" s="32"/>
      <c r="B100" s="33"/>
      <c r="C100" s="34"/>
      <c r="D100" s="34"/>
      <c r="E100" s="34"/>
      <c r="F100" s="34"/>
      <c r="G100" s="34"/>
      <c r="H100" s="34"/>
      <c r="I100" s="113"/>
      <c r="J100" s="113"/>
      <c r="K100" s="34"/>
      <c r="L100" s="34"/>
      <c r="M100" s="49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</row>
    <row r="101" spans="1:31" s="2" customFormat="1" ht="6.95" customHeight="1">
      <c r="A101" s="32"/>
      <c r="B101" s="52"/>
      <c r="C101" s="53"/>
      <c r="D101" s="53"/>
      <c r="E101" s="53"/>
      <c r="F101" s="53"/>
      <c r="G101" s="53"/>
      <c r="H101" s="53"/>
      <c r="I101" s="151"/>
      <c r="J101" s="151"/>
      <c r="K101" s="53"/>
      <c r="L101" s="53"/>
      <c r="M101" s="49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</row>
    <row r="105" spans="1:31" s="2" customFormat="1" ht="6.95" customHeight="1">
      <c r="A105" s="32"/>
      <c r="B105" s="54"/>
      <c r="C105" s="55"/>
      <c r="D105" s="55"/>
      <c r="E105" s="55"/>
      <c r="F105" s="55"/>
      <c r="G105" s="55"/>
      <c r="H105" s="55"/>
      <c r="I105" s="154"/>
      <c r="J105" s="154"/>
      <c r="K105" s="55"/>
      <c r="L105" s="55"/>
      <c r="M105" s="49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pans="1:31" s="2" customFormat="1" ht="24.95" customHeight="1">
      <c r="A106" s="32"/>
      <c r="B106" s="33"/>
      <c r="C106" s="22" t="s">
        <v>129</v>
      </c>
      <c r="D106" s="34"/>
      <c r="E106" s="34"/>
      <c r="F106" s="34"/>
      <c r="G106" s="34"/>
      <c r="H106" s="34"/>
      <c r="I106" s="113"/>
      <c r="J106" s="113"/>
      <c r="K106" s="34"/>
      <c r="L106" s="34"/>
      <c r="M106" s="49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31" s="2" customFormat="1" ht="6.95" customHeight="1">
      <c r="A107" s="32"/>
      <c r="B107" s="33"/>
      <c r="C107" s="34"/>
      <c r="D107" s="34"/>
      <c r="E107" s="34"/>
      <c r="F107" s="34"/>
      <c r="G107" s="34"/>
      <c r="H107" s="34"/>
      <c r="I107" s="113"/>
      <c r="J107" s="113"/>
      <c r="K107" s="34"/>
      <c r="L107" s="34"/>
      <c r="M107" s="49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12" customHeight="1">
      <c r="A108" s="32"/>
      <c r="B108" s="33"/>
      <c r="C108" s="28" t="s">
        <v>17</v>
      </c>
      <c r="D108" s="34"/>
      <c r="E108" s="34"/>
      <c r="F108" s="34"/>
      <c r="G108" s="34"/>
      <c r="H108" s="34"/>
      <c r="I108" s="113"/>
      <c r="J108" s="113"/>
      <c r="K108" s="34"/>
      <c r="L108" s="34"/>
      <c r="M108" s="49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16.5" customHeight="1">
      <c r="A109" s="32"/>
      <c r="B109" s="33"/>
      <c r="C109" s="34"/>
      <c r="D109" s="34"/>
      <c r="E109" s="312" t="str">
        <f>E7</f>
        <v>Oprava přejezdů na tratích 322,323</v>
      </c>
      <c r="F109" s="313"/>
      <c r="G109" s="313"/>
      <c r="H109" s="313"/>
      <c r="I109" s="113"/>
      <c r="J109" s="113"/>
      <c r="K109" s="34"/>
      <c r="L109" s="34"/>
      <c r="M109" s="49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12" customHeight="1">
      <c r="A110" s="32"/>
      <c r="B110" s="33"/>
      <c r="C110" s="28" t="s">
        <v>114</v>
      </c>
      <c r="D110" s="34"/>
      <c r="E110" s="34"/>
      <c r="F110" s="34"/>
      <c r="G110" s="34"/>
      <c r="H110" s="34"/>
      <c r="I110" s="113"/>
      <c r="J110" s="113"/>
      <c r="K110" s="34"/>
      <c r="L110" s="34"/>
      <c r="M110" s="49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16.5" customHeight="1">
      <c r="A111" s="32"/>
      <c r="B111" s="33"/>
      <c r="C111" s="34"/>
      <c r="D111" s="34"/>
      <c r="E111" s="284" t="str">
        <f>E9</f>
        <v>SO 07 - Oprava přejezdu P8330 v km 129,017 v úseku trati Hnojník - Český Těšín</v>
      </c>
      <c r="F111" s="314"/>
      <c r="G111" s="314"/>
      <c r="H111" s="314"/>
      <c r="I111" s="113"/>
      <c r="J111" s="113"/>
      <c r="K111" s="34"/>
      <c r="L111" s="34"/>
      <c r="M111" s="49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6.95" customHeight="1">
      <c r="A112" s="32"/>
      <c r="B112" s="33"/>
      <c r="C112" s="34"/>
      <c r="D112" s="34"/>
      <c r="E112" s="34"/>
      <c r="F112" s="34"/>
      <c r="G112" s="34"/>
      <c r="H112" s="34"/>
      <c r="I112" s="113"/>
      <c r="J112" s="113"/>
      <c r="K112" s="34"/>
      <c r="L112" s="34"/>
      <c r="M112" s="49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2" customHeight="1">
      <c r="A113" s="32"/>
      <c r="B113" s="33"/>
      <c r="C113" s="28" t="s">
        <v>23</v>
      </c>
      <c r="D113" s="34"/>
      <c r="E113" s="34"/>
      <c r="F113" s="26" t="str">
        <f>F12</f>
        <v>Obvod Český Těšín</v>
      </c>
      <c r="G113" s="34"/>
      <c r="H113" s="34"/>
      <c r="I113" s="115" t="s">
        <v>25</v>
      </c>
      <c r="J113" s="117" t="str">
        <f>IF(J12="","",J12)</f>
        <v>3. 3. 2020</v>
      </c>
      <c r="K113" s="34"/>
      <c r="L113" s="34"/>
      <c r="M113" s="49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6.95" customHeight="1">
      <c r="A114" s="32"/>
      <c r="B114" s="33"/>
      <c r="C114" s="34"/>
      <c r="D114" s="34"/>
      <c r="E114" s="34"/>
      <c r="F114" s="34"/>
      <c r="G114" s="34"/>
      <c r="H114" s="34"/>
      <c r="I114" s="113"/>
      <c r="J114" s="113"/>
      <c r="K114" s="34"/>
      <c r="L114" s="34"/>
      <c r="M114" s="49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5.2" customHeight="1">
      <c r="A115" s="32"/>
      <c r="B115" s="33"/>
      <c r="C115" s="28" t="s">
        <v>27</v>
      </c>
      <c r="D115" s="34"/>
      <c r="E115" s="34"/>
      <c r="F115" s="26" t="str">
        <f>E15</f>
        <v>Správa železnic s.o.,OŘ Ostrava,ST Ostrava</v>
      </c>
      <c r="G115" s="34"/>
      <c r="H115" s="34"/>
      <c r="I115" s="115" t="s">
        <v>35</v>
      </c>
      <c r="J115" s="155" t="str">
        <f>E21</f>
        <v xml:space="preserve"> </v>
      </c>
      <c r="K115" s="34"/>
      <c r="L115" s="34"/>
      <c r="M115" s="49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5.2" customHeight="1">
      <c r="A116" s="32"/>
      <c r="B116" s="33"/>
      <c r="C116" s="28" t="s">
        <v>33</v>
      </c>
      <c r="D116" s="34"/>
      <c r="E116" s="34"/>
      <c r="F116" s="26" t="str">
        <f>IF(E18="","",E18)</f>
        <v>Vyplň údaj</v>
      </c>
      <c r="G116" s="34"/>
      <c r="H116" s="34"/>
      <c r="I116" s="115" t="s">
        <v>37</v>
      </c>
      <c r="J116" s="155" t="str">
        <f>E24</f>
        <v xml:space="preserve"> </v>
      </c>
      <c r="K116" s="34"/>
      <c r="L116" s="34"/>
      <c r="M116" s="49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10.35" customHeight="1">
      <c r="A117" s="32"/>
      <c r="B117" s="33"/>
      <c r="C117" s="34"/>
      <c r="D117" s="34"/>
      <c r="E117" s="34"/>
      <c r="F117" s="34"/>
      <c r="G117" s="34"/>
      <c r="H117" s="34"/>
      <c r="I117" s="113"/>
      <c r="J117" s="113"/>
      <c r="K117" s="34"/>
      <c r="L117" s="34"/>
      <c r="M117" s="49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11" customFormat="1" ht="29.25" customHeight="1">
      <c r="A118" s="176"/>
      <c r="B118" s="177"/>
      <c r="C118" s="178" t="s">
        <v>130</v>
      </c>
      <c r="D118" s="179" t="s">
        <v>64</v>
      </c>
      <c r="E118" s="179" t="s">
        <v>60</v>
      </c>
      <c r="F118" s="179" t="s">
        <v>61</v>
      </c>
      <c r="G118" s="179" t="s">
        <v>131</v>
      </c>
      <c r="H118" s="179" t="s">
        <v>132</v>
      </c>
      <c r="I118" s="180" t="s">
        <v>133</v>
      </c>
      <c r="J118" s="180" t="s">
        <v>134</v>
      </c>
      <c r="K118" s="179" t="s">
        <v>123</v>
      </c>
      <c r="L118" s="181" t="s">
        <v>135</v>
      </c>
      <c r="M118" s="182"/>
      <c r="N118" s="72" t="s">
        <v>1</v>
      </c>
      <c r="O118" s="73" t="s">
        <v>43</v>
      </c>
      <c r="P118" s="73" t="s">
        <v>136</v>
      </c>
      <c r="Q118" s="73" t="s">
        <v>137</v>
      </c>
      <c r="R118" s="73" t="s">
        <v>138</v>
      </c>
      <c r="S118" s="73" t="s">
        <v>139</v>
      </c>
      <c r="T118" s="73" t="s">
        <v>140</v>
      </c>
      <c r="U118" s="73" t="s">
        <v>141</v>
      </c>
      <c r="V118" s="73" t="s">
        <v>142</v>
      </c>
      <c r="W118" s="73" t="s">
        <v>143</v>
      </c>
      <c r="X118" s="74" t="s">
        <v>144</v>
      </c>
      <c r="Y118" s="176"/>
      <c r="Z118" s="176"/>
      <c r="AA118" s="176"/>
      <c r="AB118" s="176"/>
      <c r="AC118" s="176"/>
      <c r="AD118" s="176"/>
      <c r="AE118" s="176"/>
    </row>
    <row r="119" spans="1:65" s="2" customFormat="1" ht="22.9" customHeight="1">
      <c r="A119" s="32"/>
      <c r="B119" s="33"/>
      <c r="C119" s="79" t="s">
        <v>145</v>
      </c>
      <c r="D119" s="34"/>
      <c r="E119" s="34"/>
      <c r="F119" s="34"/>
      <c r="G119" s="34"/>
      <c r="H119" s="34"/>
      <c r="I119" s="113"/>
      <c r="J119" s="113"/>
      <c r="K119" s="183">
        <f>BK119</f>
        <v>0</v>
      </c>
      <c r="L119" s="34"/>
      <c r="M119" s="37"/>
      <c r="N119" s="75"/>
      <c r="O119" s="184"/>
      <c r="P119" s="76"/>
      <c r="Q119" s="185">
        <f>Q120+Q196</f>
        <v>0</v>
      </c>
      <c r="R119" s="185">
        <f>R120+R196</f>
        <v>0</v>
      </c>
      <c r="S119" s="76"/>
      <c r="T119" s="186">
        <f>T120+T196</f>
        <v>0</v>
      </c>
      <c r="U119" s="76"/>
      <c r="V119" s="186">
        <f>V120+V196</f>
        <v>457.44553999999994</v>
      </c>
      <c r="W119" s="76"/>
      <c r="X119" s="187">
        <f>X120+X196</f>
        <v>150.69999999999999</v>
      </c>
      <c r="Y119" s="32"/>
      <c r="Z119" s="32"/>
      <c r="AA119" s="32"/>
      <c r="AB119" s="32"/>
      <c r="AC119" s="32"/>
      <c r="AD119" s="32"/>
      <c r="AE119" s="32"/>
      <c r="AT119" s="16" t="s">
        <v>80</v>
      </c>
      <c r="AU119" s="16" t="s">
        <v>125</v>
      </c>
      <c r="BK119" s="188">
        <f>BK120+BK196</f>
        <v>0</v>
      </c>
    </row>
    <row r="120" spans="1:65" s="12" customFormat="1" ht="25.9" customHeight="1">
      <c r="B120" s="189"/>
      <c r="C120" s="190"/>
      <c r="D120" s="191" t="s">
        <v>80</v>
      </c>
      <c r="E120" s="192" t="s">
        <v>146</v>
      </c>
      <c r="F120" s="192" t="s">
        <v>147</v>
      </c>
      <c r="G120" s="190"/>
      <c r="H120" s="190"/>
      <c r="I120" s="193"/>
      <c r="J120" s="193"/>
      <c r="K120" s="194">
        <f>BK120</f>
        <v>0</v>
      </c>
      <c r="L120" s="190"/>
      <c r="M120" s="195"/>
      <c r="N120" s="196"/>
      <c r="O120" s="197"/>
      <c r="P120" s="197"/>
      <c r="Q120" s="198">
        <f>Q121</f>
        <v>0</v>
      </c>
      <c r="R120" s="198">
        <f>R121</f>
        <v>0</v>
      </c>
      <c r="S120" s="197"/>
      <c r="T120" s="199">
        <f>T121</f>
        <v>0</v>
      </c>
      <c r="U120" s="197"/>
      <c r="V120" s="199">
        <f>V121</f>
        <v>457.44553999999994</v>
      </c>
      <c r="W120" s="197"/>
      <c r="X120" s="200">
        <f>X121</f>
        <v>150.69999999999999</v>
      </c>
      <c r="AR120" s="201" t="s">
        <v>89</v>
      </c>
      <c r="AT120" s="202" t="s">
        <v>80</v>
      </c>
      <c r="AU120" s="202" t="s">
        <v>81</v>
      </c>
      <c r="AY120" s="201" t="s">
        <v>148</v>
      </c>
      <c r="BK120" s="203">
        <f>BK121</f>
        <v>0</v>
      </c>
    </row>
    <row r="121" spans="1:65" s="12" customFormat="1" ht="22.9" customHeight="1">
      <c r="B121" s="189"/>
      <c r="C121" s="190"/>
      <c r="D121" s="191" t="s">
        <v>80</v>
      </c>
      <c r="E121" s="204" t="s">
        <v>149</v>
      </c>
      <c r="F121" s="204" t="s">
        <v>150</v>
      </c>
      <c r="G121" s="190"/>
      <c r="H121" s="190"/>
      <c r="I121" s="193"/>
      <c r="J121" s="193"/>
      <c r="K121" s="205">
        <f>BK121</f>
        <v>0</v>
      </c>
      <c r="L121" s="190"/>
      <c r="M121" s="195"/>
      <c r="N121" s="196"/>
      <c r="O121" s="197"/>
      <c r="P121" s="197"/>
      <c r="Q121" s="198">
        <f>SUM(Q122:Q195)</f>
        <v>0</v>
      </c>
      <c r="R121" s="198">
        <f>SUM(R122:R195)</f>
        <v>0</v>
      </c>
      <c r="S121" s="197"/>
      <c r="T121" s="199">
        <f>SUM(T122:T195)</f>
        <v>0</v>
      </c>
      <c r="U121" s="197"/>
      <c r="V121" s="199">
        <f>SUM(V122:V195)</f>
        <v>457.44553999999994</v>
      </c>
      <c r="W121" s="197"/>
      <c r="X121" s="200">
        <f>SUM(X122:X195)</f>
        <v>150.69999999999999</v>
      </c>
      <c r="AR121" s="201" t="s">
        <v>89</v>
      </c>
      <c r="AT121" s="202" t="s">
        <v>80</v>
      </c>
      <c r="AU121" s="202" t="s">
        <v>89</v>
      </c>
      <c r="AY121" s="201" t="s">
        <v>148</v>
      </c>
      <c r="BK121" s="203">
        <f>SUM(BK122:BK195)</f>
        <v>0</v>
      </c>
    </row>
    <row r="122" spans="1:65" s="2" customFormat="1" ht="24" customHeight="1">
      <c r="A122" s="32"/>
      <c r="B122" s="33"/>
      <c r="C122" s="206" t="s">
        <v>89</v>
      </c>
      <c r="D122" s="206" t="s">
        <v>151</v>
      </c>
      <c r="E122" s="207" t="s">
        <v>163</v>
      </c>
      <c r="F122" s="208" t="s">
        <v>164</v>
      </c>
      <c r="G122" s="209" t="s">
        <v>160</v>
      </c>
      <c r="H122" s="210">
        <v>38</v>
      </c>
      <c r="I122" s="211"/>
      <c r="J122" s="211"/>
      <c r="K122" s="212">
        <f>ROUND(P122*H122,2)</f>
        <v>0</v>
      </c>
      <c r="L122" s="208" t="s">
        <v>155</v>
      </c>
      <c r="M122" s="37"/>
      <c r="N122" s="213" t="s">
        <v>1</v>
      </c>
      <c r="O122" s="214" t="s">
        <v>44</v>
      </c>
      <c r="P122" s="215">
        <f>I122+J122</f>
        <v>0</v>
      </c>
      <c r="Q122" s="215">
        <f>ROUND(I122*H122,2)</f>
        <v>0</v>
      </c>
      <c r="R122" s="215">
        <f>ROUND(J122*H122,2)</f>
        <v>0</v>
      </c>
      <c r="S122" s="68"/>
      <c r="T122" s="216">
        <f>S122*H122</f>
        <v>0</v>
      </c>
      <c r="U122" s="216">
        <v>0</v>
      </c>
      <c r="V122" s="216">
        <f>U122*H122</f>
        <v>0</v>
      </c>
      <c r="W122" s="216">
        <v>1.7</v>
      </c>
      <c r="X122" s="217">
        <f>W122*H122</f>
        <v>64.599999999999994</v>
      </c>
      <c r="Y122" s="32"/>
      <c r="Z122" s="32"/>
      <c r="AA122" s="32"/>
      <c r="AB122" s="32"/>
      <c r="AC122" s="32"/>
      <c r="AD122" s="32"/>
      <c r="AE122" s="32"/>
      <c r="AR122" s="218" t="s">
        <v>156</v>
      </c>
      <c r="AT122" s="218" t="s">
        <v>151</v>
      </c>
      <c r="AU122" s="218" t="s">
        <v>91</v>
      </c>
      <c r="AY122" s="16" t="s">
        <v>148</v>
      </c>
      <c r="BE122" s="219">
        <f>IF(O122="základní",K122,0)</f>
        <v>0</v>
      </c>
      <c r="BF122" s="219">
        <f>IF(O122="snížená",K122,0)</f>
        <v>0</v>
      </c>
      <c r="BG122" s="219">
        <f>IF(O122="zákl. přenesená",K122,0)</f>
        <v>0</v>
      </c>
      <c r="BH122" s="219">
        <f>IF(O122="sníž. přenesená",K122,0)</f>
        <v>0</v>
      </c>
      <c r="BI122" s="219">
        <f>IF(O122="nulová",K122,0)</f>
        <v>0</v>
      </c>
      <c r="BJ122" s="16" t="s">
        <v>89</v>
      </c>
      <c r="BK122" s="219">
        <f>ROUND(P122*H122,2)</f>
        <v>0</v>
      </c>
      <c r="BL122" s="16" t="s">
        <v>156</v>
      </c>
      <c r="BM122" s="218" t="s">
        <v>884</v>
      </c>
    </row>
    <row r="123" spans="1:65" s="2" customFormat="1" ht="24" customHeight="1">
      <c r="A123" s="32"/>
      <c r="B123" s="33"/>
      <c r="C123" s="206" t="s">
        <v>91</v>
      </c>
      <c r="D123" s="206" t="s">
        <v>151</v>
      </c>
      <c r="E123" s="207" t="s">
        <v>166</v>
      </c>
      <c r="F123" s="208" t="s">
        <v>167</v>
      </c>
      <c r="G123" s="209" t="s">
        <v>160</v>
      </c>
      <c r="H123" s="210">
        <v>38</v>
      </c>
      <c r="I123" s="211"/>
      <c r="J123" s="211"/>
      <c r="K123" s="212">
        <f>ROUND(P123*H123,2)</f>
        <v>0</v>
      </c>
      <c r="L123" s="208" t="s">
        <v>155</v>
      </c>
      <c r="M123" s="37"/>
      <c r="N123" s="213" t="s">
        <v>1</v>
      </c>
      <c r="O123" s="214" t="s">
        <v>44</v>
      </c>
      <c r="P123" s="215">
        <f>I123+J123</f>
        <v>0</v>
      </c>
      <c r="Q123" s="215">
        <f>ROUND(I123*H123,2)</f>
        <v>0</v>
      </c>
      <c r="R123" s="215">
        <f>ROUND(J123*H123,2)</f>
        <v>0</v>
      </c>
      <c r="S123" s="68"/>
      <c r="T123" s="216">
        <f>S123*H123</f>
        <v>0</v>
      </c>
      <c r="U123" s="216">
        <v>1.7</v>
      </c>
      <c r="V123" s="216">
        <f>U123*H123</f>
        <v>64.599999999999994</v>
      </c>
      <c r="W123" s="216">
        <v>0</v>
      </c>
      <c r="X123" s="217">
        <f>W123*H123</f>
        <v>0</v>
      </c>
      <c r="Y123" s="32"/>
      <c r="Z123" s="32"/>
      <c r="AA123" s="32"/>
      <c r="AB123" s="32"/>
      <c r="AC123" s="32"/>
      <c r="AD123" s="32"/>
      <c r="AE123" s="32"/>
      <c r="AR123" s="218" t="s">
        <v>156</v>
      </c>
      <c r="AT123" s="218" t="s">
        <v>151</v>
      </c>
      <c r="AU123" s="218" t="s">
        <v>91</v>
      </c>
      <c r="AY123" s="16" t="s">
        <v>148</v>
      </c>
      <c r="BE123" s="219">
        <f>IF(O123="základní",K123,0)</f>
        <v>0</v>
      </c>
      <c r="BF123" s="219">
        <f>IF(O123="snížená",K123,0)</f>
        <v>0</v>
      </c>
      <c r="BG123" s="219">
        <f>IF(O123="zákl. přenesená",K123,0)</f>
        <v>0</v>
      </c>
      <c r="BH123" s="219">
        <f>IF(O123="sníž. přenesená",K123,0)</f>
        <v>0</v>
      </c>
      <c r="BI123" s="219">
        <f>IF(O123="nulová",K123,0)</f>
        <v>0</v>
      </c>
      <c r="BJ123" s="16" t="s">
        <v>89</v>
      </c>
      <c r="BK123" s="219">
        <f>ROUND(P123*H123,2)</f>
        <v>0</v>
      </c>
      <c r="BL123" s="16" t="s">
        <v>156</v>
      </c>
      <c r="BM123" s="218" t="s">
        <v>885</v>
      </c>
    </row>
    <row r="124" spans="1:65" s="2" customFormat="1" ht="24" customHeight="1">
      <c r="A124" s="32"/>
      <c r="B124" s="33"/>
      <c r="C124" s="206" t="s">
        <v>162</v>
      </c>
      <c r="D124" s="206" t="s">
        <v>151</v>
      </c>
      <c r="E124" s="207" t="s">
        <v>169</v>
      </c>
      <c r="F124" s="208" t="s">
        <v>170</v>
      </c>
      <c r="G124" s="209" t="s">
        <v>160</v>
      </c>
      <c r="H124" s="210">
        <v>50</v>
      </c>
      <c r="I124" s="211"/>
      <c r="J124" s="211"/>
      <c r="K124" s="212">
        <f>ROUND(P124*H124,2)</f>
        <v>0</v>
      </c>
      <c r="L124" s="208" t="s">
        <v>155</v>
      </c>
      <c r="M124" s="37"/>
      <c r="N124" s="213" t="s">
        <v>1</v>
      </c>
      <c r="O124" s="214" t="s">
        <v>44</v>
      </c>
      <c r="P124" s="215">
        <f>I124+J124</f>
        <v>0</v>
      </c>
      <c r="Q124" s="215">
        <f>ROUND(I124*H124,2)</f>
        <v>0</v>
      </c>
      <c r="R124" s="215">
        <f>ROUND(J124*H124,2)</f>
        <v>0</v>
      </c>
      <c r="S124" s="68"/>
      <c r="T124" s="216">
        <f>S124*H124</f>
        <v>0</v>
      </c>
      <c r="U124" s="216">
        <v>1.7</v>
      </c>
      <c r="V124" s="216">
        <f>U124*H124</f>
        <v>85</v>
      </c>
      <c r="W124" s="216">
        <v>0</v>
      </c>
      <c r="X124" s="217">
        <f>W124*H124</f>
        <v>0</v>
      </c>
      <c r="Y124" s="32"/>
      <c r="Z124" s="32"/>
      <c r="AA124" s="32"/>
      <c r="AB124" s="32"/>
      <c r="AC124" s="32"/>
      <c r="AD124" s="32"/>
      <c r="AE124" s="32"/>
      <c r="AR124" s="218" t="s">
        <v>156</v>
      </c>
      <c r="AT124" s="218" t="s">
        <v>151</v>
      </c>
      <c r="AU124" s="218" t="s">
        <v>91</v>
      </c>
      <c r="AY124" s="16" t="s">
        <v>148</v>
      </c>
      <c r="BE124" s="219">
        <f>IF(O124="základní",K124,0)</f>
        <v>0</v>
      </c>
      <c r="BF124" s="219">
        <f>IF(O124="snížená",K124,0)</f>
        <v>0</v>
      </c>
      <c r="BG124" s="219">
        <f>IF(O124="zákl. přenesená",K124,0)</f>
        <v>0</v>
      </c>
      <c r="BH124" s="219">
        <f>IF(O124="sníž. přenesená",K124,0)</f>
        <v>0</v>
      </c>
      <c r="BI124" s="219">
        <f>IF(O124="nulová",K124,0)</f>
        <v>0</v>
      </c>
      <c r="BJ124" s="16" t="s">
        <v>89</v>
      </c>
      <c r="BK124" s="219">
        <f>ROUND(P124*H124,2)</f>
        <v>0</v>
      </c>
      <c r="BL124" s="16" t="s">
        <v>156</v>
      </c>
      <c r="BM124" s="218" t="s">
        <v>886</v>
      </c>
    </row>
    <row r="125" spans="1:65" s="2" customFormat="1" ht="24" customHeight="1">
      <c r="A125" s="32"/>
      <c r="B125" s="33"/>
      <c r="C125" s="206" t="s">
        <v>156</v>
      </c>
      <c r="D125" s="206" t="s">
        <v>151</v>
      </c>
      <c r="E125" s="207" t="s">
        <v>173</v>
      </c>
      <c r="F125" s="208" t="s">
        <v>174</v>
      </c>
      <c r="G125" s="209" t="s">
        <v>175</v>
      </c>
      <c r="H125" s="210">
        <v>0.6</v>
      </c>
      <c r="I125" s="211"/>
      <c r="J125" s="211"/>
      <c r="K125" s="212">
        <f>ROUND(P125*H125,2)</f>
        <v>0</v>
      </c>
      <c r="L125" s="208" t="s">
        <v>155</v>
      </c>
      <c r="M125" s="37"/>
      <c r="N125" s="213" t="s">
        <v>1</v>
      </c>
      <c r="O125" s="214" t="s">
        <v>44</v>
      </c>
      <c r="P125" s="215">
        <f>I125+J125</f>
        <v>0</v>
      </c>
      <c r="Q125" s="215">
        <f>ROUND(I125*H125,2)</f>
        <v>0</v>
      </c>
      <c r="R125" s="215">
        <f>ROUND(J125*H125,2)</f>
        <v>0</v>
      </c>
      <c r="S125" s="68"/>
      <c r="T125" s="216">
        <f>S125*H125</f>
        <v>0</v>
      </c>
      <c r="U125" s="216">
        <v>0</v>
      </c>
      <c r="V125" s="216">
        <f>U125*H125</f>
        <v>0</v>
      </c>
      <c r="W125" s="216">
        <v>0</v>
      </c>
      <c r="X125" s="217">
        <f>W125*H125</f>
        <v>0</v>
      </c>
      <c r="Y125" s="32"/>
      <c r="Z125" s="32"/>
      <c r="AA125" s="32"/>
      <c r="AB125" s="32"/>
      <c r="AC125" s="32"/>
      <c r="AD125" s="32"/>
      <c r="AE125" s="32"/>
      <c r="AR125" s="218" t="s">
        <v>156</v>
      </c>
      <c r="AT125" s="218" t="s">
        <v>151</v>
      </c>
      <c r="AU125" s="218" t="s">
        <v>91</v>
      </c>
      <c r="AY125" s="16" t="s">
        <v>148</v>
      </c>
      <c r="BE125" s="219">
        <f>IF(O125="základní",K125,0)</f>
        <v>0</v>
      </c>
      <c r="BF125" s="219">
        <f>IF(O125="snížená",K125,0)</f>
        <v>0</v>
      </c>
      <c r="BG125" s="219">
        <f>IF(O125="zákl. přenesená",K125,0)</f>
        <v>0</v>
      </c>
      <c r="BH125" s="219">
        <f>IF(O125="sníž. přenesená",K125,0)</f>
        <v>0</v>
      </c>
      <c r="BI125" s="219">
        <f>IF(O125="nulová",K125,0)</f>
        <v>0</v>
      </c>
      <c r="BJ125" s="16" t="s">
        <v>89</v>
      </c>
      <c r="BK125" s="219">
        <f>ROUND(P125*H125,2)</f>
        <v>0</v>
      </c>
      <c r="BL125" s="16" t="s">
        <v>156</v>
      </c>
      <c r="BM125" s="218" t="s">
        <v>887</v>
      </c>
    </row>
    <row r="126" spans="1:65" s="2" customFormat="1" ht="19.5">
      <c r="A126" s="32"/>
      <c r="B126" s="33"/>
      <c r="C126" s="34"/>
      <c r="D126" s="220" t="s">
        <v>177</v>
      </c>
      <c r="E126" s="34"/>
      <c r="F126" s="221" t="s">
        <v>178</v>
      </c>
      <c r="G126" s="34"/>
      <c r="H126" s="34"/>
      <c r="I126" s="113"/>
      <c r="J126" s="113"/>
      <c r="K126" s="34"/>
      <c r="L126" s="34"/>
      <c r="M126" s="37"/>
      <c r="N126" s="222"/>
      <c r="O126" s="223"/>
      <c r="P126" s="68"/>
      <c r="Q126" s="68"/>
      <c r="R126" s="68"/>
      <c r="S126" s="68"/>
      <c r="T126" s="68"/>
      <c r="U126" s="68"/>
      <c r="V126" s="68"/>
      <c r="W126" s="68"/>
      <c r="X126" s="69"/>
      <c r="Y126" s="32"/>
      <c r="Z126" s="32"/>
      <c r="AA126" s="32"/>
      <c r="AB126" s="32"/>
      <c r="AC126" s="32"/>
      <c r="AD126" s="32"/>
      <c r="AE126" s="32"/>
      <c r="AT126" s="16" t="s">
        <v>177</v>
      </c>
      <c r="AU126" s="16" t="s">
        <v>91</v>
      </c>
    </row>
    <row r="127" spans="1:65" s="2" customFormat="1" ht="24" customHeight="1">
      <c r="A127" s="32"/>
      <c r="B127" s="33"/>
      <c r="C127" s="206" t="s">
        <v>149</v>
      </c>
      <c r="D127" s="206" t="s">
        <v>151</v>
      </c>
      <c r="E127" s="207" t="s">
        <v>199</v>
      </c>
      <c r="F127" s="208" t="s">
        <v>200</v>
      </c>
      <c r="G127" s="209" t="s">
        <v>175</v>
      </c>
      <c r="H127" s="210">
        <v>0.02</v>
      </c>
      <c r="I127" s="211"/>
      <c r="J127" s="211"/>
      <c r="K127" s="212">
        <f>ROUND(P127*H127,2)</f>
        <v>0</v>
      </c>
      <c r="L127" s="208" t="s">
        <v>155</v>
      </c>
      <c r="M127" s="37"/>
      <c r="N127" s="213" t="s">
        <v>1</v>
      </c>
      <c r="O127" s="214" t="s">
        <v>44</v>
      </c>
      <c r="P127" s="215">
        <f>I127+J127</f>
        <v>0</v>
      </c>
      <c r="Q127" s="215">
        <f>ROUND(I127*H127,2)</f>
        <v>0</v>
      </c>
      <c r="R127" s="215">
        <f>ROUND(J127*H127,2)</f>
        <v>0</v>
      </c>
      <c r="S127" s="68"/>
      <c r="T127" s="216">
        <f>S127*H127</f>
        <v>0</v>
      </c>
      <c r="U127" s="216">
        <v>0</v>
      </c>
      <c r="V127" s="216">
        <f>U127*H127</f>
        <v>0</v>
      </c>
      <c r="W127" s="216">
        <v>0</v>
      </c>
      <c r="X127" s="217">
        <f>W127*H127</f>
        <v>0</v>
      </c>
      <c r="Y127" s="32"/>
      <c r="Z127" s="32"/>
      <c r="AA127" s="32"/>
      <c r="AB127" s="32"/>
      <c r="AC127" s="32"/>
      <c r="AD127" s="32"/>
      <c r="AE127" s="32"/>
      <c r="AR127" s="218" t="s">
        <v>156</v>
      </c>
      <c r="AT127" s="218" t="s">
        <v>151</v>
      </c>
      <c r="AU127" s="218" t="s">
        <v>91</v>
      </c>
      <c r="AY127" s="16" t="s">
        <v>148</v>
      </c>
      <c r="BE127" s="219">
        <f>IF(O127="základní",K127,0)</f>
        <v>0</v>
      </c>
      <c r="BF127" s="219">
        <f>IF(O127="snížená",K127,0)</f>
        <v>0</v>
      </c>
      <c r="BG127" s="219">
        <f>IF(O127="zákl. přenesená",K127,0)</f>
        <v>0</v>
      </c>
      <c r="BH127" s="219">
        <f>IF(O127="sníž. přenesená",K127,0)</f>
        <v>0</v>
      </c>
      <c r="BI127" s="219">
        <f>IF(O127="nulová",K127,0)</f>
        <v>0</v>
      </c>
      <c r="BJ127" s="16" t="s">
        <v>89</v>
      </c>
      <c r="BK127" s="219">
        <f>ROUND(P127*H127,2)</f>
        <v>0</v>
      </c>
      <c r="BL127" s="16" t="s">
        <v>156</v>
      </c>
      <c r="BM127" s="218" t="s">
        <v>888</v>
      </c>
    </row>
    <row r="128" spans="1:65" s="2" customFormat="1" ht="24" customHeight="1">
      <c r="A128" s="32"/>
      <c r="B128" s="33"/>
      <c r="C128" s="206" t="s">
        <v>172</v>
      </c>
      <c r="D128" s="206" t="s">
        <v>151</v>
      </c>
      <c r="E128" s="207" t="s">
        <v>889</v>
      </c>
      <c r="F128" s="208" t="s">
        <v>890</v>
      </c>
      <c r="G128" s="209" t="s">
        <v>175</v>
      </c>
      <c r="H128" s="210">
        <v>0.02</v>
      </c>
      <c r="I128" s="211"/>
      <c r="J128" s="211"/>
      <c r="K128" s="212">
        <f>ROUND(P128*H128,2)</f>
        <v>0</v>
      </c>
      <c r="L128" s="208" t="s">
        <v>155</v>
      </c>
      <c r="M128" s="37"/>
      <c r="N128" s="213" t="s">
        <v>1</v>
      </c>
      <c r="O128" s="214" t="s">
        <v>44</v>
      </c>
      <c r="P128" s="215">
        <f>I128+J128</f>
        <v>0</v>
      </c>
      <c r="Q128" s="215">
        <f>ROUND(I128*H128,2)</f>
        <v>0</v>
      </c>
      <c r="R128" s="215">
        <f>ROUND(J128*H128,2)</f>
        <v>0</v>
      </c>
      <c r="S128" s="68"/>
      <c r="T128" s="216">
        <f>S128*H128</f>
        <v>0</v>
      </c>
      <c r="U128" s="216">
        <v>0</v>
      </c>
      <c r="V128" s="216">
        <f>U128*H128</f>
        <v>0</v>
      </c>
      <c r="W128" s="216">
        <v>0</v>
      </c>
      <c r="X128" s="217">
        <f>W128*H128</f>
        <v>0</v>
      </c>
      <c r="Y128" s="32"/>
      <c r="Z128" s="32"/>
      <c r="AA128" s="32"/>
      <c r="AB128" s="32"/>
      <c r="AC128" s="32"/>
      <c r="AD128" s="32"/>
      <c r="AE128" s="32"/>
      <c r="AR128" s="218" t="s">
        <v>156</v>
      </c>
      <c r="AT128" s="218" t="s">
        <v>151</v>
      </c>
      <c r="AU128" s="218" t="s">
        <v>91</v>
      </c>
      <c r="AY128" s="16" t="s">
        <v>148</v>
      </c>
      <c r="BE128" s="219">
        <f>IF(O128="základní",K128,0)</f>
        <v>0</v>
      </c>
      <c r="BF128" s="219">
        <f>IF(O128="snížená",K128,0)</f>
        <v>0</v>
      </c>
      <c r="BG128" s="219">
        <f>IF(O128="zákl. přenesená",K128,0)</f>
        <v>0</v>
      </c>
      <c r="BH128" s="219">
        <f>IF(O128="sníž. přenesená",K128,0)</f>
        <v>0</v>
      </c>
      <c r="BI128" s="219">
        <f>IF(O128="nulová",K128,0)</f>
        <v>0</v>
      </c>
      <c r="BJ128" s="16" t="s">
        <v>89</v>
      </c>
      <c r="BK128" s="219">
        <f>ROUND(P128*H128,2)</f>
        <v>0</v>
      </c>
      <c r="BL128" s="16" t="s">
        <v>156</v>
      </c>
      <c r="BM128" s="218" t="s">
        <v>891</v>
      </c>
    </row>
    <row r="129" spans="1:65" s="2" customFormat="1" ht="24" customHeight="1">
      <c r="A129" s="32"/>
      <c r="B129" s="33"/>
      <c r="C129" s="206" t="s">
        <v>179</v>
      </c>
      <c r="D129" s="206" t="s">
        <v>151</v>
      </c>
      <c r="E129" s="207" t="s">
        <v>217</v>
      </c>
      <c r="F129" s="208" t="s">
        <v>218</v>
      </c>
      <c r="G129" s="209" t="s">
        <v>182</v>
      </c>
      <c r="H129" s="210">
        <v>6</v>
      </c>
      <c r="I129" s="211"/>
      <c r="J129" s="211"/>
      <c r="K129" s="212">
        <f>ROUND(P129*H129,2)</f>
        <v>0</v>
      </c>
      <c r="L129" s="208" t="s">
        <v>155</v>
      </c>
      <c r="M129" s="37"/>
      <c r="N129" s="213" t="s">
        <v>1</v>
      </c>
      <c r="O129" s="214" t="s">
        <v>44</v>
      </c>
      <c r="P129" s="215">
        <f>I129+J129</f>
        <v>0</v>
      </c>
      <c r="Q129" s="215">
        <f>ROUND(I129*H129,2)</f>
        <v>0</v>
      </c>
      <c r="R129" s="215">
        <f>ROUND(J129*H129,2)</f>
        <v>0</v>
      </c>
      <c r="S129" s="68"/>
      <c r="T129" s="216">
        <f>S129*H129</f>
        <v>0</v>
      </c>
      <c r="U129" s="216">
        <v>0</v>
      </c>
      <c r="V129" s="216">
        <f>U129*H129</f>
        <v>0</v>
      </c>
      <c r="W129" s="216">
        <v>0</v>
      </c>
      <c r="X129" s="217">
        <f>W129*H129</f>
        <v>0</v>
      </c>
      <c r="Y129" s="32"/>
      <c r="Z129" s="32"/>
      <c r="AA129" s="32"/>
      <c r="AB129" s="32"/>
      <c r="AC129" s="32"/>
      <c r="AD129" s="32"/>
      <c r="AE129" s="32"/>
      <c r="AR129" s="218" t="s">
        <v>156</v>
      </c>
      <c r="AT129" s="218" t="s">
        <v>151</v>
      </c>
      <c r="AU129" s="218" t="s">
        <v>91</v>
      </c>
      <c r="AY129" s="16" t="s">
        <v>148</v>
      </c>
      <c r="BE129" s="219">
        <f>IF(O129="základní",K129,0)</f>
        <v>0</v>
      </c>
      <c r="BF129" s="219">
        <f>IF(O129="snížená",K129,0)</f>
        <v>0</v>
      </c>
      <c r="BG129" s="219">
        <f>IF(O129="zákl. přenesená",K129,0)</f>
        <v>0</v>
      </c>
      <c r="BH129" s="219">
        <f>IF(O129="sníž. přenesená",K129,0)</f>
        <v>0</v>
      </c>
      <c r="BI129" s="219">
        <f>IF(O129="nulová",K129,0)</f>
        <v>0</v>
      </c>
      <c r="BJ129" s="16" t="s">
        <v>89</v>
      </c>
      <c r="BK129" s="219">
        <f>ROUND(P129*H129,2)</f>
        <v>0</v>
      </c>
      <c r="BL129" s="16" t="s">
        <v>156</v>
      </c>
      <c r="BM129" s="218" t="s">
        <v>892</v>
      </c>
    </row>
    <row r="130" spans="1:65" s="2" customFormat="1" ht="19.5">
      <c r="A130" s="32"/>
      <c r="B130" s="33"/>
      <c r="C130" s="34"/>
      <c r="D130" s="220" t="s">
        <v>177</v>
      </c>
      <c r="E130" s="34"/>
      <c r="F130" s="221" t="s">
        <v>216</v>
      </c>
      <c r="G130" s="34"/>
      <c r="H130" s="34"/>
      <c r="I130" s="113"/>
      <c r="J130" s="113"/>
      <c r="K130" s="34"/>
      <c r="L130" s="34"/>
      <c r="M130" s="37"/>
      <c r="N130" s="222"/>
      <c r="O130" s="223"/>
      <c r="P130" s="68"/>
      <c r="Q130" s="68"/>
      <c r="R130" s="68"/>
      <c r="S130" s="68"/>
      <c r="T130" s="68"/>
      <c r="U130" s="68"/>
      <c r="V130" s="68"/>
      <c r="W130" s="68"/>
      <c r="X130" s="69"/>
      <c r="Y130" s="32"/>
      <c r="Z130" s="32"/>
      <c r="AA130" s="32"/>
      <c r="AB130" s="32"/>
      <c r="AC130" s="32"/>
      <c r="AD130" s="32"/>
      <c r="AE130" s="32"/>
      <c r="AT130" s="16" t="s">
        <v>177</v>
      </c>
      <c r="AU130" s="16" t="s">
        <v>91</v>
      </c>
    </row>
    <row r="131" spans="1:65" s="2" customFormat="1" ht="24" customHeight="1">
      <c r="A131" s="32"/>
      <c r="B131" s="33"/>
      <c r="C131" s="206" t="s">
        <v>185</v>
      </c>
      <c r="D131" s="206" t="s">
        <v>151</v>
      </c>
      <c r="E131" s="207" t="s">
        <v>236</v>
      </c>
      <c r="F131" s="208" t="s">
        <v>237</v>
      </c>
      <c r="G131" s="209" t="s">
        <v>175</v>
      </c>
      <c r="H131" s="210">
        <v>0.5</v>
      </c>
      <c r="I131" s="211"/>
      <c r="J131" s="211"/>
      <c r="K131" s="212">
        <f>ROUND(P131*H131,2)</f>
        <v>0</v>
      </c>
      <c r="L131" s="208" t="s">
        <v>155</v>
      </c>
      <c r="M131" s="37"/>
      <c r="N131" s="213" t="s">
        <v>1</v>
      </c>
      <c r="O131" s="214" t="s">
        <v>44</v>
      </c>
      <c r="P131" s="215">
        <f>I131+J131</f>
        <v>0</v>
      </c>
      <c r="Q131" s="215">
        <f>ROUND(I131*H131,2)</f>
        <v>0</v>
      </c>
      <c r="R131" s="215">
        <f>ROUND(J131*H131,2)</f>
        <v>0</v>
      </c>
      <c r="S131" s="68"/>
      <c r="T131" s="216">
        <f>S131*H131</f>
        <v>0</v>
      </c>
      <c r="U131" s="216">
        <v>0</v>
      </c>
      <c r="V131" s="216">
        <f>U131*H131</f>
        <v>0</v>
      </c>
      <c r="W131" s="216">
        <v>0</v>
      </c>
      <c r="X131" s="217">
        <f>W131*H131</f>
        <v>0</v>
      </c>
      <c r="Y131" s="32"/>
      <c r="Z131" s="32"/>
      <c r="AA131" s="32"/>
      <c r="AB131" s="32"/>
      <c r="AC131" s="32"/>
      <c r="AD131" s="32"/>
      <c r="AE131" s="32"/>
      <c r="AR131" s="218" t="s">
        <v>156</v>
      </c>
      <c r="AT131" s="218" t="s">
        <v>151</v>
      </c>
      <c r="AU131" s="218" t="s">
        <v>91</v>
      </c>
      <c r="AY131" s="16" t="s">
        <v>148</v>
      </c>
      <c r="BE131" s="219">
        <f>IF(O131="základní",K131,0)</f>
        <v>0</v>
      </c>
      <c r="BF131" s="219">
        <f>IF(O131="snížená",K131,0)</f>
        <v>0</v>
      </c>
      <c r="BG131" s="219">
        <f>IF(O131="zákl. přenesená",K131,0)</f>
        <v>0</v>
      </c>
      <c r="BH131" s="219">
        <f>IF(O131="sníž. přenesená",K131,0)</f>
        <v>0</v>
      </c>
      <c r="BI131" s="219">
        <f>IF(O131="nulová",K131,0)</f>
        <v>0</v>
      </c>
      <c r="BJ131" s="16" t="s">
        <v>89</v>
      </c>
      <c r="BK131" s="219">
        <f>ROUND(P131*H131,2)</f>
        <v>0</v>
      </c>
      <c r="BL131" s="16" t="s">
        <v>156</v>
      </c>
      <c r="BM131" s="218" t="s">
        <v>893</v>
      </c>
    </row>
    <row r="132" spans="1:65" s="2" customFormat="1" ht="19.5">
      <c r="A132" s="32"/>
      <c r="B132" s="33"/>
      <c r="C132" s="34"/>
      <c r="D132" s="220" t="s">
        <v>177</v>
      </c>
      <c r="E132" s="34"/>
      <c r="F132" s="221" t="s">
        <v>178</v>
      </c>
      <c r="G132" s="34"/>
      <c r="H132" s="34"/>
      <c r="I132" s="113"/>
      <c r="J132" s="113"/>
      <c r="K132" s="34"/>
      <c r="L132" s="34"/>
      <c r="M132" s="37"/>
      <c r="N132" s="222"/>
      <c r="O132" s="223"/>
      <c r="P132" s="68"/>
      <c r="Q132" s="68"/>
      <c r="R132" s="68"/>
      <c r="S132" s="68"/>
      <c r="T132" s="68"/>
      <c r="U132" s="68"/>
      <c r="V132" s="68"/>
      <c r="W132" s="68"/>
      <c r="X132" s="69"/>
      <c r="Y132" s="32"/>
      <c r="Z132" s="32"/>
      <c r="AA132" s="32"/>
      <c r="AB132" s="32"/>
      <c r="AC132" s="32"/>
      <c r="AD132" s="32"/>
      <c r="AE132" s="32"/>
      <c r="AT132" s="16" t="s">
        <v>177</v>
      </c>
      <c r="AU132" s="16" t="s">
        <v>91</v>
      </c>
    </row>
    <row r="133" spans="1:65" s="2" customFormat="1" ht="24" customHeight="1">
      <c r="A133" s="32"/>
      <c r="B133" s="33"/>
      <c r="C133" s="206" t="s">
        <v>189</v>
      </c>
      <c r="D133" s="206" t="s">
        <v>151</v>
      </c>
      <c r="E133" s="207" t="s">
        <v>240</v>
      </c>
      <c r="F133" s="208" t="s">
        <v>241</v>
      </c>
      <c r="G133" s="209" t="s">
        <v>175</v>
      </c>
      <c r="H133" s="210">
        <v>0.6</v>
      </c>
      <c r="I133" s="211"/>
      <c r="J133" s="211"/>
      <c r="K133" s="212">
        <f>ROUND(P133*H133,2)</f>
        <v>0</v>
      </c>
      <c r="L133" s="208" t="s">
        <v>155</v>
      </c>
      <c r="M133" s="37"/>
      <c r="N133" s="213" t="s">
        <v>1</v>
      </c>
      <c r="O133" s="214" t="s">
        <v>44</v>
      </c>
      <c r="P133" s="215">
        <f>I133+J133</f>
        <v>0</v>
      </c>
      <c r="Q133" s="215">
        <f>ROUND(I133*H133,2)</f>
        <v>0</v>
      </c>
      <c r="R133" s="215">
        <f>ROUND(J133*H133,2)</f>
        <v>0</v>
      </c>
      <c r="S133" s="68"/>
      <c r="T133" s="216">
        <f>S133*H133</f>
        <v>0</v>
      </c>
      <c r="U133" s="216">
        <v>0</v>
      </c>
      <c r="V133" s="216">
        <f>U133*H133</f>
        <v>0</v>
      </c>
      <c r="W133" s="216">
        <v>0</v>
      </c>
      <c r="X133" s="217">
        <f>W133*H133</f>
        <v>0</v>
      </c>
      <c r="Y133" s="32"/>
      <c r="Z133" s="32"/>
      <c r="AA133" s="32"/>
      <c r="AB133" s="32"/>
      <c r="AC133" s="32"/>
      <c r="AD133" s="32"/>
      <c r="AE133" s="32"/>
      <c r="AR133" s="218" t="s">
        <v>156</v>
      </c>
      <c r="AT133" s="218" t="s">
        <v>151</v>
      </c>
      <c r="AU133" s="218" t="s">
        <v>91</v>
      </c>
      <c r="AY133" s="16" t="s">
        <v>148</v>
      </c>
      <c r="BE133" s="219">
        <f>IF(O133="základní",K133,0)</f>
        <v>0</v>
      </c>
      <c r="BF133" s="219">
        <f>IF(O133="snížená",K133,0)</f>
        <v>0</v>
      </c>
      <c r="BG133" s="219">
        <f>IF(O133="zákl. přenesená",K133,0)</f>
        <v>0</v>
      </c>
      <c r="BH133" s="219">
        <f>IF(O133="sníž. přenesená",K133,0)</f>
        <v>0</v>
      </c>
      <c r="BI133" s="219">
        <f>IF(O133="nulová",K133,0)</f>
        <v>0</v>
      </c>
      <c r="BJ133" s="16" t="s">
        <v>89</v>
      </c>
      <c r="BK133" s="219">
        <f>ROUND(P133*H133,2)</f>
        <v>0</v>
      </c>
      <c r="BL133" s="16" t="s">
        <v>156</v>
      </c>
      <c r="BM133" s="218" t="s">
        <v>894</v>
      </c>
    </row>
    <row r="134" spans="1:65" s="2" customFormat="1" ht="19.5">
      <c r="A134" s="32"/>
      <c r="B134" s="33"/>
      <c r="C134" s="34"/>
      <c r="D134" s="220" t="s">
        <v>177</v>
      </c>
      <c r="E134" s="34"/>
      <c r="F134" s="221" t="s">
        <v>178</v>
      </c>
      <c r="G134" s="34"/>
      <c r="H134" s="34"/>
      <c r="I134" s="113"/>
      <c r="J134" s="113"/>
      <c r="K134" s="34"/>
      <c r="L134" s="34"/>
      <c r="M134" s="37"/>
      <c r="N134" s="222"/>
      <c r="O134" s="223"/>
      <c r="P134" s="68"/>
      <c r="Q134" s="68"/>
      <c r="R134" s="68"/>
      <c r="S134" s="68"/>
      <c r="T134" s="68"/>
      <c r="U134" s="68"/>
      <c r="V134" s="68"/>
      <c r="W134" s="68"/>
      <c r="X134" s="69"/>
      <c r="Y134" s="32"/>
      <c r="Z134" s="32"/>
      <c r="AA134" s="32"/>
      <c r="AB134" s="32"/>
      <c r="AC134" s="32"/>
      <c r="AD134" s="32"/>
      <c r="AE134" s="32"/>
      <c r="AT134" s="16" t="s">
        <v>177</v>
      </c>
      <c r="AU134" s="16" t="s">
        <v>91</v>
      </c>
    </row>
    <row r="135" spans="1:65" s="2" customFormat="1" ht="24" customHeight="1">
      <c r="A135" s="32"/>
      <c r="B135" s="33"/>
      <c r="C135" s="206" t="s">
        <v>194</v>
      </c>
      <c r="D135" s="206" t="s">
        <v>151</v>
      </c>
      <c r="E135" s="207" t="s">
        <v>248</v>
      </c>
      <c r="F135" s="208" t="s">
        <v>249</v>
      </c>
      <c r="G135" s="209" t="s">
        <v>250</v>
      </c>
      <c r="H135" s="210">
        <v>4</v>
      </c>
      <c r="I135" s="211"/>
      <c r="J135" s="211"/>
      <c r="K135" s="212">
        <f>ROUND(P135*H135,2)</f>
        <v>0</v>
      </c>
      <c r="L135" s="208" t="s">
        <v>155</v>
      </c>
      <c r="M135" s="37"/>
      <c r="N135" s="213" t="s">
        <v>1</v>
      </c>
      <c r="O135" s="214" t="s">
        <v>44</v>
      </c>
      <c r="P135" s="215">
        <f>I135+J135</f>
        <v>0</v>
      </c>
      <c r="Q135" s="215">
        <f>ROUND(I135*H135,2)</f>
        <v>0</v>
      </c>
      <c r="R135" s="215">
        <f>ROUND(J135*H135,2)</f>
        <v>0</v>
      </c>
      <c r="S135" s="68"/>
      <c r="T135" s="216">
        <f>S135*H135</f>
        <v>0</v>
      </c>
      <c r="U135" s="216">
        <v>0</v>
      </c>
      <c r="V135" s="216">
        <f>U135*H135</f>
        <v>0</v>
      </c>
      <c r="W135" s="216">
        <v>0</v>
      </c>
      <c r="X135" s="217">
        <f>W135*H135</f>
        <v>0</v>
      </c>
      <c r="Y135" s="32"/>
      <c r="Z135" s="32"/>
      <c r="AA135" s="32"/>
      <c r="AB135" s="32"/>
      <c r="AC135" s="32"/>
      <c r="AD135" s="32"/>
      <c r="AE135" s="32"/>
      <c r="AR135" s="218" t="s">
        <v>156</v>
      </c>
      <c r="AT135" s="218" t="s">
        <v>151</v>
      </c>
      <c r="AU135" s="218" t="s">
        <v>91</v>
      </c>
      <c r="AY135" s="16" t="s">
        <v>148</v>
      </c>
      <c r="BE135" s="219">
        <f>IF(O135="základní",K135,0)</f>
        <v>0</v>
      </c>
      <c r="BF135" s="219">
        <f>IF(O135="snížená",K135,0)</f>
        <v>0</v>
      </c>
      <c r="BG135" s="219">
        <f>IF(O135="zákl. přenesená",K135,0)</f>
        <v>0</v>
      </c>
      <c r="BH135" s="219">
        <f>IF(O135="sníž. přenesená",K135,0)</f>
        <v>0</v>
      </c>
      <c r="BI135" s="219">
        <f>IF(O135="nulová",K135,0)</f>
        <v>0</v>
      </c>
      <c r="BJ135" s="16" t="s">
        <v>89</v>
      </c>
      <c r="BK135" s="219">
        <f>ROUND(P135*H135,2)</f>
        <v>0</v>
      </c>
      <c r="BL135" s="16" t="s">
        <v>156</v>
      </c>
      <c r="BM135" s="218" t="s">
        <v>895</v>
      </c>
    </row>
    <row r="136" spans="1:65" s="2" customFormat="1" ht="24" customHeight="1">
      <c r="A136" s="32"/>
      <c r="B136" s="33"/>
      <c r="C136" s="206" t="s">
        <v>198</v>
      </c>
      <c r="D136" s="206" t="s">
        <v>151</v>
      </c>
      <c r="E136" s="207" t="s">
        <v>253</v>
      </c>
      <c r="F136" s="208" t="s">
        <v>254</v>
      </c>
      <c r="G136" s="209" t="s">
        <v>250</v>
      </c>
      <c r="H136" s="210">
        <v>2</v>
      </c>
      <c r="I136" s="211"/>
      <c r="J136" s="211"/>
      <c r="K136" s="212">
        <f>ROUND(P136*H136,2)</f>
        <v>0</v>
      </c>
      <c r="L136" s="208" t="s">
        <v>155</v>
      </c>
      <c r="M136" s="37"/>
      <c r="N136" s="213" t="s">
        <v>1</v>
      </c>
      <c r="O136" s="214" t="s">
        <v>44</v>
      </c>
      <c r="P136" s="215">
        <f>I136+J136</f>
        <v>0</v>
      </c>
      <c r="Q136" s="215">
        <f>ROUND(I136*H136,2)</f>
        <v>0</v>
      </c>
      <c r="R136" s="215">
        <f>ROUND(J136*H136,2)</f>
        <v>0</v>
      </c>
      <c r="S136" s="68"/>
      <c r="T136" s="216">
        <f>S136*H136</f>
        <v>0</v>
      </c>
      <c r="U136" s="216">
        <v>0</v>
      </c>
      <c r="V136" s="216">
        <f>U136*H136</f>
        <v>0</v>
      </c>
      <c r="W136" s="216">
        <v>0</v>
      </c>
      <c r="X136" s="217">
        <f>W136*H136</f>
        <v>0</v>
      </c>
      <c r="Y136" s="32"/>
      <c r="Z136" s="32"/>
      <c r="AA136" s="32"/>
      <c r="AB136" s="32"/>
      <c r="AC136" s="32"/>
      <c r="AD136" s="32"/>
      <c r="AE136" s="32"/>
      <c r="AR136" s="218" t="s">
        <v>156</v>
      </c>
      <c r="AT136" s="218" t="s">
        <v>151</v>
      </c>
      <c r="AU136" s="218" t="s">
        <v>91</v>
      </c>
      <c r="AY136" s="16" t="s">
        <v>148</v>
      </c>
      <c r="BE136" s="219">
        <f>IF(O136="základní",K136,0)</f>
        <v>0</v>
      </c>
      <c r="BF136" s="219">
        <f>IF(O136="snížená",K136,0)</f>
        <v>0</v>
      </c>
      <c r="BG136" s="219">
        <f>IF(O136="zákl. přenesená",K136,0)</f>
        <v>0</v>
      </c>
      <c r="BH136" s="219">
        <f>IF(O136="sníž. přenesená",K136,0)</f>
        <v>0</v>
      </c>
      <c r="BI136" s="219">
        <f>IF(O136="nulová",K136,0)</f>
        <v>0</v>
      </c>
      <c r="BJ136" s="16" t="s">
        <v>89</v>
      </c>
      <c r="BK136" s="219">
        <f>ROUND(P136*H136,2)</f>
        <v>0</v>
      </c>
      <c r="BL136" s="16" t="s">
        <v>156</v>
      </c>
      <c r="BM136" s="218" t="s">
        <v>896</v>
      </c>
    </row>
    <row r="137" spans="1:65" s="2" customFormat="1" ht="24" customHeight="1">
      <c r="A137" s="32"/>
      <c r="B137" s="33"/>
      <c r="C137" s="206" t="s">
        <v>202</v>
      </c>
      <c r="D137" s="206" t="s">
        <v>151</v>
      </c>
      <c r="E137" s="207" t="s">
        <v>261</v>
      </c>
      <c r="F137" s="208" t="s">
        <v>262</v>
      </c>
      <c r="G137" s="209" t="s">
        <v>209</v>
      </c>
      <c r="H137" s="210">
        <v>400</v>
      </c>
      <c r="I137" s="211"/>
      <c r="J137" s="211"/>
      <c r="K137" s="212">
        <f>ROUND(P137*H137,2)</f>
        <v>0</v>
      </c>
      <c r="L137" s="208" t="s">
        <v>155</v>
      </c>
      <c r="M137" s="37"/>
      <c r="N137" s="213" t="s">
        <v>1</v>
      </c>
      <c r="O137" s="214" t="s">
        <v>44</v>
      </c>
      <c r="P137" s="215">
        <f>I137+J137</f>
        <v>0</v>
      </c>
      <c r="Q137" s="215">
        <f>ROUND(I137*H137,2)</f>
        <v>0</v>
      </c>
      <c r="R137" s="215">
        <f>ROUND(J137*H137,2)</f>
        <v>0</v>
      </c>
      <c r="S137" s="68"/>
      <c r="T137" s="216">
        <f>S137*H137</f>
        <v>0</v>
      </c>
      <c r="U137" s="216">
        <v>0</v>
      </c>
      <c r="V137" s="216">
        <f>U137*H137</f>
        <v>0</v>
      </c>
      <c r="W137" s="216">
        <v>0</v>
      </c>
      <c r="X137" s="217">
        <f>W137*H137</f>
        <v>0</v>
      </c>
      <c r="Y137" s="32"/>
      <c r="Z137" s="32"/>
      <c r="AA137" s="32"/>
      <c r="AB137" s="32"/>
      <c r="AC137" s="32"/>
      <c r="AD137" s="32"/>
      <c r="AE137" s="32"/>
      <c r="AR137" s="218" t="s">
        <v>156</v>
      </c>
      <c r="AT137" s="218" t="s">
        <v>151</v>
      </c>
      <c r="AU137" s="218" t="s">
        <v>91</v>
      </c>
      <c r="AY137" s="16" t="s">
        <v>148</v>
      </c>
      <c r="BE137" s="219">
        <f>IF(O137="základní",K137,0)</f>
        <v>0</v>
      </c>
      <c r="BF137" s="219">
        <f>IF(O137="snížená",K137,0)</f>
        <v>0</v>
      </c>
      <c r="BG137" s="219">
        <f>IF(O137="zákl. přenesená",K137,0)</f>
        <v>0</v>
      </c>
      <c r="BH137" s="219">
        <f>IF(O137="sníž. přenesená",K137,0)</f>
        <v>0</v>
      </c>
      <c r="BI137" s="219">
        <f>IF(O137="nulová",K137,0)</f>
        <v>0</v>
      </c>
      <c r="BJ137" s="16" t="s">
        <v>89</v>
      </c>
      <c r="BK137" s="219">
        <f>ROUND(P137*H137,2)</f>
        <v>0</v>
      </c>
      <c r="BL137" s="16" t="s">
        <v>156</v>
      </c>
      <c r="BM137" s="218" t="s">
        <v>897</v>
      </c>
    </row>
    <row r="138" spans="1:65" s="2" customFormat="1" ht="19.5">
      <c r="A138" s="32"/>
      <c r="B138" s="33"/>
      <c r="C138" s="34"/>
      <c r="D138" s="220" t="s">
        <v>177</v>
      </c>
      <c r="E138" s="34"/>
      <c r="F138" s="221" t="s">
        <v>211</v>
      </c>
      <c r="G138" s="34"/>
      <c r="H138" s="34"/>
      <c r="I138" s="113"/>
      <c r="J138" s="113"/>
      <c r="K138" s="34"/>
      <c r="L138" s="34"/>
      <c r="M138" s="37"/>
      <c r="N138" s="222"/>
      <c r="O138" s="223"/>
      <c r="P138" s="68"/>
      <c r="Q138" s="68"/>
      <c r="R138" s="68"/>
      <c r="S138" s="68"/>
      <c r="T138" s="68"/>
      <c r="U138" s="68"/>
      <c r="V138" s="68"/>
      <c r="W138" s="68"/>
      <c r="X138" s="69"/>
      <c r="Y138" s="32"/>
      <c r="Z138" s="32"/>
      <c r="AA138" s="32"/>
      <c r="AB138" s="32"/>
      <c r="AC138" s="32"/>
      <c r="AD138" s="32"/>
      <c r="AE138" s="32"/>
      <c r="AT138" s="16" t="s">
        <v>177</v>
      </c>
      <c r="AU138" s="16" t="s">
        <v>91</v>
      </c>
    </row>
    <row r="139" spans="1:65" s="13" customFormat="1" ht="11.25">
      <c r="B139" s="224"/>
      <c r="C139" s="225"/>
      <c r="D139" s="220" t="s">
        <v>296</v>
      </c>
      <c r="E139" s="226" t="s">
        <v>1</v>
      </c>
      <c r="F139" s="227" t="s">
        <v>898</v>
      </c>
      <c r="G139" s="225"/>
      <c r="H139" s="228">
        <v>400</v>
      </c>
      <c r="I139" s="229"/>
      <c r="J139" s="229"/>
      <c r="K139" s="225"/>
      <c r="L139" s="225"/>
      <c r="M139" s="230"/>
      <c r="N139" s="231"/>
      <c r="O139" s="232"/>
      <c r="P139" s="232"/>
      <c r="Q139" s="232"/>
      <c r="R139" s="232"/>
      <c r="S139" s="232"/>
      <c r="T139" s="232"/>
      <c r="U139" s="232"/>
      <c r="V139" s="232"/>
      <c r="W139" s="232"/>
      <c r="X139" s="233"/>
      <c r="AT139" s="234" t="s">
        <v>296</v>
      </c>
      <c r="AU139" s="234" t="s">
        <v>91</v>
      </c>
      <c r="AV139" s="13" t="s">
        <v>91</v>
      </c>
      <c r="AW139" s="13" t="s">
        <v>5</v>
      </c>
      <c r="AX139" s="13" t="s">
        <v>89</v>
      </c>
      <c r="AY139" s="234" t="s">
        <v>148</v>
      </c>
    </row>
    <row r="140" spans="1:65" s="2" customFormat="1" ht="24" customHeight="1">
      <c r="A140" s="32"/>
      <c r="B140" s="33"/>
      <c r="C140" s="206" t="s">
        <v>206</v>
      </c>
      <c r="D140" s="206" t="s">
        <v>151</v>
      </c>
      <c r="E140" s="207" t="s">
        <v>269</v>
      </c>
      <c r="F140" s="208" t="s">
        <v>270</v>
      </c>
      <c r="G140" s="209" t="s">
        <v>209</v>
      </c>
      <c r="H140" s="210">
        <v>400</v>
      </c>
      <c r="I140" s="211"/>
      <c r="J140" s="211"/>
      <c r="K140" s="212">
        <f>ROUND(P140*H140,2)</f>
        <v>0</v>
      </c>
      <c r="L140" s="208" t="s">
        <v>155</v>
      </c>
      <c r="M140" s="37"/>
      <c r="N140" s="213" t="s">
        <v>1</v>
      </c>
      <c r="O140" s="214" t="s">
        <v>44</v>
      </c>
      <c r="P140" s="215">
        <f>I140+J140</f>
        <v>0</v>
      </c>
      <c r="Q140" s="215">
        <f>ROUND(I140*H140,2)</f>
        <v>0</v>
      </c>
      <c r="R140" s="215">
        <f>ROUND(J140*H140,2)</f>
        <v>0</v>
      </c>
      <c r="S140" s="68"/>
      <c r="T140" s="216">
        <f>S140*H140</f>
        <v>0</v>
      </c>
      <c r="U140" s="216">
        <v>0</v>
      </c>
      <c r="V140" s="216">
        <f>U140*H140</f>
        <v>0</v>
      </c>
      <c r="W140" s="216">
        <v>0</v>
      </c>
      <c r="X140" s="217">
        <f>W140*H140</f>
        <v>0</v>
      </c>
      <c r="Y140" s="32"/>
      <c r="Z140" s="32"/>
      <c r="AA140" s="32"/>
      <c r="AB140" s="32"/>
      <c r="AC140" s="32"/>
      <c r="AD140" s="32"/>
      <c r="AE140" s="32"/>
      <c r="AR140" s="218" t="s">
        <v>156</v>
      </c>
      <c r="AT140" s="218" t="s">
        <v>151</v>
      </c>
      <c r="AU140" s="218" t="s">
        <v>91</v>
      </c>
      <c r="AY140" s="16" t="s">
        <v>148</v>
      </c>
      <c r="BE140" s="219">
        <f>IF(O140="základní",K140,0)</f>
        <v>0</v>
      </c>
      <c r="BF140" s="219">
        <f>IF(O140="snížená",K140,0)</f>
        <v>0</v>
      </c>
      <c r="BG140" s="219">
        <f>IF(O140="zákl. přenesená",K140,0)</f>
        <v>0</v>
      </c>
      <c r="BH140" s="219">
        <f>IF(O140="sníž. přenesená",K140,0)</f>
        <v>0</v>
      </c>
      <c r="BI140" s="219">
        <f>IF(O140="nulová",K140,0)</f>
        <v>0</v>
      </c>
      <c r="BJ140" s="16" t="s">
        <v>89</v>
      </c>
      <c r="BK140" s="219">
        <f>ROUND(P140*H140,2)</f>
        <v>0</v>
      </c>
      <c r="BL140" s="16" t="s">
        <v>156</v>
      </c>
      <c r="BM140" s="218" t="s">
        <v>899</v>
      </c>
    </row>
    <row r="141" spans="1:65" s="2" customFormat="1" ht="19.5">
      <c r="A141" s="32"/>
      <c r="B141" s="33"/>
      <c r="C141" s="34"/>
      <c r="D141" s="220" t="s">
        <v>177</v>
      </c>
      <c r="E141" s="34"/>
      <c r="F141" s="221" t="s">
        <v>211</v>
      </c>
      <c r="G141" s="34"/>
      <c r="H141" s="34"/>
      <c r="I141" s="113"/>
      <c r="J141" s="113"/>
      <c r="K141" s="34"/>
      <c r="L141" s="34"/>
      <c r="M141" s="37"/>
      <c r="N141" s="222"/>
      <c r="O141" s="223"/>
      <c r="P141" s="68"/>
      <c r="Q141" s="68"/>
      <c r="R141" s="68"/>
      <c r="S141" s="68"/>
      <c r="T141" s="68"/>
      <c r="U141" s="68"/>
      <c r="V141" s="68"/>
      <c r="W141" s="68"/>
      <c r="X141" s="69"/>
      <c r="Y141" s="32"/>
      <c r="Z141" s="32"/>
      <c r="AA141" s="32"/>
      <c r="AB141" s="32"/>
      <c r="AC141" s="32"/>
      <c r="AD141" s="32"/>
      <c r="AE141" s="32"/>
      <c r="AT141" s="16" t="s">
        <v>177</v>
      </c>
      <c r="AU141" s="16" t="s">
        <v>91</v>
      </c>
    </row>
    <row r="142" spans="1:65" s="13" customFormat="1" ht="11.25">
      <c r="B142" s="224"/>
      <c r="C142" s="225"/>
      <c r="D142" s="220" t="s">
        <v>296</v>
      </c>
      <c r="E142" s="226" t="s">
        <v>1</v>
      </c>
      <c r="F142" s="227" t="s">
        <v>898</v>
      </c>
      <c r="G142" s="225"/>
      <c r="H142" s="228">
        <v>400</v>
      </c>
      <c r="I142" s="229"/>
      <c r="J142" s="229"/>
      <c r="K142" s="225"/>
      <c r="L142" s="225"/>
      <c r="M142" s="230"/>
      <c r="N142" s="231"/>
      <c r="O142" s="232"/>
      <c r="P142" s="232"/>
      <c r="Q142" s="232"/>
      <c r="R142" s="232"/>
      <c r="S142" s="232"/>
      <c r="T142" s="232"/>
      <c r="U142" s="232"/>
      <c r="V142" s="232"/>
      <c r="W142" s="232"/>
      <c r="X142" s="233"/>
      <c r="AT142" s="234" t="s">
        <v>296</v>
      </c>
      <c r="AU142" s="234" t="s">
        <v>91</v>
      </c>
      <c r="AV142" s="13" t="s">
        <v>91</v>
      </c>
      <c r="AW142" s="13" t="s">
        <v>5</v>
      </c>
      <c r="AX142" s="13" t="s">
        <v>89</v>
      </c>
      <c r="AY142" s="234" t="s">
        <v>148</v>
      </c>
    </row>
    <row r="143" spans="1:65" s="2" customFormat="1" ht="24" customHeight="1">
      <c r="A143" s="32"/>
      <c r="B143" s="33"/>
      <c r="C143" s="206" t="s">
        <v>212</v>
      </c>
      <c r="D143" s="206" t="s">
        <v>151</v>
      </c>
      <c r="E143" s="207" t="s">
        <v>548</v>
      </c>
      <c r="F143" s="208" t="s">
        <v>549</v>
      </c>
      <c r="G143" s="209" t="s">
        <v>209</v>
      </c>
      <c r="H143" s="210">
        <v>15.6</v>
      </c>
      <c r="I143" s="211"/>
      <c r="J143" s="211"/>
      <c r="K143" s="212">
        <f t="shared" ref="K143:K154" si="1">ROUND(P143*H143,2)</f>
        <v>0</v>
      </c>
      <c r="L143" s="208" t="s">
        <v>155</v>
      </c>
      <c r="M143" s="37"/>
      <c r="N143" s="213" t="s">
        <v>1</v>
      </c>
      <c r="O143" s="214" t="s">
        <v>44</v>
      </c>
      <c r="P143" s="215">
        <f t="shared" ref="P143:P154" si="2">I143+J143</f>
        <v>0</v>
      </c>
      <c r="Q143" s="215">
        <f t="shared" ref="Q143:Q154" si="3">ROUND(I143*H143,2)</f>
        <v>0</v>
      </c>
      <c r="R143" s="215">
        <f t="shared" ref="R143:R154" si="4">ROUND(J143*H143,2)</f>
        <v>0</v>
      </c>
      <c r="S143" s="68"/>
      <c r="T143" s="216">
        <f t="shared" ref="T143:T154" si="5">S143*H143</f>
        <v>0</v>
      </c>
      <c r="U143" s="216">
        <v>0</v>
      </c>
      <c r="V143" s="216">
        <f t="shared" ref="V143:V154" si="6">U143*H143</f>
        <v>0</v>
      </c>
      <c r="W143" s="216">
        <v>0</v>
      </c>
      <c r="X143" s="217">
        <f t="shared" ref="X143:X154" si="7">W143*H143</f>
        <v>0</v>
      </c>
      <c r="Y143" s="32"/>
      <c r="Z143" s="32"/>
      <c r="AA143" s="32"/>
      <c r="AB143" s="32"/>
      <c r="AC143" s="32"/>
      <c r="AD143" s="32"/>
      <c r="AE143" s="32"/>
      <c r="AR143" s="218" t="s">
        <v>156</v>
      </c>
      <c r="AT143" s="218" t="s">
        <v>151</v>
      </c>
      <c r="AU143" s="218" t="s">
        <v>91</v>
      </c>
      <c r="AY143" s="16" t="s">
        <v>148</v>
      </c>
      <c r="BE143" s="219">
        <f t="shared" ref="BE143:BE154" si="8">IF(O143="základní",K143,0)</f>
        <v>0</v>
      </c>
      <c r="BF143" s="219">
        <f t="shared" ref="BF143:BF154" si="9">IF(O143="snížená",K143,0)</f>
        <v>0</v>
      </c>
      <c r="BG143" s="219">
        <f t="shared" ref="BG143:BG154" si="10">IF(O143="zákl. přenesená",K143,0)</f>
        <v>0</v>
      </c>
      <c r="BH143" s="219">
        <f t="shared" ref="BH143:BH154" si="11">IF(O143="sníž. přenesená",K143,0)</f>
        <v>0</v>
      </c>
      <c r="BI143" s="219">
        <f t="shared" ref="BI143:BI154" si="12">IF(O143="nulová",K143,0)</f>
        <v>0</v>
      </c>
      <c r="BJ143" s="16" t="s">
        <v>89</v>
      </c>
      <c r="BK143" s="219">
        <f t="shared" ref="BK143:BK154" si="13">ROUND(P143*H143,2)</f>
        <v>0</v>
      </c>
      <c r="BL143" s="16" t="s">
        <v>156</v>
      </c>
      <c r="BM143" s="218" t="s">
        <v>900</v>
      </c>
    </row>
    <row r="144" spans="1:65" s="2" customFormat="1" ht="24" customHeight="1">
      <c r="A144" s="32"/>
      <c r="B144" s="33"/>
      <c r="C144" s="206" t="s">
        <v>9</v>
      </c>
      <c r="D144" s="206" t="s">
        <v>151</v>
      </c>
      <c r="E144" s="207" t="s">
        <v>743</v>
      </c>
      <c r="F144" s="208" t="s">
        <v>744</v>
      </c>
      <c r="G144" s="209" t="s">
        <v>209</v>
      </c>
      <c r="H144" s="210">
        <v>15.6</v>
      </c>
      <c r="I144" s="211"/>
      <c r="J144" s="211"/>
      <c r="K144" s="212">
        <f t="shared" si="1"/>
        <v>0</v>
      </c>
      <c r="L144" s="208" t="s">
        <v>155</v>
      </c>
      <c r="M144" s="37"/>
      <c r="N144" s="213" t="s">
        <v>1</v>
      </c>
      <c r="O144" s="214" t="s">
        <v>44</v>
      </c>
      <c r="P144" s="215">
        <f t="shared" si="2"/>
        <v>0</v>
      </c>
      <c r="Q144" s="215">
        <f t="shared" si="3"/>
        <v>0</v>
      </c>
      <c r="R144" s="215">
        <f t="shared" si="4"/>
        <v>0</v>
      </c>
      <c r="S144" s="68"/>
      <c r="T144" s="216">
        <f t="shared" si="5"/>
        <v>0</v>
      </c>
      <c r="U144" s="216">
        <v>0</v>
      </c>
      <c r="V144" s="216">
        <f t="shared" si="6"/>
        <v>0</v>
      </c>
      <c r="W144" s="216">
        <v>0</v>
      </c>
      <c r="X144" s="217">
        <f t="shared" si="7"/>
        <v>0</v>
      </c>
      <c r="Y144" s="32"/>
      <c r="Z144" s="32"/>
      <c r="AA144" s="32"/>
      <c r="AB144" s="32"/>
      <c r="AC144" s="32"/>
      <c r="AD144" s="32"/>
      <c r="AE144" s="32"/>
      <c r="AR144" s="218" t="s">
        <v>156</v>
      </c>
      <c r="AT144" s="218" t="s">
        <v>151</v>
      </c>
      <c r="AU144" s="218" t="s">
        <v>91</v>
      </c>
      <c r="AY144" s="16" t="s">
        <v>148</v>
      </c>
      <c r="BE144" s="219">
        <f t="shared" si="8"/>
        <v>0</v>
      </c>
      <c r="BF144" s="219">
        <f t="shared" si="9"/>
        <v>0</v>
      </c>
      <c r="BG144" s="219">
        <f t="shared" si="10"/>
        <v>0</v>
      </c>
      <c r="BH144" s="219">
        <f t="shared" si="11"/>
        <v>0</v>
      </c>
      <c r="BI144" s="219">
        <f t="shared" si="12"/>
        <v>0</v>
      </c>
      <c r="BJ144" s="16" t="s">
        <v>89</v>
      </c>
      <c r="BK144" s="219">
        <f t="shared" si="13"/>
        <v>0</v>
      </c>
      <c r="BL144" s="16" t="s">
        <v>156</v>
      </c>
      <c r="BM144" s="218" t="s">
        <v>901</v>
      </c>
    </row>
    <row r="145" spans="1:65" s="2" customFormat="1" ht="24" customHeight="1">
      <c r="A145" s="32"/>
      <c r="B145" s="33"/>
      <c r="C145" s="206" t="s">
        <v>220</v>
      </c>
      <c r="D145" s="206" t="s">
        <v>151</v>
      </c>
      <c r="E145" s="207" t="s">
        <v>551</v>
      </c>
      <c r="F145" s="208" t="s">
        <v>552</v>
      </c>
      <c r="G145" s="209" t="s">
        <v>209</v>
      </c>
      <c r="H145" s="210">
        <v>15.6</v>
      </c>
      <c r="I145" s="211"/>
      <c r="J145" s="211"/>
      <c r="K145" s="212">
        <f t="shared" si="1"/>
        <v>0</v>
      </c>
      <c r="L145" s="208" t="s">
        <v>155</v>
      </c>
      <c r="M145" s="37"/>
      <c r="N145" s="213" t="s">
        <v>1</v>
      </c>
      <c r="O145" s="214" t="s">
        <v>44</v>
      </c>
      <c r="P145" s="215">
        <f t="shared" si="2"/>
        <v>0</v>
      </c>
      <c r="Q145" s="215">
        <f t="shared" si="3"/>
        <v>0</v>
      </c>
      <c r="R145" s="215">
        <f t="shared" si="4"/>
        <v>0</v>
      </c>
      <c r="S145" s="68"/>
      <c r="T145" s="216">
        <f t="shared" si="5"/>
        <v>0</v>
      </c>
      <c r="U145" s="216">
        <v>0</v>
      </c>
      <c r="V145" s="216">
        <f t="shared" si="6"/>
        <v>0</v>
      </c>
      <c r="W145" s="216">
        <v>0</v>
      </c>
      <c r="X145" s="217">
        <f t="shared" si="7"/>
        <v>0</v>
      </c>
      <c r="Y145" s="32"/>
      <c r="Z145" s="32"/>
      <c r="AA145" s="32"/>
      <c r="AB145" s="32"/>
      <c r="AC145" s="32"/>
      <c r="AD145" s="32"/>
      <c r="AE145" s="32"/>
      <c r="AR145" s="218" t="s">
        <v>156</v>
      </c>
      <c r="AT145" s="218" t="s">
        <v>151</v>
      </c>
      <c r="AU145" s="218" t="s">
        <v>91</v>
      </c>
      <c r="AY145" s="16" t="s">
        <v>148</v>
      </c>
      <c r="BE145" s="219">
        <f t="shared" si="8"/>
        <v>0</v>
      </c>
      <c r="BF145" s="219">
        <f t="shared" si="9"/>
        <v>0</v>
      </c>
      <c r="BG145" s="219">
        <f t="shared" si="10"/>
        <v>0</v>
      </c>
      <c r="BH145" s="219">
        <f t="shared" si="11"/>
        <v>0</v>
      </c>
      <c r="BI145" s="219">
        <f t="shared" si="12"/>
        <v>0</v>
      </c>
      <c r="BJ145" s="16" t="s">
        <v>89</v>
      </c>
      <c r="BK145" s="219">
        <f t="shared" si="13"/>
        <v>0</v>
      </c>
      <c r="BL145" s="16" t="s">
        <v>156</v>
      </c>
      <c r="BM145" s="218" t="s">
        <v>902</v>
      </c>
    </row>
    <row r="146" spans="1:65" s="2" customFormat="1" ht="24" customHeight="1">
      <c r="A146" s="32"/>
      <c r="B146" s="33"/>
      <c r="C146" s="206" t="s">
        <v>225</v>
      </c>
      <c r="D146" s="206" t="s">
        <v>151</v>
      </c>
      <c r="E146" s="207" t="s">
        <v>554</v>
      </c>
      <c r="F146" s="208" t="s">
        <v>555</v>
      </c>
      <c r="G146" s="209" t="s">
        <v>209</v>
      </c>
      <c r="H146" s="210">
        <v>15.6</v>
      </c>
      <c r="I146" s="211"/>
      <c r="J146" s="211"/>
      <c r="K146" s="212">
        <f t="shared" si="1"/>
        <v>0</v>
      </c>
      <c r="L146" s="208" t="s">
        <v>155</v>
      </c>
      <c r="M146" s="37"/>
      <c r="N146" s="213" t="s">
        <v>1</v>
      </c>
      <c r="O146" s="214" t="s">
        <v>44</v>
      </c>
      <c r="P146" s="215">
        <f t="shared" si="2"/>
        <v>0</v>
      </c>
      <c r="Q146" s="215">
        <f t="shared" si="3"/>
        <v>0</v>
      </c>
      <c r="R146" s="215">
        <f t="shared" si="4"/>
        <v>0</v>
      </c>
      <c r="S146" s="68"/>
      <c r="T146" s="216">
        <f t="shared" si="5"/>
        <v>0</v>
      </c>
      <c r="U146" s="216">
        <v>0</v>
      </c>
      <c r="V146" s="216">
        <f t="shared" si="6"/>
        <v>0</v>
      </c>
      <c r="W146" s="216">
        <v>0</v>
      </c>
      <c r="X146" s="217">
        <f t="shared" si="7"/>
        <v>0</v>
      </c>
      <c r="Y146" s="32"/>
      <c r="Z146" s="32"/>
      <c r="AA146" s="32"/>
      <c r="AB146" s="32"/>
      <c r="AC146" s="32"/>
      <c r="AD146" s="32"/>
      <c r="AE146" s="32"/>
      <c r="AR146" s="218" t="s">
        <v>156</v>
      </c>
      <c r="AT146" s="218" t="s">
        <v>151</v>
      </c>
      <c r="AU146" s="218" t="s">
        <v>91</v>
      </c>
      <c r="AY146" s="16" t="s">
        <v>148</v>
      </c>
      <c r="BE146" s="219">
        <f t="shared" si="8"/>
        <v>0</v>
      </c>
      <c r="BF146" s="219">
        <f t="shared" si="9"/>
        <v>0</v>
      </c>
      <c r="BG146" s="219">
        <f t="shared" si="10"/>
        <v>0</v>
      </c>
      <c r="BH146" s="219">
        <f t="shared" si="11"/>
        <v>0</v>
      </c>
      <c r="BI146" s="219">
        <f t="shared" si="12"/>
        <v>0</v>
      </c>
      <c r="BJ146" s="16" t="s">
        <v>89</v>
      </c>
      <c r="BK146" s="219">
        <f t="shared" si="13"/>
        <v>0</v>
      </c>
      <c r="BL146" s="16" t="s">
        <v>156</v>
      </c>
      <c r="BM146" s="218" t="s">
        <v>903</v>
      </c>
    </row>
    <row r="147" spans="1:65" s="2" customFormat="1" ht="24" customHeight="1">
      <c r="A147" s="32"/>
      <c r="B147" s="33"/>
      <c r="C147" s="206" t="s">
        <v>231</v>
      </c>
      <c r="D147" s="206" t="s">
        <v>151</v>
      </c>
      <c r="E147" s="207" t="s">
        <v>299</v>
      </c>
      <c r="F147" s="208" t="s">
        <v>300</v>
      </c>
      <c r="G147" s="209" t="s">
        <v>209</v>
      </c>
      <c r="H147" s="210">
        <v>15</v>
      </c>
      <c r="I147" s="211"/>
      <c r="J147" s="211"/>
      <c r="K147" s="212">
        <f t="shared" si="1"/>
        <v>0</v>
      </c>
      <c r="L147" s="208" t="s">
        <v>155</v>
      </c>
      <c r="M147" s="37"/>
      <c r="N147" s="213" t="s">
        <v>1</v>
      </c>
      <c r="O147" s="214" t="s">
        <v>44</v>
      </c>
      <c r="P147" s="215">
        <f t="shared" si="2"/>
        <v>0</v>
      </c>
      <c r="Q147" s="215">
        <f t="shared" si="3"/>
        <v>0</v>
      </c>
      <c r="R147" s="215">
        <f t="shared" si="4"/>
        <v>0</v>
      </c>
      <c r="S147" s="68"/>
      <c r="T147" s="216">
        <f t="shared" si="5"/>
        <v>0</v>
      </c>
      <c r="U147" s="216">
        <v>0</v>
      </c>
      <c r="V147" s="216">
        <f t="shared" si="6"/>
        <v>0</v>
      </c>
      <c r="W147" s="216">
        <v>0</v>
      </c>
      <c r="X147" s="217">
        <f t="shared" si="7"/>
        <v>0</v>
      </c>
      <c r="Y147" s="32"/>
      <c r="Z147" s="32"/>
      <c r="AA147" s="32"/>
      <c r="AB147" s="32"/>
      <c r="AC147" s="32"/>
      <c r="AD147" s="32"/>
      <c r="AE147" s="32"/>
      <c r="AR147" s="218" t="s">
        <v>156</v>
      </c>
      <c r="AT147" s="218" t="s">
        <v>151</v>
      </c>
      <c r="AU147" s="218" t="s">
        <v>91</v>
      </c>
      <c r="AY147" s="16" t="s">
        <v>148</v>
      </c>
      <c r="BE147" s="219">
        <f t="shared" si="8"/>
        <v>0</v>
      </c>
      <c r="BF147" s="219">
        <f t="shared" si="9"/>
        <v>0</v>
      </c>
      <c r="BG147" s="219">
        <f t="shared" si="10"/>
        <v>0</v>
      </c>
      <c r="BH147" s="219">
        <f t="shared" si="11"/>
        <v>0</v>
      </c>
      <c r="BI147" s="219">
        <f t="shared" si="12"/>
        <v>0</v>
      </c>
      <c r="BJ147" s="16" t="s">
        <v>89</v>
      </c>
      <c r="BK147" s="219">
        <f t="shared" si="13"/>
        <v>0</v>
      </c>
      <c r="BL147" s="16" t="s">
        <v>156</v>
      </c>
      <c r="BM147" s="218" t="s">
        <v>904</v>
      </c>
    </row>
    <row r="148" spans="1:65" s="2" customFormat="1" ht="24" customHeight="1">
      <c r="A148" s="32"/>
      <c r="B148" s="33"/>
      <c r="C148" s="206" t="s">
        <v>235</v>
      </c>
      <c r="D148" s="206" t="s">
        <v>151</v>
      </c>
      <c r="E148" s="207" t="s">
        <v>303</v>
      </c>
      <c r="F148" s="208" t="s">
        <v>905</v>
      </c>
      <c r="G148" s="209" t="s">
        <v>154</v>
      </c>
      <c r="H148" s="210">
        <v>78</v>
      </c>
      <c r="I148" s="211"/>
      <c r="J148" s="211"/>
      <c r="K148" s="212">
        <f t="shared" si="1"/>
        <v>0</v>
      </c>
      <c r="L148" s="208" t="s">
        <v>155</v>
      </c>
      <c r="M148" s="37"/>
      <c r="N148" s="213" t="s">
        <v>1</v>
      </c>
      <c r="O148" s="214" t="s">
        <v>44</v>
      </c>
      <c r="P148" s="215">
        <f t="shared" si="2"/>
        <v>0</v>
      </c>
      <c r="Q148" s="215">
        <f t="shared" si="3"/>
        <v>0</v>
      </c>
      <c r="R148" s="215">
        <f t="shared" si="4"/>
        <v>0</v>
      </c>
      <c r="S148" s="68"/>
      <c r="T148" s="216">
        <f t="shared" si="5"/>
        <v>0</v>
      </c>
      <c r="U148" s="216">
        <v>0</v>
      </c>
      <c r="V148" s="216">
        <f t="shared" si="6"/>
        <v>0</v>
      </c>
      <c r="W148" s="216">
        <v>0.55000000000000004</v>
      </c>
      <c r="X148" s="217">
        <f t="shared" si="7"/>
        <v>42.900000000000006</v>
      </c>
      <c r="Y148" s="32"/>
      <c r="Z148" s="32"/>
      <c r="AA148" s="32"/>
      <c r="AB148" s="32"/>
      <c r="AC148" s="32"/>
      <c r="AD148" s="32"/>
      <c r="AE148" s="32"/>
      <c r="AR148" s="218" t="s">
        <v>156</v>
      </c>
      <c r="AT148" s="218" t="s">
        <v>151</v>
      </c>
      <c r="AU148" s="218" t="s">
        <v>91</v>
      </c>
      <c r="AY148" s="16" t="s">
        <v>148</v>
      </c>
      <c r="BE148" s="219">
        <f t="shared" si="8"/>
        <v>0</v>
      </c>
      <c r="BF148" s="219">
        <f t="shared" si="9"/>
        <v>0</v>
      </c>
      <c r="BG148" s="219">
        <f t="shared" si="10"/>
        <v>0</v>
      </c>
      <c r="BH148" s="219">
        <f t="shared" si="11"/>
        <v>0</v>
      </c>
      <c r="BI148" s="219">
        <f t="shared" si="12"/>
        <v>0</v>
      </c>
      <c r="BJ148" s="16" t="s">
        <v>89</v>
      </c>
      <c r="BK148" s="219">
        <f t="shared" si="13"/>
        <v>0</v>
      </c>
      <c r="BL148" s="16" t="s">
        <v>156</v>
      </c>
      <c r="BM148" s="218" t="s">
        <v>906</v>
      </c>
    </row>
    <row r="149" spans="1:65" s="2" customFormat="1" ht="24" customHeight="1">
      <c r="A149" s="32"/>
      <c r="B149" s="33"/>
      <c r="C149" s="206" t="s">
        <v>239</v>
      </c>
      <c r="D149" s="206" t="s">
        <v>151</v>
      </c>
      <c r="E149" s="207" t="s">
        <v>307</v>
      </c>
      <c r="F149" s="208" t="s">
        <v>308</v>
      </c>
      <c r="G149" s="209" t="s">
        <v>154</v>
      </c>
      <c r="H149" s="210">
        <v>78</v>
      </c>
      <c r="I149" s="211"/>
      <c r="J149" s="211"/>
      <c r="K149" s="212">
        <f t="shared" si="1"/>
        <v>0</v>
      </c>
      <c r="L149" s="208" t="s">
        <v>155</v>
      </c>
      <c r="M149" s="37"/>
      <c r="N149" s="213" t="s">
        <v>1</v>
      </c>
      <c r="O149" s="214" t="s">
        <v>44</v>
      </c>
      <c r="P149" s="215">
        <f t="shared" si="2"/>
        <v>0</v>
      </c>
      <c r="Q149" s="215">
        <f t="shared" si="3"/>
        <v>0</v>
      </c>
      <c r="R149" s="215">
        <f t="shared" si="4"/>
        <v>0</v>
      </c>
      <c r="S149" s="68"/>
      <c r="T149" s="216">
        <f t="shared" si="5"/>
        <v>0</v>
      </c>
      <c r="U149" s="216">
        <v>0</v>
      </c>
      <c r="V149" s="216">
        <f t="shared" si="6"/>
        <v>0</v>
      </c>
      <c r="W149" s="216">
        <v>0</v>
      </c>
      <c r="X149" s="217">
        <f t="shared" si="7"/>
        <v>0</v>
      </c>
      <c r="Y149" s="32"/>
      <c r="Z149" s="32"/>
      <c r="AA149" s="32"/>
      <c r="AB149" s="32"/>
      <c r="AC149" s="32"/>
      <c r="AD149" s="32"/>
      <c r="AE149" s="32"/>
      <c r="AR149" s="218" t="s">
        <v>156</v>
      </c>
      <c r="AT149" s="218" t="s">
        <v>151</v>
      </c>
      <c r="AU149" s="218" t="s">
        <v>91</v>
      </c>
      <c r="AY149" s="16" t="s">
        <v>148</v>
      </c>
      <c r="BE149" s="219">
        <f t="shared" si="8"/>
        <v>0</v>
      </c>
      <c r="BF149" s="219">
        <f t="shared" si="9"/>
        <v>0</v>
      </c>
      <c r="BG149" s="219">
        <f t="shared" si="10"/>
        <v>0</v>
      </c>
      <c r="BH149" s="219">
        <f t="shared" si="11"/>
        <v>0</v>
      </c>
      <c r="BI149" s="219">
        <f t="shared" si="12"/>
        <v>0</v>
      </c>
      <c r="BJ149" s="16" t="s">
        <v>89</v>
      </c>
      <c r="BK149" s="219">
        <f t="shared" si="13"/>
        <v>0</v>
      </c>
      <c r="BL149" s="16" t="s">
        <v>156</v>
      </c>
      <c r="BM149" s="218" t="s">
        <v>907</v>
      </c>
    </row>
    <row r="150" spans="1:65" s="2" customFormat="1" ht="24" customHeight="1">
      <c r="A150" s="32"/>
      <c r="B150" s="33"/>
      <c r="C150" s="206" t="s">
        <v>8</v>
      </c>
      <c r="D150" s="206" t="s">
        <v>151</v>
      </c>
      <c r="E150" s="207" t="s">
        <v>908</v>
      </c>
      <c r="F150" s="208" t="s">
        <v>909</v>
      </c>
      <c r="G150" s="209" t="s">
        <v>154</v>
      </c>
      <c r="H150" s="210">
        <v>20</v>
      </c>
      <c r="I150" s="211"/>
      <c r="J150" s="211"/>
      <c r="K150" s="212">
        <f t="shared" si="1"/>
        <v>0</v>
      </c>
      <c r="L150" s="208" t="s">
        <v>155</v>
      </c>
      <c r="M150" s="37"/>
      <c r="N150" s="213" t="s">
        <v>1</v>
      </c>
      <c r="O150" s="214" t="s">
        <v>44</v>
      </c>
      <c r="P150" s="215">
        <f t="shared" si="2"/>
        <v>0</v>
      </c>
      <c r="Q150" s="215">
        <f t="shared" si="3"/>
        <v>0</v>
      </c>
      <c r="R150" s="215">
        <f t="shared" si="4"/>
        <v>0</v>
      </c>
      <c r="S150" s="68"/>
      <c r="T150" s="216">
        <f t="shared" si="5"/>
        <v>0</v>
      </c>
      <c r="U150" s="216">
        <v>0</v>
      </c>
      <c r="V150" s="216">
        <f t="shared" si="6"/>
        <v>0</v>
      </c>
      <c r="W150" s="216">
        <v>0</v>
      </c>
      <c r="X150" s="217">
        <f t="shared" si="7"/>
        <v>0</v>
      </c>
      <c r="Y150" s="32"/>
      <c r="Z150" s="32"/>
      <c r="AA150" s="32"/>
      <c r="AB150" s="32"/>
      <c r="AC150" s="32"/>
      <c r="AD150" s="32"/>
      <c r="AE150" s="32"/>
      <c r="AR150" s="218" t="s">
        <v>156</v>
      </c>
      <c r="AT150" s="218" t="s">
        <v>151</v>
      </c>
      <c r="AU150" s="218" t="s">
        <v>91</v>
      </c>
      <c r="AY150" s="16" t="s">
        <v>148</v>
      </c>
      <c r="BE150" s="219">
        <f t="shared" si="8"/>
        <v>0</v>
      </c>
      <c r="BF150" s="219">
        <f t="shared" si="9"/>
        <v>0</v>
      </c>
      <c r="BG150" s="219">
        <f t="shared" si="10"/>
        <v>0</v>
      </c>
      <c r="BH150" s="219">
        <f t="shared" si="11"/>
        <v>0</v>
      </c>
      <c r="BI150" s="219">
        <f t="shared" si="12"/>
        <v>0</v>
      </c>
      <c r="BJ150" s="16" t="s">
        <v>89</v>
      </c>
      <c r="BK150" s="219">
        <f t="shared" si="13"/>
        <v>0</v>
      </c>
      <c r="BL150" s="16" t="s">
        <v>156</v>
      </c>
      <c r="BM150" s="218" t="s">
        <v>910</v>
      </c>
    </row>
    <row r="151" spans="1:65" s="2" customFormat="1" ht="24" customHeight="1">
      <c r="A151" s="32"/>
      <c r="B151" s="33"/>
      <c r="C151" s="206" t="s">
        <v>247</v>
      </c>
      <c r="D151" s="206" t="s">
        <v>151</v>
      </c>
      <c r="E151" s="207" t="s">
        <v>911</v>
      </c>
      <c r="F151" s="208" t="s">
        <v>912</v>
      </c>
      <c r="G151" s="209" t="s">
        <v>154</v>
      </c>
      <c r="H151" s="210">
        <v>20</v>
      </c>
      <c r="I151" s="211"/>
      <c r="J151" s="211"/>
      <c r="K151" s="212">
        <f t="shared" si="1"/>
        <v>0</v>
      </c>
      <c r="L151" s="208" t="s">
        <v>155</v>
      </c>
      <c r="M151" s="37"/>
      <c r="N151" s="213" t="s">
        <v>1</v>
      </c>
      <c r="O151" s="214" t="s">
        <v>44</v>
      </c>
      <c r="P151" s="215">
        <f t="shared" si="2"/>
        <v>0</v>
      </c>
      <c r="Q151" s="215">
        <f t="shared" si="3"/>
        <v>0</v>
      </c>
      <c r="R151" s="215">
        <f t="shared" si="4"/>
        <v>0</v>
      </c>
      <c r="S151" s="68"/>
      <c r="T151" s="216">
        <f t="shared" si="5"/>
        <v>0</v>
      </c>
      <c r="U151" s="216">
        <v>0</v>
      </c>
      <c r="V151" s="216">
        <f t="shared" si="6"/>
        <v>0</v>
      </c>
      <c r="W151" s="216">
        <v>0</v>
      </c>
      <c r="X151" s="217">
        <f t="shared" si="7"/>
        <v>0</v>
      </c>
      <c r="Y151" s="32"/>
      <c r="Z151" s="32"/>
      <c r="AA151" s="32"/>
      <c r="AB151" s="32"/>
      <c r="AC151" s="32"/>
      <c r="AD151" s="32"/>
      <c r="AE151" s="32"/>
      <c r="AR151" s="218" t="s">
        <v>156</v>
      </c>
      <c r="AT151" s="218" t="s">
        <v>151</v>
      </c>
      <c r="AU151" s="218" t="s">
        <v>91</v>
      </c>
      <c r="AY151" s="16" t="s">
        <v>148</v>
      </c>
      <c r="BE151" s="219">
        <f t="shared" si="8"/>
        <v>0</v>
      </c>
      <c r="BF151" s="219">
        <f t="shared" si="9"/>
        <v>0</v>
      </c>
      <c r="BG151" s="219">
        <f t="shared" si="10"/>
        <v>0</v>
      </c>
      <c r="BH151" s="219">
        <f t="shared" si="11"/>
        <v>0</v>
      </c>
      <c r="BI151" s="219">
        <f t="shared" si="12"/>
        <v>0</v>
      </c>
      <c r="BJ151" s="16" t="s">
        <v>89</v>
      </c>
      <c r="BK151" s="219">
        <f t="shared" si="13"/>
        <v>0</v>
      </c>
      <c r="BL151" s="16" t="s">
        <v>156</v>
      </c>
      <c r="BM151" s="218" t="s">
        <v>913</v>
      </c>
    </row>
    <row r="152" spans="1:65" s="2" customFormat="1" ht="24" customHeight="1">
      <c r="A152" s="32"/>
      <c r="B152" s="33"/>
      <c r="C152" s="206" t="s">
        <v>252</v>
      </c>
      <c r="D152" s="206" t="s">
        <v>151</v>
      </c>
      <c r="E152" s="207" t="s">
        <v>914</v>
      </c>
      <c r="F152" s="208" t="s">
        <v>915</v>
      </c>
      <c r="G152" s="209" t="s">
        <v>154</v>
      </c>
      <c r="H152" s="210">
        <v>70</v>
      </c>
      <c r="I152" s="211"/>
      <c r="J152" s="211"/>
      <c r="K152" s="212">
        <f t="shared" si="1"/>
        <v>0</v>
      </c>
      <c r="L152" s="208" t="s">
        <v>155</v>
      </c>
      <c r="M152" s="37"/>
      <c r="N152" s="213" t="s">
        <v>1</v>
      </c>
      <c r="O152" s="214" t="s">
        <v>44</v>
      </c>
      <c r="P152" s="215">
        <f t="shared" si="2"/>
        <v>0</v>
      </c>
      <c r="Q152" s="215">
        <f t="shared" si="3"/>
        <v>0</v>
      </c>
      <c r="R152" s="215">
        <f t="shared" si="4"/>
        <v>0</v>
      </c>
      <c r="S152" s="68"/>
      <c r="T152" s="216">
        <f t="shared" si="5"/>
        <v>0</v>
      </c>
      <c r="U152" s="216">
        <v>0</v>
      </c>
      <c r="V152" s="216">
        <f t="shared" si="6"/>
        <v>0</v>
      </c>
      <c r="W152" s="216">
        <v>0</v>
      </c>
      <c r="X152" s="217">
        <f t="shared" si="7"/>
        <v>0</v>
      </c>
      <c r="Y152" s="32"/>
      <c r="Z152" s="32"/>
      <c r="AA152" s="32"/>
      <c r="AB152" s="32"/>
      <c r="AC152" s="32"/>
      <c r="AD152" s="32"/>
      <c r="AE152" s="32"/>
      <c r="AR152" s="218" t="s">
        <v>156</v>
      </c>
      <c r="AT152" s="218" t="s">
        <v>151</v>
      </c>
      <c r="AU152" s="218" t="s">
        <v>91</v>
      </c>
      <c r="AY152" s="16" t="s">
        <v>148</v>
      </c>
      <c r="BE152" s="219">
        <f t="shared" si="8"/>
        <v>0</v>
      </c>
      <c r="BF152" s="219">
        <f t="shared" si="9"/>
        <v>0</v>
      </c>
      <c r="BG152" s="219">
        <f t="shared" si="10"/>
        <v>0</v>
      </c>
      <c r="BH152" s="219">
        <f t="shared" si="11"/>
        <v>0</v>
      </c>
      <c r="BI152" s="219">
        <f t="shared" si="12"/>
        <v>0</v>
      </c>
      <c r="BJ152" s="16" t="s">
        <v>89</v>
      </c>
      <c r="BK152" s="219">
        <f t="shared" si="13"/>
        <v>0</v>
      </c>
      <c r="BL152" s="16" t="s">
        <v>156</v>
      </c>
      <c r="BM152" s="218" t="s">
        <v>916</v>
      </c>
    </row>
    <row r="153" spans="1:65" s="2" customFormat="1" ht="24" customHeight="1">
      <c r="A153" s="32"/>
      <c r="B153" s="33"/>
      <c r="C153" s="206" t="s">
        <v>256</v>
      </c>
      <c r="D153" s="206" t="s">
        <v>151</v>
      </c>
      <c r="E153" s="207" t="s">
        <v>917</v>
      </c>
      <c r="F153" s="208" t="s">
        <v>918</v>
      </c>
      <c r="G153" s="209" t="s">
        <v>154</v>
      </c>
      <c r="H153" s="210">
        <v>70</v>
      </c>
      <c r="I153" s="211"/>
      <c r="J153" s="211"/>
      <c r="K153" s="212">
        <f t="shared" si="1"/>
        <v>0</v>
      </c>
      <c r="L153" s="208" t="s">
        <v>155</v>
      </c>
      <c r="M153" s="37"/>
      <c r="N153" s="213" t="s">
        <v>1</v>
      </c>
      <c r="O153" s="214" t="s">
        <v>44</v>
      </c>
      <c r="P153" s="215">
        <f t="shared" si="2"/>
        <v>0</v>
      </c>
      <c r="Q153" s="215">
        <f t="shared" si="3"/>
        <v>0</v>
      </c>
      <c r="R153" s="215">
        <f t="shared" si="4"/>
        <v>0</v>
      </c>
      <c r="S153" s="68"/>
      <c r="T153" s="216">
        <f t="shared" si="5"/>
        <v>0</v>
      </c>
      <c r="U153" s="216">
        <v>0</v>
      </c>
      <c r="V153" s="216">
        <f t="shared" si="6"/>
        <v>0</v>
      </c>
      <c r="W153" s="216">
        <v>0</v>
      </c>
      <c r="X153" s="217">
        <f t="shared" si="7"/>
        <v>0</v>
      </c>
      <c r="Y153" s="32"/>
      <c r="Z153" s="32"/>
      <c r="AA153" s="32"/>
      <c r="AB153" s="32"/>
      <c r="AC153" s="32"/>
      <c r="AD153" s="32"/>
      <c r="AE153" s="32"/>
      <c r="AR153" s="218" t="s">
        <v>156</v>
      </c>
      <c r="AT153" s="218" t="s">
        <v>151</v>
      </c>
      <c r="AU153" s="218" t="s">
        <v>91</v>
      </c>
      <c r="AY153" s="16" t="s">
        <v>148</v>
      </c>
      <c r="BE153" s="219">
        <f t="shared" si="8"/>
        <v>0</v>
      </c>
      <c r="BF153" s="219">
        <f t="shared" si="9"/>
        <v>0</v>
      </c>
      <c r="BG153" s="219">
        <f t="shared" si="10"/>
        <v>0</v>
      </c>
      <c r="BH153" s="219">
        <f t="shared" si="11"/>
        <v>0</v>
      </c>
      <c r="BI153" s="219">
        <f t="shared" si="12"/>
        <v>0</v>
      </c>
      <c r="BJ153" s="16" t="s">
        <v>89</v>
      </c>
      <c r="BK153" s="219">
        <f t="shared" si="13"/>
        <v>0</v>
      </c>
      <c r="BL153" s="16" t="s">
        <v>156</v>
      </c>
      <c r="BM153" s="218" t="s">
        <v>919</v>
      </c>
    </row>
    <row r="154" spans="1:65" s="2" customFormat="1" ht="24" customHeight="1">
      <c r="A154" s="32"/>
      <c r="B154" s="33"/>
      <c r="C154" s="206" t="s">
        <v>260</v>
      </c>
      <c r="D154" s="206" t="s">
        <v>151</v>
      </c>
      <c r="E154" s="207" t="s">
        <v>643</v>
      </c>
      <c r="F154" s="208" t="s">
        <v>644</v>
      </c>
      <c r="G154" s="209" t="s">
        <v>209</v>
      </c>
      <c r="H154" s="210">
        <v>10.5</v>
      </c>
      <c r="I154" s="211"/>
      <c r="J154" s="211"/>
      <c r="K154" s="212">
        <f t="shared" si="1"/>
        <v>0</v>
      </c>
      <c r="L154" s="208" t="s">
        <v>155</v>
      </c>
      <c r="M154" s="37"/>
      <c r="N154" s="213" t="s">
        <v>1</v>
      </c>
      <c r="O154" s="214" t="s">
        <v>44</v>
      </c>
      <c r="P154" s="215">
        <f t="shared" si="2"/>
        <v>0</v>
      </c>
      <c r="Q154" s="215">
        <f t="shared" si="3"/>
        <v>0</v>
      </c>
      <c r="R154" s="215">
        <f t="shared" si="4"/>
        <v>0</v>
      </c>
      <c r="S154" s="68"/>
      <c r="T154" s="216">
        <f t="shared" si="5"/>
        <v>0</v>
      </c>
      <c r="U154" s="216">
        <v>0</v>
      </c>
      <c r="V154" s="216">
        <f t="shared" si="6"/>
        <v>0</v>
      </c>
      <c r="W154" s="216">
        <v>0</v>
      </c>
      <c r="X154" s="217">
        <f t="shared" si="7"/>
        <v>0</v>
      </c>
      <c r="Y154" s="32"/>
      <c r="Z154" s="32"/>
      <c r="AA154" s="32"/>
      <c r="AB154" s="32"/>
      <c r="AC154" s="32"/>
      <c r="AD154" s="32"/>
      <c r="AE154" s="32"/>
      <c r="AR154" s="218" t="s">
        <v>156</v>
      </c>
      <c r="AT154" s="218" t="s">
        <v>151</v>
      </c>
      <c r="AU154" s="218" t="s">
        <v>91</v>
      </c>
      <c r="AY154" s="16" t="s">
        <v>148</v>
      </c>
      <c r="BE154" s="219">
        <f t="shared" si="8"/>
        <v>0</v>
      </c>
      <c r="BF154" s="219">
        <f t="shared" si="9"/>
        <v>0</v>
      </c>
      <c r="BG154" s="219">
        <f t="shared" si="10"/>
        <v>0</v>
      </c>
      <c r="BH154" s="219">
        <f t="shared" si="11"/>
        <v>0</v>
      </c>
      <c r="BI154" s="219">
        <f t="shared" si="12"/>
        <v>0</v>
      </c>
      <c r="BJ154" s="16" t="s">
        <v>89</v>
      </c>
      <c r="BK154" s="219">
        <f t="shared" si="13"/>
        <v>0</v>
      </c>
      <c r="BL154" s="16" t="s">
        <v>156</v>
      </c>
      <c r="BM154" s="218" t="s">
        <v>920</v>
      </c>
    </row>
    <row r="155" spans="1:65" s="13" customFormat="1" ht="11.25">
      <c r="B155" s="224"/>
      <c r="C155" s="225"/>
      <c r="D155" s="220" t="s">
        <v>296</v>
      </c>
      <c r="E155" s="226" t="s">
        <v>1</v>
      </c>
      <c r="F155" s="227" t="s">
        <v>921</v>
      </c>
      <c r="G155" s="225"/>
      <c r="H155" s="228">
        <v>10.5</v>
      </c>
      <c r="I155" s="229"/>
      <c r="J155" s="229"/>
      <c r="K155" s="225"/>
      <c r="L155" s="225"/>
      <c r="M155" s="230"/>
      <c r="N155" s="231"/>
      <c r="O155" s="232"/>
      <c r="P155" s="232"/>
      <c r="Q155" s="232"/>
      <c r="R155" s="232"/>
      <c r="S155" s="232"/>
      <c r="T155" s="232"/>
      <c r="U155" s="232"/>
      <c r="V155" s="232"/>
      <c r="W155" s="232"/>
      <c r="X155" s="233"/>
      <c r="AT155" s="234" t="s">
        <v>296</v>
      </c>
      <c r="AU155" s="234" t="s">
        <v>91</v>
      </c>
      <c r="AV155" s="13" t="s">
        <v>91</v>
      </c>
      <c r="AW155" s="13" t="s">
        <v>5</v>
      </c>
      <c r="AX155" s="13" t="s">
        <v>89</v>
      </c>
      <c r="AY155" s="234" t="s">
        <v>148</v>
      </c>
    </row>
    <row r="156" spans="1:65" s="2" customFormat="1" ht="24" customHeight="1">
      <c r="A156" s="32"/>
      <c r="B156" s="33"/>
      <c r="C156" s="206" t="s">
        <v>264</v>
      </c>
      <c r="D156" s="206" t="s">
        <v>151</v>
      </c>
      <c r="E156" s="207" t="s">
        <v>569</v>
      </c>
      <c r="F156" s="208" t="s">
        <v>570</v>
      </c>
      <c r="G156" s="209" t="s">
        <v>209</v>
      </c>
      <c r="H156" s="210">
        <v>21</v>
      </c>
      <c r="I156" s="211"/>
      <c r="J156" s="211"/>
      <c r="K156" s="212">
        <f>ROUND(P156*H156,2)</f>
        <v>0</v>
      </c>
      <c r="L156" s="208" t="s">
        <v>155</v>
      </c>
      <c r="M156" s="37"/>
      <c r="N156" s="213" t="s">
        <v>1</v>
      </c>
      <c r="O156" s="214" t="s">
        <v>44</v>
      </c>
      <c r="P156" s="215">
        <f>I156+J156</f>
        <v>0</v>
      </c>
      <c r="Q156" s="215">
        <f>ROUND(I156*H156,2)</f>
        <v>0</v>
      </c>
      <c r="R156" s="215">
        <f>ROUND(J156*H156,2)</f>
        <v>0</v>
      </c>
      <c r="S156" s="68"/>
      <c r="T156" s="216">
        <f>S156*H156</f>
        <v>0</v>
      </c>
      <c r="U156" s="216">
        <v>0</v>
      </c>
      <c r="V156" s="216">
        <f>U156*H156</f>
        <v>0</v>
      </c>
      <c r="W156" s="216">
        <v>0</v>
      </c>
      <c r="X156" s="217">
        <f>W156*H156</f>
        <v>0</v>
      </c>
      <c r="Y156" s="32"/>
      <c r="Z156" s="32"/>
      <c r="AA156" s="32"/>
      <c r="AB156" s="32"/>
      <c r="AC156" s="32"/>
      <c r="AD156" s="32"/>
      <c r="AE156" s="32"/>
      <c r="AR156" s="218" t="s">
        <v>156</v>
      </c>
      <c r="AT156" s="218" t="s">
        <v>151</v>
      </c>
      <c r="AU156" s="218" t="s">
        <v>91</v>
      </c>
      <c r="AY156" s="16" t="s">
        <v>148</v>
      </c>
      <c r="BE156" s="219">
        <f>IF(O156="základní",K156,0)</f>
        <v>0</v>
      </c>
      <c r="BF156" s="219">
        <f>IF(O156="snížená",K156,0)</f>
        <v>0</v>
      </c>
      <c r="BG156" s="219">
        <f>IF(O156="zákl. přenesená",K156,0)</f>
        <v>0</v>
      </c>
      <c r="BH156" s="219">
        <f>IF(O156="sníž. přenesená",K156,0)</f>
        <v>0</v>
      </c>
      <c r="BI156" s="219">
        <f>IF(O156="nulová",K156,0)</f>
        <v>0</v>
      </c>
      <c r="BJ156" s="16" t="s">
        <v>89</v>
      </c>
      <c r="BK156" s="219">
        <f>ROUND(P156*H156,2)</f>
        <v>0</v>
      </c>
      <c r="BL156" s="16" t="s">
        <v>156</v>
      </c>
      <c r="BM156" s="218" t="s">
        <v>922</v>
      </c>
    </row>
    <row r="157" spans="1:65" s="13" customFormat="1" ht="11.25">
      <c r="B157" s="224"/>
      <c r="C157" s="225"/>
      <c r="D157" s="220" t="s">
        <v>296</v>
      </c>
      <c r="E157" s="226" t="s">
        <v>1</v>
      </c>
      <c r="F157" s="227" t="s">
        <v>923</v>
      </c>
      <c r="G157" s="225"/>
      <c r="H157" s="228">
        <v>21</v>
      </c>
      <c r="I157" s="229"/>
      <c r="J157" s="229"/>
      <c r="K157" s="225"/>
      <c r="L157" s="225"/>
      <c r="M157" s="230"/>
      <c r="N157" s="231"/>
      <c r="O157" s="232"/>
      <c r="P157" s="232"/>
      <c r="Q157" s="232"/>
      <c r="R157" s="232"/>
      <c r="S157" s="232"/>
      <c r="T157" s="232"/>
      <c r="U157" s="232"/>
      <c r="V157" s="232"/>
      <c r="W157" s="232"/>
      <c r="X157" s="233"/>
      <c r="AT157" s="234" t="s">
        <v>296</v>
      </c>
      <c r="AU157" s="234" t="s">
        <v>91</v>
      </c>
      <c r="AV157" s="13" t="s">
        <v>91</v>
      </c>
      <c r="AW157" s="13" t="s">
        <v>5</v>
      </c>
      <c r="AX157" s="13" t="s">
        <v>89</v>
      </c>
      <c r="AY157" s="234" t="s">
        <v>148</v>
      </c>
    </row>
    <row r="158" spans="1:65" s="2" customFormat="1" ht="24" customHeight="1">
      <c r="A158" s="32"/>
      <c r="B158" s="33"/>
      <c r="C158" s="206" t="s">
        <v>268</v>
      </c>
      <c r="D158" s="206" t="s">
        <v>151</v>
      </c>
      <c r="E158" s="207" t="s">
        <v>924</v>
      </c>
      <c r="F158" s="208" t="s">
        <v>925</v>
      </c>
      <c r="G158" s="209" t="s">
        <v>209</v>
      </c>
      <c r="H158" s="210">
        <v>10</v>
      </c>
      <c r="I158" s="211"/>
      <c r="J158" s="211"/>
      <c r="K158" s="212">
        <f>ROUND(P158*H158,2)</f>
        <v>0</v>
      </c>
      <c r="L158" s="208" t="s">
        <v>155</v>
      </c>
      <c r="M158" s="37"/>
      <c r="N158" s="213" t="s">
        <v>1</v>
      </c>
      <c r="O158" s="214" t="s">
        <v>44</v>
      </c>
      <c r="P158" s="215">
        <f>I158+J158</f>
        <v>0</v>
      </c>
      <c r="Q158" s="215">
        <f>ROUND(I158*H158,2)</f>
        <v>0</v>
      </c>
      <c r="R158" s="215">
        <f>ROUND(J158*H158,2)</f>
        <v>0</v>
      </c>
      <c r="S158" s="68"/>
      <c r="T158" s="216">
        <f>S158*H158</f>
        <v>0</v>
      </c>
      <c r="U158" s="216">
        <v>0</v>
      </c>
      <c r="V158" s="216">
        <f>U158*H158</f>
        <v>0</v>
      </c>
      <c r="W158" s="216">
        <v>0</v>
      </c>
      <c r="X158" s="217">
        <f>W158*H158</f>
        <v>0</v>
      </c>
      <c r="Y158" s="32"/>
      <c r="Z158" s="32"/>
      <c r="AA158" s="32"/>
      <c r="AB158" s="32"/>
      <c r="AC158" s="32"/>
      <c r="AD158" s="32"/>
      <c r="AE158" s="32"/>
      <c r="AR158" s="218" t="s">
        <v>156</v>
      </c>
      <c r="AT158" s="218" t="s">
        <v>151</v>
      </c>
      <c r="AU158" s="218" t="s">
        <v>91</v>
      </c>
      <c r="AY158" s="16" t="s">
        <v>148</v>
      </c>
      <c r="BE158" s="219">
        <f>IF(O158="základní",K158,0)</f>
        <v>0</v>
      </c>
      <c r="BF158" s="219">
        <f>IF(O158="snížená",K158,0)</f>
        <v>0</v>
      </c>
      <c r="BG158" s="219">
        <f>IF(O158="zákl. přenesená",K158,0)</f>
        <v>0</v>
      </c>
      <c r="BH158" s="219">
        <f>IF(O158="sníž. přenesená",K158,0)</f>
        <v>0</v>
      </c>
      <c r="BI158" s="219">
        <f>IF(O158="nulová",K158,0)</f>
        <v>0</v>
      </c>
      <c r="BJ158" s="16" t="s">
        <v>89</v>
      </c>
      <c r="BK158" s="219">
        <f>ROUND(P158*H158,2)</f>
        <v>0</v>
      </c>
      <c r="BL158" s="16" t="s">
        <v>156</v>
      </c>
      <c r="BM158" s="218" t="s">
        <v>926</v>
      </c>
    </row>
    <row r="159" spans="1:65" s="2" customFormat="1" ht="24" customHeight="1">
      <c r="A159" s="32"/>
      <c r="B159" s="33"/>
      <c r="C159" s="206" t="s">
        <v>272</v>
      </c>
      <c r="D159" s="206" t="s">
        <v>151</v>
      </c>
      <c r="E159" s="207" t="s">
        <v>927</v>
      </c>
      <c r="F159" s="208" t="s">
        <v>928</v>
      </c>
      <c r="G159" s="209" t="s">
        <v>209</v>
      </c>
      <c r="H159" s="210">
        <v>10</v>
      </c>
      <c r="I159" s="211"/>
      <c r="J159" s="211"/>
      <c r="K159" s="212">
        <f>ROUND(P159*H159,2)</f>
        <v>0</v>
      </c>
      <c r="L159" s="208" t="s">
        <v>155</v>
      </c>
      <c r="M159" s="37"/>
      <c r="N159" s="213" t="s">
        <v>1</v>
      </c>
      <c r="O159" s="214" t="s">
        <v>44</v>
      </c>
      <c r="P159" s="215">
        <f>I159+J159</f>
        <v>0</v>
      </c>
      <c r="Q159" s="215">
        <f>ROUND(I159*H159,2)</f>
        <v>0</v>
      </c>
      <c r="R159" s="215">
        <f>ROUND(J159*H159,2)</f>
        <v>0</v>
      </c>
      <c r="S159" s="68"/>
      <c r="T159" s="216">
        <f>S159*H159</f>
        <v>0</v>
      </c>
      <c r="U159" s="216">
        <v>0</v>
      </c>
      <c r="V159" s="216">
        <f>U159*H159</f>
        <v>0</v>
      </c>
      <c r="W159" s="216">
        <v>0</v>
      </c>
      <c r="X159" s="217">
        <f>W159*H159</f>
        <v>0</v>
      </c>
      <c r="Y159" s="32"/>
      <c r="Z159" s="32"/>
      <c r="AA159" s="32"/>
      <c r="AB159" s="32"/>
      <c r="AC159" s="32"/>
      <c r="AD159" s="32"/>
      <c r="AE159" s="32"/>
      <c r="AR159" s="218" t="s">
        <v>156</v>
      </c>
      <c r="AT159" s="218" t="s">
        <v>151</v>
      </c>
      <c r="AU159" s="218" t="s">
        <v>91</v>
      </c>
      <c r="AY159" s="16" t="s">
        <v>148</v>
      </c>
      <c r="BE159" s="219">
        <f>IF(O159="základní",K159,0)</f>
        <v>0</v>
      </c>
      <c r="BF159" s="219">
        <f>IF(O159="snížená",K159,0)</f>
        <v>0</v>
      </c>
      <c r="BG159" s="219">
        <f>IF(O159="zákl. přenesená",K159,0)</f>
        <v>0</v>
      </c>
      <c r="BH159" s="219">
        <f>IF(O159="sníž. přenesená",K159,0)</f>
        <v>0</v>
      </c>
      <c r="BI159" s="219">
        <f>IF(O159="nulová",K159,0)</f>
        <v>0</v>
      </c>
      <c r="BJ159" s="16" t="s">
        <v>89</v>
      </c>
      <c r="BK159" s="219">
        <f>ROUND(P159*H159,2)</f>
        <v>0</v>
      </c>
      <c r="BL159" s="16" t="s">
        <v>156</v>
      </c>
      <c r="BM159" s="218" t="s">
        <v>929</v>
      </c>
    </row>
    <row r="160" spans="1:65" s="2" customFormat="1" ht="24" customHeight="1">
      <c r="A160" s="32"/>
      <c r="B160" s="33"/>
      <c r="C160" s="206" t="s">
        <v>276</v>
      </c>
      <c r="D160" s="206" t="s">
        <v>151</v>
      </c>
      <c r="E160" s="207" t="s">
        <v>311</v>
      </c>
      <c r="F160" s="208" t="s">
        <v>312</v>
      </c>
      <c r="G160" s="209" t="s">
        <v>154</v>
      </c>
      <c r="H160" s="210">
        <v>80</v>
      </c>
      <c r="I160" s="211"/>
      <c r="J160" s="211"/>
      <c r="K160" s="212">
        <f>ROUND(P160*H160,2)</f>
        <v>0</v>
      </c>
      <c r="L160" s="208" t="s">
        <v>155</v>
      </c>
      <c r="M160" s="37"/>
      <c r="N160" s="213" t="s">
        <v>1</v>
      </c>
      <c r="O160" s="214" t="s">
        <v>44</v>
      </c>
      <c r="P160" s="215">
        <f>I160+J160</f>
        <v>0</v>
      </c>
      <c r="Q160" s="215">
        <f>ROUND(I160*H160,2)</f>
        <v>0</v>
      </c>
      <c r="R160" s="215">
        <f>ROUND(J160*H160,2)</f>
        <v>0</v>
      </c>
      <c r="S160" s="68"/>
      <c r="T160" s="216">
        <f>S160*H160</f>
        <v>0</v>
      </c>
      <c r="U160" s="216">
        <v>0</v>
      </c>
      <c r="V160" s="216">
        <f>U160*H160</f>
        <v>0</v>
      </c>
      <c r="W160" s="216">
        <v>0</v>
      </c>
      <c r="X160" s="217">
        <f>W160*H160</f>
        <v>0</v>
      </c>
      <c r="Y160" s="32"/>
      <c r="Z160" s="32"/>
      <c r="AA160" s="32"/>
      <c r="AB160" s="32"/>
      <c r="AC160" s="32"/>
      <c r="AD160" s="32"/>
      <c r="AE160" s="32"/>
      <c r="AR160" s="218" t="s">
        <v>156</v>
      </c>
      <c r="AT160" s="218" t="s">
        <v>151</v>
      </c>
      <c r="AU160" s="218" t="s">
        <v>91</v>
      </c>
      <c r="AY160" s="16" t="s">
        <v>148</v>
      </c>
      <c r="BE160" s="219">
        <f>IF(O160="základní",K160,0)</f>
        <v>0</v>
      </c>
      <c r="BF160" s="219">
        <f>IF(O160="snížená",K160,0)</f>
        <v>0</v>
      </c>
      <c r="BG160" s="219">
        <f>IF(O160="zákl. přenesená",K160,0)</f>
        <v>0</v>
      </c>
      <c r="BH160" s="219">
        <f>IF(O160="sníž. přenesená",K160,0)</f>
        <v>0</v>
      </c>
      <c r="BI160" s="219">
        <f>IF(O160="nulová",K160,0)</f>
        <v>0</v>
      </c>
      <c r="BJ160" s="16" t="s">
        <v>89</v>
      </c>
      <c r="BK160" s="219">
        <f>ROUND(P160*H160,2)</f>
        <v>0</v>
      </c>
      <c r="BL160" s="16" t="s">
        <v>156</v>
      </c>
      <c r="BM160" s="218" t="s">
        <v>930</v>
      </c>
    </row>
    <row r="161" spans="1:65" s="2" customFormat="1" ht="19.5">
      <c r="A161" s="32"/>
      <c r="B161" s="33"/>
      <c r="C161" s="34"/>
      <c r="D161" s="220" t="s">
        <v>177</v>
      </c>
      <c r="E161" s="34"/>
      <c r="F161" s="221" t="s">
        <v>314</v>
      </c>
      <c r="G161" s="34"/>
      <c r="H161" s="34"/>
      <c r="I161" s="113"/>
      <c r="J161" s="113"/>
      <c r="K161" s="34"/>
      <c r="L161" s="34"/>
      <c r="M161" s="37"/>
      <c r="N161" s="222"/>
      <c r="O161" s="223"/>
      <c r="P161" s="68"/>
      <c r="Q161" s="68"/>
      <c r="R161" s="68"/>
      <c r="S161" s="68"/>
      <c r="T161" s="68"/>
      <c r="U161" s="68"/>
      <c r="V161" s="68"/>
      <c r="W161" s="68"/>
      <c r="X161" s="69"/>
      <c r="Y161" s="32"/>
      <c r="Z161" s="32"/>
      <c r="AA161" s="32"/>
      <c r="AB161" s="32"/>
      <c r="AC161" s="32"/>
      <c r="AD161" s="32"/>
      <c r="AE161" s="32"/>
      <c r="AT161" s="16" t="s">
        <v>177</v>
      </c>
      <c r="AU161" s="16" t="s">
        <v>91</v>
      </c>
    </row>
    <row r="162" spans="1:65" s="2" customFormat="1" ht="24" customHeight="1">
      <c r="A162" s="32"/>
      <c r="B162" s="33"/>
      <c r="C162" s="206" t="s">
        <v>280</v>
      </c>
      <c r="D162" s="206" t="s">
        <v>151</v>
      </c>
      <c r="E162" s="207" t="s">
        <v>316</v>
      </c>
      <c r="F162" s="208" t="s">
        <v>317</v>
      </c>
      <c r="G162" s="209" t="s">
        <v>160</v>
      </c>
      <c r="H162" s="210">
        <v>13.5</v>
      </c>
      <c r="I162" s="211"/>
      <c r="J162" s="211"/>
      <c r="K162" s="212">
        <f>ROUND(P162*H162,2)</f>
        <v>0</v>
      </c>
      <c r="L162" s="208" t="s">
        <v>155</v>
      </c>
      <c r="M162" s="37"/>
      <c r="N162" s="213" t="s">
        <v>1</v>
      </c>
      <c r="O162" s="214" t="s">
        <v>44</v>
      </c>
      <c r="P162" s="215">
        <f>I162+J162</f>
        <v>0</v>
      </c>
      <c r="Q162" s="215">
        <f>ROUND(I162*H162,2)</f>
        <v>0</v>
      </c>
      <c r="R162" s="215">
        <f>ROUND(J162*H162,2)</f>
        <v>0</v>
      </c>
      <c r="S162" s="68"/>
      <c r="T162" s="216">
        <f>S162*H162</f>
        <v>0</v>
      </c>
      <c r="U162" s="216">
        <v>0</v>
      </c>
      <c r="V162" s="216">
        <f>U162*H162</f>
        <v>0</v>
      </c>
      <c r="W162" s="216">
        <v>1.6</v>
      </c>
      <c r="X162" s="217">
        <f>W162*H162</f>
        <v>21.6</v>
      </c>
      <c r="Y162" s="32"/>
      <c r="Z162" s="32"/>
      <c r="AA162" s="32"/>
      <c r="AB162" s="32"/>
      <c r="AC162" s="32"/>
      <c r="AD162" s="32"/>
      <c r="AE162" s="32"/>
      <c r="AR162" s="218" t="s">
        <v>156</v>
      </c>
      <c r="AT162" s="218" t="s">
        <v>151</v>
      </c>
      <c r="AU162" s="218" t="s">
        <v>91</v>
      </c>
      <c r="AY162" s="16" t="s">
        <v>148</v>
      </c>
      <c r="BE162" s="219">
        <f>IF(O162="základní",K162,0)</f>
        <v>0</v>
      </c>
      <c r="BF162" s="219">
        <f>IF(O162="snížená",K162,0)</f>
        <v>0</v>
      </c>
      <c r="BG162" s="219">
        <f>IF(O162="zákl. přenesená",K162,0)</f>
        <v>0</v>
      </c>
      <c r="BH162" s="219">
        <f>IF(O162="sníž. přenesená",K162,0)</f>
        <v>0</v>
      </c>
      <c r="BI162" s="219">
        <f>IF(O162="nulová",K162,0)</f>
        <v>0</v>
      </c>
      <c r="BJ162" s="16" t="s">
        <v>89</v>
      </c>
      <c r="BK162" s="219">
        <f>ROUND(P162*H162,2)</f>
        <v>0</v>
      </c>
      <c r="BL162" s="16" t="s">
        <v>156</v>
      </c>
      <c r="BM162" s="218" t="s">
        <v>931</v>
      </c>
    </row>
    <row r="163" spans="1:65" s="13" customFormat="1" ht="11.25">
      <c r="B163" s="224"/>
      <c r="C163" s="225"/>
      <c r="D163" s="220" t="s">
        <v>296</v>
      </c>
      <c r="E163" s="226" t="s">
        <v>1</v>
      </c>
      <c r="F163" s="227" t="s">
        <v>932</v>
      </c>
      <c r="G163" s="225"/>
      <c r="H163" s="228">
        <v>13.5</v>
      </c>
      <c r="I163" s="229"/>
      <c r="J163" s="229"/>
      <c r="K163" s="225"/>
      <c r="L163" s="225"/>
      <c r="M163" s="230"/>
      <c r="N163" s="231"/>
      <c r="O163" s="232"/>
      <c r="P163" s="232"/>
      <c r="Q163" s="232"/>
      <c r="R163" s="232"/>
      <c r="S163" s="232"/>
      <c r="T163" s="232"/>
      <c r="U163" s="232"/>
      <c r="V163" s="232"/>
      <c r="W163" s="232"/>
      <c r="X163" s="233"/>
      <c r="AT163" s="234" t="s">
        <v>296</v>
      </c>
      <c r="AU163" s="234" t="s">
        <v>91</v>
      </c>
      <c r="AV163" s="13" t="s">
        <v>91</v>
      </c>
      <c r="AW163" s="13" t="s">
        <v>5</v>
      </c>
      <c r="AX163" s="13" t="s">
        <v>89</v>
      </c>
      <c r="AY163" s="234" t="s">
        <v>148</v>
      </c>
    </row>
    <row r="164" spans="1:65" s="2" customFormat="1" ht="24" customHeight="1">
      <c r="A164" s="32"/>
      <c r="B164" s="33"/>
      <c r="C164" s="206" t="s">
        <v>284</v>
      </c>
      <c r="D164" s="206" t="s">
        <v>151</v>
      </c>
      <c r="E164" s="207" t="s">
        <v>320</v>
      </c>
      <c r="F164" s="208" t="s">
        <v>321</v>
      </c>
      <c r="G164" s="209" t="s">
        <v>160</v>
      </c>
      <c r="H164" s="210">
        <v>12</v>
      </c>
      <c r="I164" s="211"/>
      <c r="J164" s="211"/>
      <c r="K164" s="212">
        <f>ROUND(P164*H164,2)</f>
        <v>0</v>
      </c>
      <c r="L164" s="208" t="s">
        <v>155</v>
      </c>
      <c r="M164" s="37"/>
      <c r="N164" s="213" t="s">
        <v>1</v>
      </c>
      <c r="O164" s="214" t="s">
        <v>44</v>
      </c>
      <c r="P164" s="215">
        <f>I164+J164</f>
        <v>0</v>
      </c>
      <c r="Q164" s="215">
        <f>ROUND(I164*H164,2)</f>
        <v>0</v>
      </c>
      <c r="R164" s="215">
        <f>ROUND(J164*H164,2)</f>
        <v>0</v>
      </c>
      <c r="S164" s="68"/>
      <c r="T164" s="216">
        <f>S164*H164</f>
        <v>0</v>
      </c>
      <c r="U164" s="216">
        <v>0</v>
      </c>
      <c r="V164" s="216">
        <f>U164*H164</f>
        <v>0</v>
      </c>
      <c r="W164" s="216">
        <v>1.8</v>
      </c>
      <c r="X164" s="217">
        <f>W164*H164</f>
        <v>21.6</v>
      </c>
      <c r="Y164" s="32"/>
      <c r="Z164" s="32"/>
      <c r="AA164" s="32"/>
      <c r="AB164" s="32"/>
      <c r="AC164" s="32"/>
      <c r="AD164" s="32"/>
      <c r="AE164" s="32"/>
      <c r="AR164" s="218" t="s">
        <v>156</v>
      </c>
      <c r="AT164" s="218" t="s">
        <v>151</v>
      </c>
      <c r="AU164" s="218" t="s">
        <v>91</v>
      </c>
      <c r="AY164" s="16" t="s">
        <v>148</v>
      </c>
      <c r="BE164" s="219">
        <f>IF(O164="základní",K164,0)</f>
        <v>0</v>
      </c>
      <c r="BF164" s="219">
        <f>IF(O164="snížená",K164,0)</f>
        <v>0</v>
      </c>
      <c r="BG164" s="219">
        <f>IF(O164="zákl. přenesená",K164,0)</f>
        <v>0</v>
      </c>
      <c r="BH164" s="219">
        <f>IF(O164="sníž. přenesená",K164,0)</f>
        <v>0</v>
      </c>
      <c r="BI164" s="219">
        <f>IF(O164="nulová",K164,0)</f>
        <v>0</v>
      </c>
      <c r="BJ164" s="16" t="s">
        <v>89</v>
      </c>
      <c r="BK164" s="219">
        <f>ROUND(P164*H164,2)</f>
        <v>0</v>
      </c>
      <c r="BL164" s="16" t="s">
        <v>156</v>
      </c>
      <c r="BM164" s="218" t="s">
        <v>933</v>
      </c>
    </row>
    <row r="165" spans="1:65" s="13" customFormat="1" ht="11.25">
      <c r="B165" s="224"/>
      <c r="C165" s="225"/>
      <c r="D165" s="220" t="s">
        <v>296</v>
      </c>
      <c r="E165" s="226" t="s">
        <v>1</v>
      </c>
      <c r="F165" s="227" t="s">
        <v>934</v>
      </c>
      <c r="G165" s="225"/>
      <c r="H165" s="228">
        <v>12</v>
      </c>
      <c r="I165" s="229"/>
      <c r="J165" s="229"/>
      <c r="K165" s="225"/>
      <c r="L165" s="225"/>
      <c r="M165" s="230"/>
      <c r="N165" s="231"/>
      <c r="O165" s="232"/>
      <c r="P165" s="232"/>
      <c r="Q165" s="232"/>
      <c r="R165" s="232"/>
      <c r="S165" s="232"/>
      <c r="T165" s="232"/>
      <c r="U165" s="232"/>
      <c r="V165" s="232"/>
      <c r="W165" s="232"/>
      <c r="X165" s="233"/>
      <c r="AT165" s="234" t="s">
        <v>296</v>
      </c>
      <c r="AU165" s="234" t="s">
        <v>91</v>
      </c>
      <c r="AV165" s="13" t="s">
        <v>91</v>
      </c>
      <c r="AW165" s="13" t="s">
        <v>5</v>
      </c>
      <c r="AX165" s="13" t="s">
        <v>89</v>
      </c>
      <c r="AY165" s="234" t="s">
        <v>148</v>
      </c>
    </row>
    <row r="166" spans="1:65" s="2" customFormat="1" ht="24" customHeight="1">
      <c r="A166" s="32"/>
      <c r="B166" s="33"/>
      <c r="C166" s="206" t="s">
        <v>288</v>
      </c>
      <c r="D166" s="206" t="s">
        <v>151</v>
      </c>
      <c r="E166" s="207" t="s">
        <v>324</v>
      </c>
      <c r="F166" s="208" t="s">
        <v>325</v>
      </c>
      <c r="G166" s="209" t="s">
        <v>326</v>
      </c>
      <c r="H166" s="210">
        <v>35</v>
      </c>
      <c r="I166" s="211"/>
      <c r="J166" s="211"/>
      <c r="K166" s="212">
        <f>ROUND(P166*H166,2)</f>
        <v>0</v>
      </c>
      <c r="L166" s="208" t="s">
        <v>155</v>
      </c>
      <c r="M166" s="37"/>
      <c r="N166" s="213" t="s">
        <v>1</v>
      </c>
      <c r="O166" s="214" t="s">
        <v>44</v>
      </c>
      <c r="P166" s="215">
        <f>I166+J166</f>
        <v>0</v>
      </c>
      <c r="Q166" s="215">
        <f>ROUND(I166*H166,2)</f>
        <v>0</v>
      </c>
      <c r="R166" s="215">
        <f>ROUND(J166*H166,2)</f>
        <v>0</v>
      </c>
      <c r="S166" s="68"/>
      <c r="T166" s="216">
        <f>S166*H166</f>
        <v>0</v>
      </c>
      <c r="U166" s="216">
        <v>0</v>
      </c>
      <c r="V166" s="216">
        <f>U166*H166</f>
        <v>0</v>
      </c>
      <c r="W166" s="216">
        <v>0</v>
      </c>
      <c r="X166" s="217">
        <f>W166*H166</f>
        <v>0</v>
      </c>
      <c r="Y166" s="32"/>
      <c r="Z166" s="32"/>
      <c r="AA166" s="32"/>
      <c r="AB166" s="32"/>
      <c r="AC166" s="32"/>
      <c r="AD166" s="32"/>
      <c r="AE166" s="32"/>
      <c r="AR166" s="218" t="s">
        <v>156</v>
      </c>
      <c r="AT166" s="218" t="s">
        <v>151</v>
      </c>
      <c r="AU166" s="218" t="s">
        <v>91</v>
      </c>
      <c r="AY166" s="16" t="s">
        <v>148</v>
      </c>
      <c r="BE166" s="219">
        <f>IF(O166="základní",K166,0)</f>
        <v>0</v>
      </c>
      <c r="BF166" s="219">
        <f>IF(O166="snížená",K166,0)</f>
        <v>0</v>
      </c>
      <c r="BG166" s="219">
        <f>IF(O166="zákl. přenesená",K166,0)</f>
        <v>0</v>
      </c>
      <c r="BH166" s="219">
        <f>IF(O166="sníž. přenesená",K166,0)</f>
        <v>0</v>
      </c>
      <c r="BI166" s="219">
        <f>IF(O166="nulová",K166,0)</f>
        <v>0</v>
      </c>
      <c r="BJ166" s="16" t="s">
        <v>89</v>
      </c>
      <c r="BK166" s="219">
        <f>ROUND(P166*H166,2)</f>
        <v>0</v>
      </c>
      <c r="BL166" s="16" t="s">
        <v>156</v>
      </c>
      <c r="BM166" s="218" t="s">
        <v>935</v>
      </c>
    </row>
    <row r="167" spans="1:65" s="2" customFormat="1" ht="24" customHeight="1">
      <c r="A167" s="32"/>
      <c r="B167" s="33"/>
      <c r="C167" s="206" t="s">
        <v>292</v>
      </c>
      <c r="D167" s="206" t="s">
        <v>151</v>
      </c>
      <c r="E167" s="207" t="s">
        <v>329</v>
      </c>
      <c r="F167" s="208" t="s">
        <v>330</v>
      </c>
      <c r="G167" s="209" t="s">
        <v>326</v>
      </c>
      <c r="H167" s="210">
        <v>35</v>
      </c>
      <c r="I167" s="211"/>
      <c r="J167" s="211"/>
      <c r="K167" s="212">
        <f>ROUND(P167*H167,2)</f>
        <v>0</v>
      </c>
      <c r="L167" s="208" t="s">
        <v>155</v>
      </c>
      <c r="M167" s="37"/>
      <c r="N167" s="213" t="s">
        <v>1</v>
      </c>
      <c r="O167" s="214" t="s">
        <v>44</v>
      </c>
      <c r="P167" s="215">
        <f>I167+J167</f>
        <v>0</v>
      </c>
      <c r="Q167" s="215">
        <f>ROUND(I167*H167,2)</f>
        <v>0</v>
      </c>
      <c r="R167" s="215">
        <f>ROUND(J167*H167,2)</f>
        <v>0</v>
      </c>
      <c r="S167" s="68"/>
      <c r="T167" s="216">
        <f>S167*H167</f>
        <v>0</v>
      </c>
      <c r="U167" s="216">
        <v>0</v>
      </c>
      <c r="V167" s="216">
        <f>U167*H167</f>
        <v>0</v>
      </c>
      <c r="W167" s="216">
        <v>0</v>
      </c>
      <c r="X167" s="217">
        <f>W167*H167</f>
        <v>0</v>
      </c>
      <c r="Y167" s="32"/>
      <c r="Z167" s="32"/>
      <c r="AA167" s="32"/>
      <c r="AB167" s="32"/>
      <c r="AC167" s="32"/>
      <c r="AD167" s="32"/>
      <c r="AE167" s="32"/>
      <c r="AR167" s="218" t="s">
        <v>156</v>
      </c>
      <c r="AT167" s="218" t="s">
        <v>151</v>
      </c>
      <c r="AU167" s="218" t="s">
        <v>91</v>
      </c>
      <c r="AY167" s="16" t="s">
        <v>148</v>
      </c>
      <c r="BE167" s="219">
        <f>IF(O167="základní",K167,0)</f>
        <v>0</v>
      </c>
      <c r="BF167" s="219">
        <f>IF(O167="snížená",K167,0)</f>
        <v>0</v>
      </c>
      <c r="BG167" s="219">
        <f>IF(O167="zákl. přenesená",K167,0)</f>
        <v>0</v>
      </c>
      <c r="BH167" s="219">
        <f>IF(O167="sníž. přenesená",K167,0)</f>
        <v>0</v>
      </c>
      <c r="BI167" s="219">
        <f>IF(O167="nulová",K167,0)</f>
        <v>0</v>
      </c>
      <c r="BJ167" s="16" t="s">
        <v>89</v>
      </c>
      <c r="BK167" s="219">
        <f>ROUND(P167*H167,2)</f>
        <v>0</v>
      </c>
      <c r="BL167" s="16" t="s">
        <v>156</v>
      </c>
      <c r="BM167" s="218" t="s">
        <v>936</v>
      </c>
    </row>
    <row r="168" spans="1:65" s="2" customFormat="1" ht="24" customHeight="1">
      <c r="A168" s="32"/>
      <c r="B168" s="33"/>
      <c r="C168" s="246" t="s">
        <v>298</v>
      </c>
      <c r="D168" s="246" t="s">
        <v>336</v>
      </c>
      <c r="E168" s="247" t="s">
        <v>337</v>
      </c>
      <c r="F168" s="248" t="s">
        <v>338</v>
      </c>
      <c r="G168" s="249" t="s">
        <v>326</v>
      </c>
      <c r="H168" s="250">
        <v>15.6</v>
      </c>
      <c r="I168" s="251"/>
      <c r="J168" s="252"/>
      <c r="K168" s="253">
        <f>ROUND(P168*H168,2)</f>
        <v>0</v>
      </c>
      <c r="L168" s="248" t="s">
        <v>155</v>
      </c>
      <c r="M168" s="254"/>
      <c r="N168" s="255" t="s">
        <v>1</v>
      </c>
      <c r="O168" s="214" t="s">
        <v>44</v>
      </c>
      <c r="P168" s="215">
        <f>I168+J168</f>
        <v>0</v>
      </c>
      <c r="Q168" s="215">
        <f>ROUND(I168*H168,2)</f>
        <v>0</v>
      </c>
      <c r="R168" s="215">
        <f>ROUND(J168*H168,2)</f>
        <v>0</v>
      </c>
      <c r="S168" s="68"/>
      <c r="T168" s="216">
        <f>S168*H168</f>
        <v>0</v>
      </c>
      <c r="U168" s="216">
        <v>1</v>
      </c>
      <c r="V168" s="216">
        <f>U168*H168</f>
        <v>15.6</v>
      </c>
      <c r="W168" s="216">
        <v>0</v>
      </c>
      <c r="X168" s="217">
        <f>W168*H168</f>
        <v>0</v>
      </c>
      <c r="Y168" s="32"/>
      <c r="Z168" s="32"/>
      <c r="AA168" s="32"/>
      <c r="AB168" s="32"/>
      <c r="AC168" s="32"/>
      <c r="AD168" s="32"/>
      <c r="AE168" s="32"/>
      <c r="AR168" s="218" t="s">
        <v>185</v>
      </c>
      <c r="AT168" s="218" t="s">
        <v>336</v>
      </c>
      <c r="AU168" s="218" t="s">
        <v>91</v>
      </c>
      <c r="AY168" s="16" t="s">
        <v>148</v>
      </c>
      <c r="BE168" s="219">
        <f>IF(O168="základní",K168,0)</f>
        <v>0</v>
      </c>
      <c r="BF168" s="219">
        <f>IF(O168="snížená",K168,0)</f>
        <v>0</v>
      </c>
      <c r="BG168" s="219">
        <f>IF(O168="zákl. přenesená",K168,0)</f>
        <v>0</v>
      </c>
      <c r="BH168" s="219">
        <f>IF(O168="sníž. přenesená",K168,0)</f>
        <v>0</v>
      </c>
      <c r="BI168" s="219">
        <f>IF(O168="nulová",K168,0)</f>
        <v>0</v>
      </c>
      <c r="BJ168" s="16" t="s">
        <v>89</v>
      </c>
      <c r="BK168" s="219">
        <f>ROUND(P168*H168,2)</f>
        <v>0</v>
      </c>
      <c r="BL168" s="16" t="s">
        <v>156</v>
      </c>
      <c r="BM168" s="218" t="s">
        <v>937</v>
      </c>
    </row>
    <row r="169" spans="1:65" s="13" customFormat="1" ht="11.25">
      <c r="B169" s="224"/>
      <c r="C169" s="225"/>
      <c r="D169" s="220" t="s">
        <v>296</v>
      </c>
      <c r="E169" s="226" t="s">
        <v>1</v>
      </c>
      <c r="F169" s="227" t="s">
        <v>938</v>
      </c>
      <c r="G169" s="225"/>
      <c r="H169" s="228">
        <v>15.6</v>
      </c>
      <c r="I169" s="229"/>
      <c r="J169" s="229"/>
      <c r="K169" s="225"/>
      <c r="L169" s="225"/>
      <c r="M169" s="230"/>
      <c r="N169" s="231"/>
      <c r="O169" s="232"/>
      <c r="P169" s="232"/>
      <c r="Q169" s="232"/>
      <c r="R169" s="232"/>
      <c r="S169" s="232"/>
      <c r="T169" s="232"/>
      <c r="U169" s="232"/>
      <c r="V169" s="232"/>
      <c r="W169" s="232"/>
      <c r="X169" s="233"/>
      <c r="AT169" s="234" t="s">
        <v>296</v>
      </c>
      <c r="AU169" s="234" t="s">
        <v>91</v>
      </c>
      <c r="AV169" s="13" t="s">
        <v>91</v>
      </c>
      <c r="AW169" s="13" t="s">
        <v>5</v>
      </c>
      <c r="AX169" s="13" t="s">
        <v>89</v>
      </c>
      <c r="AY169" s="234" t="s">
        <v>148</v>
      </c>
    </row>
    <row r="170" spans="1:65" s="2" customFormat="1" ht="24" customHeight="1">
      <c r="A170" s="32"/>
      <c r="B170" s="33"/>
      <c r="C170" s="246" t="s">
        <v>302</v>
      </c>
      <c r="D170" s="246" t="s">
        <v>336</v>
      </c>
      <c r="E170" s="247" t="s">
        <v>342</v>
      </c>
      <c r="F170" s="248" t="s">
        <v>343</v>
      </c>
      <c r="G170" s="249" t="s">
        <v>326</v>
      </c>
      <c r="H170" s="250">
        <v>15.6</v>
      </c>
      <c r="I170" s="251"/>
      <c r="J170" s="252"/>
      <c r="K170" s="253">
        <f>ROUND(P170*H170,2)</f>
        <v>0</v>
      </c>
      <c r="L170" s="248" t="s">
        <v>155</v>
      </c>
      <c r="M170" s="254"/>
      <c r="N170" s="255" t="s">
        <v>1</v>
      </c>
      <c r="O170" s="214" t="s">
        <v>44</v>
      </c>
      <c r="P170" s="215">
        <f>I170+J170</f>
        <v>0</v>
      </c>
      <c r="Q170" s="215">
        <f>ROUND(I170*H170,2)</f>
        <v>0</v>
      </c>
      <c r="R170" s="215">
        <f>ROUND(J170*H170,2)</f>
        <v>0</v>
      </c>
      <c r="S170" s="68"/>
      <c r="T170" s="216">
        <f>S170*H170</f>
        <v>0</v>
      </c>
      <c r="U170" s="216">
        <v>1</v>
      </c>
      <c r="V170" s="216">
        <f>U170*H170</f>
        <v>15.6</v>
      </c>
      <c r="W170" s="216">
        <v>0</v>
      </c>
      <c r="X170" s="217">
        <f>W170*H170</f>
        <v>0</v>
      </c>
      <c r="Y170" s="32"/>
      <c r="Z170" s="32"/>
      <c r="AA170" s="32"/>
      <c r="AB170" s="32"/>
      <c r="AC170" s="32"/>
      <c r="AD170" s="32"/>
      <c r="AE170" s="32"/>
      <c r="AR170" s="218" t="s">
        <v>185</v>
      </c>
      <c r="AT170" s="218" t="s">
        <v>336</v>
      </c>
      <c r="AU170" s="218" t="s">
        <v>91</v>
      </c>
      <c r="AY170" s="16" t="s">
        <v>148</v>
      </c>
      <c r="BE170" s="219">
        <f>IF(O170="základní",K170,0)</f>
        <v>0</v>
      </c>
      <c r="BF170" s="219">
        <f>IF(O170="snížená",K170,0)</f>
        <v>0</v>
      </c>
      <c r="BG170" s="219">
        <f>IF(O170="zákl. přenesená",K170,0)</f>
        <v>0</v>
      </c>
      <c r="BH170" s="219">
        <f>IF(O170="sníž. přenesená",K170,0)</f>
        <v>0</v>
      </c>
      <c r="BI170" s="219">
        <f>IF(O170="nulová",K170,0)</f>
        <v>0</v>
      </c>
      <c r="BJ170" s="16" t="s">
        <v>89</v>
      </c>
      <c r="BK170" s="219">
        <f>ROUND(P170*H170,2)</f>
        <v>0</v>
      </c>
      <c r="BL170" s="16" t="s">
        <v>156</v>
      </c>
      <c r="BM170" s="218" t="s">
        <v>939</v>
      </c>
    </row>
    <row r="171" spans="1:65" s="13" customFormat="1" ht="11.25">
      <c r="B171" s="224"/>
      <c r="C171" s="225"/>
      <c r="D171" s="220" t="s">
        <v>296</v>
      </c>
      <c r="E171" s="226" t="s">
        <v>1</v>
      </c>
      <c r="F171" s="227" t="s">
        <v>940</v>
      </c>
      <c r="G171" s="225"/>
      <c r="H171" s="228">
        <v>15.6</v>
      </c>
      <c r="I171" s="229"/>
      <c r="J171" s="229"/>
      <c r="K171" s="225"/>
      <c r="L171" s="225"/>
      <c r="M171" s="230"/>
      <c r="N171" s="231"/>
      <c r="O171" s="232"/>
      <c r="P171" s="232"/>
      <c r="Q171" s="232"/>
      <c r="R171" s="232"/>
      <c r="S171" s="232"/>
      <c r="T171" s="232"/>
      <c r="U171" s="232"/>
      <c r="V171" s="232"/>
      <c r="W171" s="232"/>
      <c r="X171" s="233"/>
      <c r="AT171" s="234" t="s">
        <v>296</v>
      </c>
      <c r="AU171" s="234" t="s">
        <v>91</v>
      </c>
      <c r="AV171" s="13" t="s">
        <v>91</v>
      </c>
      <c r="AW171" s="13" t="s">
        <v>5</v>
      </c>
      <c r="AX171" s="13" t="s">
        <v>89</v>
      </c>
      <c r="AY171" s="234" t="s">
        <v>148</v>
      </c>
    </row>
    <row r="172" spans="1:65" s="2" customFormat="1" ht="24" customHeight="1">
      <c r="A172" s="32"/>
      <c r="B172" s="33"/>
      <c r="C172" s="246" t="s">
        <v>306</v>
      </c>
      <c r="D172" s="246" t="s">
        <v>336</v>
      </c>
      <c r="E172" s="247" t="s">
        <v>347</v>
      </c>
      <c r="F172" s="248" t="s">
        <v>348</v>
      </c>
      <c r="G172" s="249" t="s">
        <v>326</v>
      </c>
      <c r="H172" s="250">
        <v>15.6</v>
      </c>
      <c r="I172" s="251"/>
      <c r="J172" s="252"/>
      <c r="K172" s="253">
        <f>ROUND(P172*H172,2)</f>
        <v>0</v>
      </c>
      <c r="L172" s="248" t="s">
        <v>155</v>
      </c>
      <c r="M172" s="254"/>
      <c r="N172" s="255" t="s">
        <v>1</v>
      </c>
      <c r="O172" s="214" t="s">
        <v>44</v>
      </c>
      <c r="P172" s="215">
        <f>I172+J172</f>
        <v>0</v>
      </c>
      <c r="Q172" s="215">
        <f>ROUND(I172*H172,2)</f>
        <v>0</v>
      </c>
      <c r="R172" s="215">
        <f>ROUND(J172*H172,2)</f>
        <v>0</v>
      </c>
      <c r="S172" s="68"/>
      <c r="T172" s="216">
        <f>S172*H172</f>
        <v>0</v>
      </c>
      <c r="U172" s="216">
        <v>1</v>
      </c>
      <c r="V172" s="216">
        <f>U172*H172</f>
        <v>15.6</v>
      </c>
      <c r="W172" s="216">
        <v>0</v>
      </c>
      <c r="X172" s="217">
        <f>W172*H172</f>
        <v>0</v>
      </c>
      <c r="Y172" s="32"/>
      <c r="Z172" s="32"/>
      <c r="AA172" s="32"/>
      <c r="AB172" s="32"/>
      <c r="AC172" s="32"/>
      <c r="AD172" s="32"/>
      <c r="AE172" s="32"/>
      <c r="AR172" s="218" t="s">
        <v>185</v>
      </c>
      <c r="AT172" s="218" t="s">
        <v>336</v>
      </c>
      <c r="AU172" s="218" t="s">
        <v>91</v>
      </c>
      <c r="AY172" s="16" t="s">
        <v>148</v>
      </c>
      <c r="BE172" s="219">
        <f>IF(O172="základní",K172,0)</f>
        <v>0</v>
      </c>
      <c r="BF172" s="219">
        <f>IF(O172="snížená",K172,0)</f>
        <v>0</v>
      </c>
      <c r="BG172" s="219">
        <f>IF(O172="zákl. přenesená",K172,0)</f>
        <v>0</v>
      </c>
      <c r="BH172" s="219">
        <f>IF(O172="sníž. přenesená",K172,0)</f>
        <v>0</v>
      </c>
      <c r="BI172" s="219">
        <f>IF(O172="nulová",K172,0)</f>
        <v>0</v>
      </c>
      <c r="BJ172" s="16" t="s">
        <v>89</v>
      </c>
      <c r="BK172" s="219">
        <f>ROUND(P172*H172,2)</f>
        <v>0</v>
      </c>
      <c r="BL172" s="16" t="s">
        <v>156</v>
      </c>
      <c r="BM172" s="218" t="s">
        <v>941</v>
      </c>
    </row>
    <row r="173" spans="1:65" s="13" customFormat="1" ht="11.25">
      <c r="B173" s="224"/>
      <c r="C173" s="225"/>
      <c r="D173" s="220" t="s">
        <v>296</v>
      </c>
      <c r="E173" s="226" t="s">
        <v>1</v>
      </c>
      <c r="F173" s="227" t="s">
        <v>942</v>
      </c>
      <c r="G173" s="225"/>
      <c r="H173" s="228">
        <v>15.6</v>
      </c>
      <c r="I173" s="229"/>
      <c r="J173" s="229"/>
      <c r="K173" s="225"/>
      <c r="L173" s="225"/>
      <c r="M173" s="230"/>
      <c r="N173" s="231"/>
      <c r="O173" s="232"/>
      <c r="P173" s="232"/>
      <c r="Q173" s="232"/>
      <c r="R173" s="232"/>
      <c r="S173" s="232"/>
      <c r="T173" s="232"/>
      <c r="U173" s="232"/>
      <c r="V173" s="232"/>
      <c r="W173" s="232"/>
      <c r="X173" s="233"/>
      <c r="AT173" s="234" t="s">
        <v>296</v>
      </c>
      <c r="AU173" s="234" t="s">
        <v>91</v>
      </c>
      <c r="AV173" s="13" t="s">
        <v>91</v>
      </c>
      <c r="AW173" s="13" t="s">
        <v>5</v>
      </c>
      <c r="AX173" s="13" t="s">
        <v>89</v>
      </c>
      <c r="AY173" s="234" t="s">
        <v>148</v>
      </c>
    </row>
    <row r="174" spans="1:65" s="2" customFormat="1" ht="24" customHeight="1">
      <c r="A174" s="32"/>
      <c r="B174" s="33"/>
      <c r="C174" s="246" t="s">
        <v>310</v>
      </c>
      <c r="D174" s="246" t="s">
        <v>336</v>
      </c>
      <c r="E174" s="247" t="s">
        <v>352</v>
      </c>
      <c r="F174" s="248" t="s">
        <v>353</v>
      </c>
      <c r="G174" s="249" t="s">
        <v>209</v>
      </c>
      <c r="H174" s="250">
        <v>32</v>
      </c>
      <c r="I174" s="251"/>
      <c r="J174" s="252"/>
      <c r="K174" s="253">
        <f>ROUND(P174*H174,2)</f>
        <v>0</v>
      </c>
      <c r="L174" s="248" t="s">
        <v>155</v>
      </c>
      <c r="M174" s="254"/>
      <c r="N174" s="255" t="s">
        <v>1</v>
      </c>
      <c r="O174" s="214" t="s">
        <v>44</v>
      </c>
      <c r="P174" s="215">
        <f>I174+J174</f>
        <v>0</v>
      </c>
      <c r="Q174" s="215">
        <f>ROUND(I174*H174,2)</f>
        <v>0</v>
      </c>
      <c r="R174" s="215">
        <f>ROUND(J174*H174,2)</f>
        <v>0</v>
      </c>
      <c r="S174" s="68"/>
      <c r="T174" s="216">
        <f>S174*H174</f>
        <v>0</v>
      </c>
      <c r="U174" s="216">
        <v>0</v>
      </c>
      <c r="V174" s="216">
        <f>U174*H174</f>
        <v>0</v>
      </c>
      <c r="W174" s="216">
        <v>0</v>
      </c>
      <c r="X174" s="217">
        <f>W174*H174</f>
        <v>0</v>
      </c>
      <c r="Y174" s="32"/>
      <c r="Z174" s="32"/>
      <c r="AA174" s="32"/>
      <c r="AB174" s="32"/>
      <c r="AC174" s="32"/>
      <c r="AD174" s="32"/>
      <c r="AE174" s="32"/>
      <c r="AR174" s="218" t="s">
        <v>185</v>
      </c>
      <c r="AT174" s="218" t="s">
        <v>336</v>
      </c>
      <c r="AU174" s="218" t="s">
        <v>91</v>
      </c>
      <c r="AY174" s="16" t="s">
        <v>148</v>
      </c>
      <c r="BE174" s="219">
        <f>IF(O174="základní",K174,0)</f>
        <v>0</v>
      </c>
      <c r="BF174" s="219">
        <f>IF(O174="snížená",K174,0)</f>
        <v>0</v>
      </c>
      <c r="BG174" s="219">
        <f>IF(O174="zákl. přenesená",K174,0)</f>
        <v>0</v>
      </c>
      <c r="BH174" s="219">
        <f>IF(O174="sníž. přenesená",K174,0)</f>
        <v>0</v>
      </c>
      <c r="BI174" s="219">
        <f>IF(O174="nulová",K174,0)</f>
        <v>0</v>
      </c>
      <c r="BJ174" s="16" t="s">
        <v>89</v>
      </c>
      <c r="BK174" s="219">
        <f>ROUND(P174*H174,2)</f>
        <v>0</v>
      </c>
      <c r="BL174" s="16" t="s">
        <v>156</v>
      </c>
      <c r="BM174" s="218" t="s">
        <v>943</v>
      </c>
    </row>
    <row r="175" spans="1:65" s="2" customFormat="1" ht="24" customHeight="1">
      <c r="A175" s="32"/>
      <c r="B175" s="33"/>
      <c r="C175" s="246" t="s">
        <v>315</v>
      </c>
      <c r="D175" s="246" t="s">
        <v>336</v>
      </c>
      <c r="E175" s="247" t="s">
        <v>356</v>
      </c>
      <c r="F175" s="248" t="s">
        <v>357</v>
      </c>
      <c r="G175" s="249" t="s">
        <v>326</v>
      </c>
      <c r="H175" s="250">
        <v>149.6</v>
      </c>
      <c r="I175" s="251"/>
      <c r="J175" s="252"/>
      <c r="K175" s="253">
        <f>ROUND(P175*H175,2)</f>
        <v>0</v>
      </c>
      <c r="L175" s="248" t="s">
        <v>155</v>
      </c>
      <c r="M175" s="254"/>
      <c r="N175" s="255" t="s">
        <v>1</v>
      </c>
      <c r="O175" s="214" t="s">
        <v>44</v>
      </c>
      <c r="P175" s="215">
        <f>I175+J175</f>
        <v>0</v>
      </c>
      <c r="Q175" s="215">
        <f>ROUND(I175*H175,2)</f>
        <v>0</v>
      </c>
      <c r="R175" s="215">
        <f>ROUND(J175*H175,2)</f>
        <v>0</v>
      </c>
      <c r="S175" s="68"/>
      <c r="T175" s="216">
        <f>S175*H175</f>
        <v>0</v>
      </c>
      <c r="U175" s="216">
        <v>1</v>
      </c>
      <c r="V175" s="216">
        <f>U175*H175</f>
        <v>149.6</v>
      </c>
      <c r="W175" s="216">
        <v>0</v>
      </c>
      <c r="X175" s="217">
        <f>W175*H175</f>
        <v>0</v>
      </c>
      <c r="Y175" s="32"/>
      <c r="Z175" s="32"/>
      <c r="AA175" s="32"/>
      <c r="AB175" s="32"/>
      <c r="AC175" s="32"/>
      <c r="AD175" s="32"/>
      <c r="AE175" s="32"/>
      <c r="AR175" s="218" t="s">
        <v>185</v>
      </c>
      <c r="AT175" s="218" t="s">
        <v>336</v>
      </c>
      <c r="AU175" s="218" t="s">
        <v>91</v>
      </c>
      <c r="AY175" s="16" t="s">
        <v>148</v>
      </c>
      <c r="BE175" s="219">
        <f>IF(O175="základní",K175,0)</f>
        <v>0</v>
      </c>
      <c r="BF175" s="219">
        <f>IF(O175="snížená",K175,0)</f>
        <v>0</v>
      </c>
      <c r="BG175" s="219">
        <f>IF(O175="zákl. přenesená",K175,0)</f>
        <v>0</v>
      </c>
      <c r="BH175" s="219">
        <f>IF(O175="sníž. přenesená",K175,0)</f>
        <v>0</v>
      </c>
      <c r="BI175" s="219">
        <f>IF(O175="nulová",K175,0)</f>
        <v>0</v>
      </c>
      <c r="BJ175" s="16" t="s">
        <v>89</v>
      </c>
      <c r="BK175" s="219">
        <f>ROUND(P175*H175,2)</f>
        <v>0</v>
      </c>
      <c r="BL175" s="16" t="s">
        <v>156</v>
      </c>
      <c r="BM175" s="218" t="s">
        <v>944</v>
      </c>
    </row>
    <row r="176" spans="1:65" s="13" customFormat="1" ht="11.25">
      <c r="B176" s="224"/>
      <c r="C176" s="225"/>
      <c r="D176" s="220" t="s">
        <v>296</v>
      </c>
      <c r="E176" s="226" t="s">
        <v>1</v>
      </c>
      <c r="F176" s="227" t="s">
        <v>945</v>
      </c>
      <c r="G176" s="225"/>
      <c r="H176" s="228">
        <v>64.599999999999994</v>
      </c>
      <c r="I176" s="229"/>
      <c r="J176" s="229"/>
      <c r="K176" s="225"/>
      <c r="L176" s="225"/>
      <c r="M176" s="230"/>
      <c r="N176" s="231"/>
      <c r="O176" s="232"/>
      <c r="P176" s="232"/>
      <c r="Q176" s="232"/>
      <c r="R176" s="232"/>
      <c r="S176" s="232"/>
      <c r="T176" s="232"/>
      <c r="U176" s="232"/>
      <c r="V176" s="232"/>
      <c r="W176" s="232"/>
      <c r="X176" s="233"/>
      <c r="AT176" s="234" t="s">
        <v>296</v>
      </c>
      <c r="AU176" s="234" t="s">
        <v>91</v>
      </c>
      <c r="AV176" s="13" t="s">
        <v>91</v>
      </c>
      <c r="AW176" s="13" t="s">
        <v>5</v>
      </c>
      <c r="AX176" s="13" t="s">
        <v>81</v>
      </c>
      <c r="AY176" s="234" t="s">
        <v>148</v>
      </c>
    </row>
    <row r="177" spans="1:65" s="13" customFormat="1" ht="11.25">
      <c r="B177" s="224"/>
      <c r="C177" s="225"/>
      <c r="D177" s="220" t="s">
        <v>296</v>
      </c>
      <c r="E177" s="226" t="s">
        <v>1</v>
      </c>
      <c r="F177" s="227" t="s">
        <v>946</v>
      </c>
      <c r="G177" s="225"/>
      <c r="H177" s="228">
        <v>85</v>
      </c>
      <c r="I177" s="229"/>
      <c r="J177" s="229"/>
      <c r="K177" s="225"/>
      <c r="L177" s="225"/>
      <c r="M177" s="230"/>
      <c r="N177" s="231"/>
      <c r="O177" s="232"/>
      <c r="P177" s="232"/>
      <c r="Q177" s="232"/>
      <c r="R177" s="232"/>
      <c r="S177" s="232"/>
      <c r="T177" s="232"/>
      <c r="U177" s="232"/>
      <c r="V177" s="232"/>
      <c r="W177" s="232"/>
      <c r="X177" s="233"/>
      <c r="AT177" s="234" t="s">
        <v>296</v>
      </c>
      <c r="AU177" s="234" t="s">
        <v>91</v>
      </c>
      <c r="AV177" s="13" t="s">
        <v>91</v>
      </c>
      <c r="AW177" s="13" t="s">
        <v>5</v>
      </c>
      <c r="AX177" s="13" t="s">
        <v>81</v>
      </c>
      <c r="AY177" s="234" t="s">
        <v>148</v>
      </c>
    </row>
    <row r="178" spans="1:65" s="14" customFormat="1" ht="11.25">
      <c r="B178" s="235"/>
      <c r="C178" s="236"/>
      <c r="D178" s="220" t="s">
        <v>296</v>
      </c>
      <c r="E178" s="237" t="s">
        <v>1</v>
      </c>
      <c r="F178" s="238" t="s">
        <v>334</v>
      </c>
      <c r="G178" s="236"/>
      <c r="H178" s="239">
        <v>149.6</v>
      </c>
      <c r="I178" s="240"/>
      <c r="J178" s="240"/>
      <c r="K178" s="236"/>
      <c r="L178" s="236"/>
      <c r="M178" s="241"/>
      <c r="N178" s="242"/>
      <c r="O178" s="243"/>
      <c r="P178" s="243"/>
      <c r="Q178" s="243"/>
      <c r="R178" s="243"/>
      <c r="S178" s="243"/>
      <c r="T178" s="243"/>
      <c r="U178" s="243"/>
      <c r="V178" s="243"/>
      <c r="W178" s="243"/>
      <c r="X178" s="244"/>
      <c r="AT178" s="245" t="s">
        <v>296</v>
      </c>
      <c r="AU178" s="245" t="s">
        <v>91</v>
      </c>
      <c r="AV178" s="14" t="s">
        <v>156</v>
      </c>
      <c r="AW178" s="14" t="s">
        <v>5</v>
      </c>
      <c r="AX178" s="14" t="s">
        <v>89</v>
      </c>
      <c r="AY178" s="245" t="s">
        <v>148</v>
      </c>
    </row>
    <row r="179" spans="1:65" s="2" customFormat="1" ht="24" customHeight="1">
      <c r="A179" s="32"/>
      <c r="B179" s="33"/>
      <c r="C179" s="246" t="s">
        <v>319</v>
      </c>
      <c r="D179" s="246" t="s">
        <v>336</v>
      </c>
      <c r="E179" s="247" t="s">
        <v>362</v>
      </c>
      <c r="F179" s="248" t="s">
        <v>363</v>
      </c>
      <c r="G179" s="249" t="s">
        <v>326</v>
      </c>
      <c r="H179" s="250">
        <v>21.6</v>
      </c>
      <c r="I179" s="251"/>
      <c r="J179" s="252"/>
      <c r="K179" s="253">
        <f>ROUND(P179*H179,2)</f>
        <v>0</v>
      </c>
      <c r="L179" s="248" t="s">
        <v>155</v>
      </c>
      <c r="M179" s="254"/>
      <c r="N179" s="255" t="s">
        <v>1</v>
      </c>
      <c r="O179" s="214" t="s">
        <v>44</v>
      </c>
      <c r="P179" s="215">
        <f>I179+J179</f>
        <v>0</v>
      </c>
      <c r="Q179" s="215">
        <f>ROUND(I179*H179,2)</f>
        <v>0</v>
      </c>
      <c r="R179" s="215">
        <f>ROUND(J179*H179,2)</f>
        <v>0</v>
      </c>
      <c r="S179" s="68"/>
      <c r="T179" s="216">
        <f>S179*H179</f>
        <v>0</v>
      </c>
      <c r="U179" s="216">
        <v>1</v>
      </c>
      <c r="V179" s="216">
        <f>U179*H179</f>
        <v>21.6</v>
      </c>
      <c r="W179" s="216">
        <v>0</v>
      </c>
      <c r="X179" s="217">
        <f>W179*H179</f>
        <v>0</v>
      </c>
      <c r="Y179" s="32"/>
      <c r="Z179" s="32"/>
      <c r="AA179" s="32"/>
      <c r="AB179" s="32"/>
      <c r="AC179" s="32"/>
      <c r="AD179" s="32"/>
      <c r="AE179" s="32"/>
      <c r="AR179" s="218" t="s">
        <v>185</v>
      </c>
      <c r="AT179" s="218" t="s">
        <v>336</v>
      </c>
      <c r="AU179" s="218" t="s">
        <v>91</v>
      </c>
      <c r="AY179" s="16" t="s">
        <v>148</v>
      </c>
      <c r="BE179" s="219">
        <f>IF(O179="základní",K179,0)</f>
        <v>0</v>
      </c>
      <c r="BF179" s="219">
        <f>IF(O179="snížená",K179,0)</f>
        <v>0</v>
      </c>
      <c r="BG179" s="219">
        <f>IF(O179="zákl. přenesená",K179,0)</f>
        <v>0</v>
      </c>
      <c r="BH179" s="219">
        <f>IF(O179="sníž. přenesená",K179,0)</f>
        <v>0</v>
      </c>
      <c r="BI179" s="219">
        <f>IF(O179="nulová",K179,0)</f>
        <v>0</v>
      </c>
      <c r="BJ179" s="16" t="s">
        <v>89</v>
      </c>
      <c r="BK179" s="219">
        <f>ROUND(P179*H179,2)</f>
        <v>0</v>
      </c>
      <c r="BL179" s="16" t="s">
        <v>156</v>
      </c>
      <c r="BM179" s="218" t="s">
        <v>947</v>
      </c>
    </row>
    <row r="180" spans="1:65" s="2" customFormat="1" ht="24" customHeight="1">
      <c r="A180" s="32"/>
      <c r="B180" s="33"/>
      <c r="C180" s="246" t="s">
        <v>323</v>
      </c>
      <c r="D180" s="246" t="s">
        <v>336</v>
      </c>
      <c r="E180" s="247" t="s">
        <v>370</v>
      </c>
      <c r="F180" s="248" t="s">
        <v>371</v>
      </c>
      <c r="G180" s="249" t="s">
        <v>154</v>
      </c>
      <c r="H180" s="250">
        <v>100</v>
      </c>
      <c r="I180" s="251"/>
      <c r="J180" s="252"/>
      <c r="K180" s="253">
        <f>ROUND(P180*H180,2)</f>
        <v>0</v>
      </c>
      <c r="L180" s="248" t="s">
        <v>155</v>
      </c>
      <c r="M180" s="254"/>
      <c r="N180" s="255" t="s">
        <v>1</v>
      </c>
      <c r="O180" s="214" t="s">
        <v>44</v>
      </c>
      <c r="P180" s="215">
        <f>I180+J180</f>
        <v>0</v>
      </c>
      <c r="Q180" s="215">
        <f>ROUND(I180*H180,2)</f>
        <v>0</v>
      </c>
      <c r="R180" s="215">
        <f>ROUND(J180*H180,2)</f>
        <v>0</v>
      </c>
      <c r="S180" s="68"/>
      <c r="T180" s="216">
        <f>S180*H180</f>
        <v>0</v>
      </c>
      <c r="U180" s="216">
        <v>3.1E-4</v>
      </c>
      <c r="V180" s="216">
        <f>U180*H180</f>
        <v>3.1E-2</v>
      </c>
      <c r="W180" s="216">
        <v>0</v>
      </c>
      <c r="X180" s="217">
        <f>W180*H180</f>
        <v>0</v>
      </c>
      <c r="Y180" s="32"/>
      <c r="Z180" s="32"/>
      <c r="AA180" s="32"/>
      <c r="AB180" s="32"/>
      <c r="AC180" s="32"/>
      <c r="AD180" s="32"/>
      <c r="AE180" s="32"/>
      <c r="AR180" s="218" t="s">
        <v>185</v>
      </c>
      <c r="AT180" s="218" t="s">
        <v>336</v>
      </c>
      <c r="AU180" s="218" t="s">
        <v>91</v>
      </c>
      <c r="AY180" s="16" t="s">
        <v>148</v>
      </c>
      <c r="BE180" s="219">
        <f>IF(O180="základní",K180,0)</f>
        <v>0</v>
      </c>
      <c r="BF180" s="219">
        <f>IF(O180="snížená",K180,0)</f>
        <v>0</v>
      </c>
      <c r="BG180" s="219">
        <f>IF(O180="zákl. přenesená",K180,0)</f>
        <v>0</v>
      </c>
      <c r="BH180" s="219">
        <f>IF(O180="sníž. přenesená",K180,0)</f>
        <v>0</v>
      </c>
      <c r="BI180" s="219">
        <f>IF(O180="nulová",K180,0)</f>
        <v>0</v>
      </c>
      <c r="BJ180" s="16" t="s">
        <v>89</v>
      </c>
      <c r="BK180" s="219">
        <f>ROUND(P180*H180,2)</f>
        <v>0</v>
      </c>
      <c r="BL180" s="16" t="s">
        <v>156</v>
      </c>
      <c r="BM180" s="218" t="s">
        <v>948</v>
      </c>
    </row>
    <row r="181" spans="1:65" s="2" customFormat="1" ht="19.5">
      <c r="A181" s="32"/>
      <c r="B181" s="33"/>
      <c r="C181" s="34"/>
      <c r="D181" s="220" t="s">
        <v>177</v>
      </c>
      <c r="E181" s="34"/>
      <c r="F181" s="221" t="s">
        <v>373</v>
      </c>
      <c r="G181" s="34"/>
      <c r="H181" s="34"/>
      <c r="I181" s="113"/>
      <c r="J181" s="113"/>
      <c r="K181" s="34"/>
      <c r="L181" s="34"/>
      <c r="M181" s="37"/>
      <c r="N181" s="222"/>
      <c r="O181" s="223"/>
      <c r="P181" s="68"/>
      <c r="Q181" s="68"/>
      <c r="R181" s="68"/>
      <c r="S181" s="68"/>
      <c r="T181" s="68"/>
      <c r="U181" s="68"/>
      <c r="V181" s="68"/>
      <c r="W181" s="68"/>
      <c r="X181" s="69"/>
      <c r="Y181" s="32"/>
      <c r="Z181" s="32"/>
      <c r="AA181" s="32"/>
      <c r="AB181" s="32"/>
      <c r="AC181" s="32"/>
      <c r="AD181" s="32"/>
      <c r="AE181" s="32"/>
      <c r="AT181" s="16" t="s">
        <v>177</v>
      </c>
      <c r="AU181" s="16" t="s">
        <v>91</v>
      </c>
    </row>
    <row r="182" spans="1:65" s="2" customFormat="1" ht="24" customHeight="1">
      <c r="A182" s="32"/>
      <c r="B182" s="33"/>
      <c r="C182" s="246" t="s">
        <v>328</v>
      </c>
      <c r="D182" s="246" t="s">
        <v>336</v>
      </c>
      <c r="E182" s="247" t="s">
        <v>403</v>
      </c>
      <c r="F182" s="248" t="s">
        <v>404</v>
      </c>
      <c r="G182" s="249" t="s">
        <v>160</v>
      </c>
      <c r="H182" s="250">
        <v>22</v>
      </c>
      <c r="I182" s="251"/>
      <c r="J182" s="252"/>
      <c r="K182" s="253">
        <f>ROUND(P182*H182,2)</f>
        <v>0</v>
      </c>
      <c r="L182" s="248" t="s">
        <v>155</v>
      </c>
      <c r="M182" s="254"/>
      <c r="N182" s="255" t="s">
        <v>1</v>
      </c>
      <c r="O182" s="214" t="s">
        <v>44</v>
      </c>
      <c r="P182" s="215">
        <f>I182+J182</f>
        <v>0</v>
      </c>
      <c r="Q182" s="215">
        <f>ROUND(I182*H182,2)</f>
        <v>0</v>
      </c>
      <c r="R182" s="215">
        <f>ROUND(J182*H182,2)</f>
        <v>0</v>
      </c>
      <c r="S182" s="68"/>
      <c r="T182" s="216">
        <f>S182*H182</f>
        <v>0</v>
      </c>
      <c r="U182" s="216">
        <v>2.4289999999999998</v>
      </c>
      <c r="V182" s="216">
        <f>U182*H182</f>
        <v>53.437999999999995</v>
      </c>
      <c r="W182" s="216">
        <v>0</v>
      </c>
      <c r="X182" s="217">
        <f>W182*H182</f>
        <v>0</v>
      </c>
      <c r="Y182" s="32"/>
      <c r="Z182" s="32"/>
      <c r="AA182" s="32"/>
      <c r="AB182" s="32"/>
      <c r="AC182" s="32"/>
      <c r="AD182" s="32"/>
      <c r="AE182" s="32"/>
      <c r="AR182" s="218" t="s">
        <v>185</v>
      </c>
      <c r="AT182" s="218" t="s">
        <v>336</v>
      </c>
      <c r="AU182" s="218" t="s">
        <v>91</v>
      </c>
      <c r="AY182" s="16" t="s">
        <v>148</v>
      </c>
      <c r="BE182" s="219">
        <f>IF(O182="základní",K182,0)</f>
        <v>0</v>
      </c>
      <c r="BF182" s="219">
        <f>IF(O182="snížená",K182,0)</f>
        <v>0</v>
      </c>
      <c r="BG182" s="219">
        <f>IF(O182="zákl. přenesená",K182,0)</f>
        <v>0</v>
      </c>
      <c r="BH182" s="219">
        <f>IF(O182="sníž. přenesená",K182,0)</f>
        <v>0</v>
      </c>
      <c r="BI182" s="219">
        <f>IF(O182="nulová",K182,0)</f>
        <v>0</v>
      </c>
      <c r="BJ182" s="16" t="s">
        <v>89</v>
      </c>
      <c r="BK182" s="219">
        <f>ROUND(P182*H182,2)</f>
        <v>0</v>
      </c>
      <c r="BL182" s="16" t="s">
        <v>156</v>
      </c>
      <c r="BM182" s="218" t="s">
        <v>949</v>
      </c>
    </row>
    <row r="183" spans="1:65" s="13" customFormat="1" ht="11.25">
      <c r="B183" s="224"/>
      <c r="C183" s="225"/>
      <c r="D183" s="220" t="s">
        <v>296</v>
      </c>
      <c r="E183" s="226" t="s">
        <v>1</v>
      </c>
      <c r="F183" s="227" t="s">
        <v>239</v>
      </c>
      <c r="G183" s="225"/>
      <c r="H183" s="228">
        <v>20</v>
      </c>
      <c r="I183" s="229"/>
      <c r="J183" s="229"/>
      <c r="K183" s="225"/>
      <c r="L183" s="225"/>
      <c r="M183" s="230"/>
      <c r="N183" s="231"/>
      <c r="O183" s="232"/>
      <c r="P183" s="232"/>
      <c r="Q183" s="232"/>
      <c r="R183" s="232"/>
      <c r="S183" s="232"/>
      <c r="T183" s="232"/>
      <c r="U183" s="232"/>
      <c r="V183" s="232"/>
      <c r="W183" s="232"/>
      <c r="X183" s="233"/>
      <c r="AT183" s="234" t="s">
        <v>296</v>
      </c>
      <c r="AU183" s="234" t="s">
        <v>91</v>
      </c>
      <c r="AV183" s="13" t="s">
        <v>91</v>
      </c>
      <c r="AW183" s="13" t="s">
        <v>5</v>
      </c>
      <c r="AX183" s="13" t="s">
        <v>81</v>
      </c>
      <c r="AY183" s="234" t="s">
        <v>148</v>
      </c>
    </row>
    <row r="184" spans="1:65" s="13" customFormat="1" ht="11.25">
      <c r="B184" s="224"/>
      <c r="C184" s="225"/>
      <c r="D184" s="220" t="s">
        <v>296</v>
      </c>
      <c r="E184" s="226" t="s">
        <v>1</v>
      </c>
      <c r="F184" s="227" t="s">
        <v>91</v>
      </c>
      <c r="G184" s="225"/>
      <c r="H184" s="228">
        <v>2</v>
      </c>
      <c r="I184" s="229"/>
      <c r="J184" s="229"/>
      <c r="K184" s="225"/>
      <c r="L184" s="225"/>
      <c r="M184" s="230"/>
      <c r="N184" s="231"/>
      <c r="O184" s="232"/>
      <c r="P184" s="232"/>
      <c r="Q184" s="232"/>
      <c r="R184" s="232"/>
      <c r="S184" s="232"/>
      <c r="T184" s="232"/>
      <c r="U184" s="232"/>
      <c r="V184" s="232"/>
      <c r="W184" s="232"/>
      <c r="X184" s="233"/>
      <c r="AT184" s="234" t="s">
        <v>296</v>
      </c>
      <c r="AU184" s="234" t="s">
        <v>91</v>
      </c>
      <c r="AV184" s="13" t="s">
        <v>91</v>
      </c>
      <c r="AW184" s="13" t="s">
        <v>5</v>
      </c>
      <c r="AX184" s="13" t="s">
        <v>81</v>
      </c>
      <c r="AY184" s="234" t="s">
        <v>148</v>
      </c>
    </row>
    <row r="185" spans="1:65" s="14" customFormat="1" ht="11.25">
      <c r="B185" s="235"/>
      <c r="C185" s="236"/>
      <c r="D185" s="220" t="s">
        <v>296</v>
      </c>
      <c r="E185" s="237" t="s">
        <v>1</v>
      </c>
      <c r="F185" s="238" t="s">
        <v>334</v>
      </c>
      <c r="G185" s="236"/>
      <c r="H185" s="239">
        <v>22</v>
      </c>
      <c r="I185" s="240"/>
      <c r="J185" s="240"/>
      <c r="K185" s="236"/>
      <c r="L185" s="236"/>
      <c r="M185" s="241"/>
      <c r="N185" s="242"/>
      <c r="O185" s="243"/>
      <c r="P185" s="243"/>
      <c r="Q185" s="243"/>
      <c r="R185" s="243"/>
      <c r="S185" s="243"/>
      <c r="T185" s="243"/>
      <c r="U185" s="243"/>
      <c r="V185" s="243"/>
      <c r="W185" s="243"/>
      <c r="X185" s="244"/>
      <c r="AT185" s="245" t="s">
        <v>296</v>
      </c>
      <c r="AU185" s="245" t="s">
        <v>91</v>
      </c>
      <c r="AV185" s="14" t="s">
        <v>156</v>
      </c>
      <c r="AW185" s="14" t="s">
        <v>5</v>
      </c>
      <c r="AX185" s="14" t="s">
        <v>89</v>
      </c>
      <c r="AY185" s="245" t="s">
        <v>148</v>
      </c>
    </row>
    <row r="186" spans="1:65" s="2" customFormat="1" ht="24" customHeight="1">
      <c r="A186" s="32"/>
      <c r="B186" s="33"/>
      <c r="C186" s="246" t="s">
        <v>335</v>
      </c>
      <c r="D186" s="246" t="s">
        <v>336</v>
      </c>
      <c r="E186" s="247" t="s">
        <v>407</v>
      </c>
      <c r="F186" s="248" t="s">
        <v>408</v>
      </c>
      <c r="G186" s="249" t="s">
        <v>154</v>
      </c>
      <c r="H186" s="250">
        <v>80</v>
      </c>
      <c r="I186" s="251"/>
      <c r="J186" s="252"/>
      <c r="K186" s="253">
        <f>ROUND(P186*H186,2)</f>
        <v>0</v>
      </c>
      <c r="L186" s="248" t="s">
        <v>155</v>
      </c>
      <c r="M186" s="254"/>
      <c r="N186" s="255" t="s">
        <v>1</v>
      </c>
      <c r="O186" s="214" t="s">
        <v>44</v>
      </c>
      <c r="P186" s="215">
        <f>I186+J186</f>
        <v>0</v>
      </c>
      <c r="Q186" s="215">
        <f>ROUND(I186*H186,2)</f>
        <v>0</v>
      </c>
      <c r="R186" s="215">
        <f>ROUND(J186*H186,2)</f>
        <v>0</v>
      </c>
      <c r="S186" s="68"/>
      <c r="T186" s="216">
        <f>S186*H186</f>
        <v>0</v>
      </c>
      <c r="U186" s="216">
        <v>4.0000000000000002E-4</v>
      </c>
      <c r="V186" s="216">
        <f>U186*H186</f>
        <v>3.2000000000000001E-2</v>
      </c>
      <c r="W186" s="216">
        <v>0</v>
      </c>
      <c r="X186" s="217">
        <f>W186*H186</f>
        <v>0</v>
      </c>
      <c r="Y186" s="32"/>
      <c r="Z186" s="32"/>
      <c r="AA186" s="32"/>
      <c r="AB186" s="32"/>
      <c r="AC186" s="32"/>
      <c r="AD186" s="32"/>
      <c r="AE186" s="32"/>
      <c r="AR186" s="218" t="s">
        <v>185</v>
      </c>
      <c r="AT186" s="218" t="s">
        <v>336</v>
      </c>
      <c r="AU186" s="218" t="s">
        <v>91</v>
      </c>
      <c r="AY186" s="16" t="s">
        <v>148</v>
      </c>
      <c r="BE186" s="219">
        <f>IF(O186="základní",K186,0)</f>
        <v>0</v>
      </c>
      <c r="BF186" s="219">
        <f>IF(O186="snížená",K186,0)</f>
        <v>0</v>
      </c>
      <c r="BG186" s="219">
        <f>IF(O186="zákl. přenesená",K186,0)</f>
        <v>0</v>
      </c>
      <c r="BH186" s="219">
        <f>IF(O186="sníž. přenesená",K186,0)</f>
        <v>0</v>
      </c>
      <c r="BI186" s="219">
        <f>IF(O186="nulová",K186,0)</f>
        <v>0</v>
      </c>
      <c r="BJ186" s="16" t="s">
        <v>89</v>
      </c>
      <c r="BK186" s="219">
        <f>ROUND(P186*H186,2)</f>
        <v>0</v>
      </c>
      <c r="BL186" s="16" t="s">
        <v>156</v>
      </c>
      <c r="BM186" s="218" t="s">
        <v>950</v>
      </c>
    </row>
    <row r="187" spans="1:65" s="2" customFormat="1" ht="24" customHeight="1">
      <c r="A187" s="32"/>
      <c r="B187" s="33"/>
      <c r="C187" s="246" t="s">
        <v>341</v>
      </c>
      <c r="D187" s="246" t="s">
        <v>336</v>
      </c>
      <c r="E187" s="247" t="s">
        <v>411</v>
      </c>
      <c r="F187" s="248" t="s">
        <v>412</v>
      </c>
      <c r="G187" s="249" t="s">
        <v>182</v>
      </c>
      <c r="H187" s="250">
        <v>2</v>
      </c>
      <c r="I187" s="251"/>
      <c r="J187" s="252"/>
      <c r="K187" s="253">
        <f>ROUND(P187*H187,2)</f>
        <v>0</v>
      </c>
      <c r="L187" s="248" t="s">
        <v>155</v>
      </c>
      <c r="M187" s="254"/>
      <c r="N187" s="255" t="s">
        <v>1</v>
      </c>
      <c r="O187" s="214" t="s">
        <v>44</v>
      </c>
      <c r="P187" s="215">
        <f>I187+J187</f>
        <v>0</v>
      </c>
      <c r="Q187" s="215">
        <f>ROUND(I187*H187,2)</f>
        <v>0</v>
      </c>
      <c r="R187" s="215">
        <f>ROUND(J187*H187,2)</f>
        <v>0</v>
      </c>
      <c r="S187" s="68"/>
      <c r="T187" s="216">
        <f>S187*H187</f>
        <v>0</v>
      </c>
      <c r="U187" s="216">
        <v>1.23475</v>
      </c>
      <c r="V187" s="216">
        <f>U187*H187</f>
        <v>2.4695</v>
      </c>
      <c r="W187" s="216">
        <v>0</v>
      </c>
      <c r="X187" s="217">
        <f>W187*H187</f>
        <v>0</v>
      </c>
      <c r="Y187" s="32"/>
      <c r="Z187" s="32"/>
      <c r="AA187" s="32"/>
      <c r="AB187" s="32"/>
      <c r="AC187" s="32"/>
      <c r="AD187" s="32"/>
      <c r="AE187" s="32"/>
      <c r="AR187" s="218" t="s">
        <v>185</v>
      </c>
      <c r="AT187" s="218" t="s">
        <v>336</v>
      </c>
      <c r="AU187" s="218" t="s">
        <v>91</v>
      </c>
      <c r="AY187" s="16" t="s">
        <v>148</v>
      </c>
      <c r="BE187" s="219">
        <f>IF(O187="základní",K187,0)</f>
        <v>0</v>
      </c>
      <c r="BF187" s="219">
        <f>IF(O187="snížená",K187,0)</f>
        <v>0</v>
      </c>
      <c r="BG187" s="219">
        <f>IF(O187="zákl. přenesená",K187,0)</f>
        <v>0</v>
      </c>
      <c r="BH187" s="219">
        <f>IF(O187="sníž. přenesená",K187,0)</f>
        <v>0</v>
      </c>
      <c r="BI187" s="219">
        <f>IF(O187="nulová",K187,0)</f>
        <v>0</v>
      </c>
      <c r="BJ187" s="16" t="s">
        <v>89</v>
      </c>
      <c r="BK187" s="219">
        <f>ROUND(P187*H187,2)</f>
        <v>0</v>
      </c>
      <c r="BL187" s="16" t="s">
        <v>156</v>
      </c>
      <c r="BM187" s="218" t="s">
        <v>951</v>
      </c>
    </row>
    <row r="188" spans="1:65" s="2" customFormat="1" ht="24" customHeight="1">
      <c r="A188" s="32"/>
      <c r="B188" s="33"/>
      <c r="C188" s="246" t="s">
        <v>346</v>
      </c>
      <c r="D188" s="246" t="s">
        <v>336</v>
      </c>
      <c r="E188" s="247" t="s">
        <v>952</v>
      </c>
      <c r="F188" s="248" t="s">
        <v>953</v>
      </c>
      <c r="G188" s="249" t="s">
        <v>182</v>
      </c>
      <c r="H188" s="250">
        <v>32</v>
      </c>
      <c r="I188" s="251"/>
      <c r="J188" s="252"/>
      <c r="K188" s="253">
        <f>ROUND(P188*H188,2)</f>
        <v>0</v>
      </c>
      <c r="L188" s="248" t="s">
        <v>155</v>
      </c>
      <c r="M188" s="254"/>
      <c r="N188" s="255" t="s">
        <v>1</v>
      </c>
      <c r="O188" s="214" t="s">
        <v>44</v>
      </c>
      <c r="P188" s="215">
        <f>I188+J188</f>
        <v>0</v>
      </c>
      <c r="Q188" s="215">
        <f>ROUND(I188*H188,2)</f>
        <v>0</v>
      </c>
      <c r="R188" s="215">
        <f>ROUND(J188*H188,2)</f>
        <v>0</v>
      </c>
      <c r="S188" s="68"/>
      <c r="T188" s="216">
        <f>S188*H188</f>
        <v>0</v>
      </c>
      <c r="U188" s="216">
        <v>0.32729999999999998</v>
      </c>
      <c r="V188" s="216">
        <f>U188*H188</f>
        <v>10.473599999999999</v>
      </c>
      <c r="W188" s="216">
        <v>0</v>
      </c>
      <c r="X188" s="217">
        <f>W188*H188</f>
        <v>0</v>
      </c>
      <c r="Y188" s="32"/>
      <c r="Z188" s="32"/>
      <c r="AA188" s="32"/>
      <c r="AB188" s="32"/>
      <c r="AC188" s="32"/>
      <c r="AD188" s="32"/>
      <c r="AE188" s="32"/>
      <c r="AR188" s="218" t="s">
        <v>185</v>
      </c>
      <c r="AT188" s="218" t="s">
        <v>336</v>
      </c>
      <c r="AU188" s="218" t="s">
        <v>91</v>
      </c>
      <c r="AY188" s="16" t="s">
        <v>148</v>
      </c>
      <c r="BE188" s="219">
        <f>IF(O188="základní",K188,0)</f>
        <v>0</v>
      </c>
      <c r="BF188" s="219">
        <f>IF(O188="snížená",K188,0)</f>
        <v>0</v>
      </c>
      <c r="BG188" s="219">
        <f>IF(O188="zákl. přenesená",K188,0)</f>
        <v>0</v>
      </c>
      <c r="BH188" s="219">
        <f>IF(O188="sníž. přenesená",K188,0)</f>
        <v>0</v>
      </c>
      <c r="BI188" s="219">
        <f>IF(O188="nulová",K188,0)</f>
        <v>0</v>
      </c>
      <c r="BJ188" s="16" t="s">
        <v>89</v>
      </c>
      <c r="BK188" s="219">
        <f>ROUND(P188*H188,2)</f>
        <v>0</v>
      </c>
      <c r="BL188" s="16" t="s">
        <v>156</v>
      </c>
      <c r="BM188" s="218" t="s">
        <v>954</v>
      </c>
    </row>
    <row r="189" spans="1:65" s="2" customFormat="1" ht="24" customHeight="1">
      <c r="A189" s="32"/>
      <c r="B189" s="33"/>
      <c r="C189" s="246" t="s">
        <v>351</v>
      </c>
      <c r="D189" s="246" t="s">
        <v>336</v>
      </c>
      <c r="E189" s="247" t="s">
        <v>955</v>
      </c>
      <c r="F189" s="248" t="s">
        <v>956</v>
      </c>
      <c r="G189" s="249" t="s">
        <v>182</v>
      </c>
      <c r="H189" s="250">
        <v>128</v>
      </c>
      <c r="I189" s="251"/>
      <c r="J189" s="252"/>
      <c r="K189" s="253">
        <f>ROUND(P189*H189,2)</f>
        <v>0</v>
      </c>
      <c r="L189" s="248" t="s">
        <v>155</v>
      </c>
      <c r="M189" s="254"/>
      <c r="N189" s="255" t="s">
        <v>1</v>
      </c>
      <c r="O189" s="214" t="s">
        <v>44</v>
      </c>
      <c r="P189" s="215">
        <f>I189+J189</f>
        <v>0</v>
      </c>
      <c r="Q189" s="215">
        <f>ROUND(I189*H189,2)</f>
        <v>0</v>
      </c>
      <c r="R189" s="215">
        <f>ROUND(J189*H189,2)</f>
        <v>0</v>
      </c>
      <c r="S189" s="68"/>
      <c r="T189" s="216">
        <f>S189*H189</f>
        <v>0</v>
      </c>
      <c r="U189" s="216">
        <v>1.23E-3</v>
      </c>
      <c r="V189" s="216">
        <f>U189*H189</f>
        <v>0.15744</v>
      </c>
      <c r="W189" s="216">
        <v>0</v>
      </c>
      <c r="X189" s="217">
        <f>W189*H189</f>
        <v>0</v>
      </c>
      <c r="Y189" s="32"/>
      <c r="Z189" s="32"/>
      <c r="AA189" s="32"/>
      <c r="AB189" s="32"/>
      <c r="AC189" s="32"/>
      <c r="AD189" s="32"/>
      <c r="AE189" s="32"/>
      <c r="AR189" s="218" t="s">
        <v>185</v>
      </c>
      <c r="AT189" s="218" t="s">
        <v>336</v>
      </c>
      <c r="AU189" s="218" t="s">
        <v>91</v>
      </c>
      <c r="AY189" s="16" t="s">
        <v>148</v>
      </c>
      <c r="BE189" s="219">
        <f>IF(O189="základní",K189,0)</f>
        <v>0</v>
      </c>
      <c r="BF189" s="219">
        <f>IF(O189="snížená",K189,0)</f>
        <v>0</v>
      </c>
      <c r="BG189" s="219">
        <f>IF(O189="zákl. přenesená",K189,0)</f>
        <v>0</v>
      </c>
      <c r="BH189" s="219">
        <f>IF(O189="sníž. přenesená",K189,0)</f>
        <v>0</v>
      </c>
      <c r="BI189" s="219">
        <f>IF(O189="nulová",K189,0)</f>
        <v>0</v>
      </c>
      <c r="BJ189" s="16" t="s">
        <v>89</v>
      </c>
      <c r="BK189" s="219">
        <f>ROUND(P189*H189,2)</f>
        <v>0</v>
      </c>
      <c r="BL189" s="16" t="s">
        <v>156</v>
      </c>
      <c r="BM189" s="218" t="s">
        <v>957</v>
      </c>
    </row>
    <row r="190" spans="1:65" s="2" customFormat="1" ht="24" customHeight="1">
      <c r="A190" s="32"/>
      <c r="B190" s="33"/>
      <c r="C190" s="246" t="s">
        <v>355</v>
      </c>
      <c r="D190" s="246" t="s">
        <v>336</v>
      </c>
      <c r="E190" s="247" t="s">
        <v>776</v>
      </c>
      <c r="F190" s="248" t="s">
        <v>777</v>
      </c>
      <c r="G190" s="249" t="s">
        <v>209</v>
      </c>
      <c r="H190" s="250">
        <v>15.6</v>
      </c>
      <c r="I190" s="251"/>
      <c r="J190" s="252"/>
      <c r="K190" s="253">
        <f>ROUND(P190*H190,2)</f>
        <v>0</v>
      </c>
      <c r="L190" s="248" t="s">
        <v>155</v>
      </c>
      <c r="M190" s="254"/>
      <c r="N190" s="255" t="s">
        <v>1</v>
      </c>
      <c r="O190" s="214" t="s">
        <v>44</v>
      </c>
      <c r="P190" s="215">
        <f>I190+J190</f>
        <v>0</v>
      </c>
      <c r="Q190" s="215">
        <f>ROUND(I190*H190,2)</f>
        <v>0</v>
      </c>
      <c r="R190" s="215">
        <f>ROUND(J190*H190,2)</f>
        <v>0</v>
      </c>
      <c r="S190" s="68"/>
      <c r="T190" s="216">
        <f>S190*H190</f>
        <v>0</v>
      </c>
      <c r="U190" s="216">
        <v>1.49</v>
      </c>
      <c r="V190" s="216">
        <f>U190*H190</f>
        <v>23.244</v>
      </c>
      <c r="W190" s="216">
        <v>0</v>
      </c>
      <c r="X190" s="217">
        <f>W190*H190</f>
        <v>0</v>
      </c>
      <c r="Y190" s="32"/>
      <c r="Z190" s="32"/>
      <c r="AA190" s="32"/>
      <c r="AB190" s="32"/>
      <c r="AC190" s="32"/>
      <c r="AD190" s="32"/>
      <c r="AE190" s="32"/>
      <c r="AR190" s="218" t="s">
        <v>185</v>
      </c>
      <c r="AT190" s="218" t="s">
        <v>336</v>
      </c>
      <c r="AU190" s="218" t="s">
        <v>91</v>
      </c>
      <c r="AY190" s="16" t="s">
        <v>148</v>
      </c>
      <c r="BE190" s="219">
        <f>IF(O190="základní",K190,0)</f>
        <v>0</v>
      </c>
      <c r="BF190" s="219">
        <f>IF(O190="snížená",K190,0)</f>
        <v>0</v>
      </c>
      <c r="BG190" s="219">
        <f>IF(O190="zákl. přenesená",K190,0)</f>
        <v>0</v>
      </c>
      <c r="BH190" s="219">
        <f>IF(O190="sníž. přenesená",K190,0)</f>
        <v>0</v>
      </c>
      <c r="BI190" s="219">
        <f>IF(O190="nulová",K190,0)</f>
        <v>0</v>
      </c>
      <c r="BJ190" s="16" t="s">
        <v>89</v>
      </c>
      <c r="BK190" s="219">
        <f>ROUND(P190*H190,2)</f>
        <v>0</v>
      </c>
      <c r="BL190" s="16" t="s">
        <v>156</v>
      </c>
      <c r="BM190" s="218" t="s">
        <v>958</v>
      </c>
    </row>
    <row r="191" spans="1:65" s="13" customFormat="1" ht="11.25">
      <c r="B191" s="224"/>
      <c r="C191" s="225"/>
      <c r="D191" s="220" t="s">
        <v>296</v>
      </c>
      <c r="E191" s="226" t="s">
        <v>1</v>
      </c>
      <c r="F191" s="227" t="s">
        <v>959</v>
      </c>
      <c r="G191" s="225"/>
      <c r="H191" s="228">
        <v>15.6</v>
      </c>
      <c r="I191" s="229"/>
      <c r="J191" s="229"/>
      <c r="K191" s="225"/>
      <c r="L191" s="225"/>
      <c r="M191" s="230"/>
      <c r="N191" s="231"/>
      <c r="O191" s="232"/>
      <c r="P191" s="232"/>
      <c r="Q191" s="232"/>
      <c r="R191" s="232"/>
      <c r="S191" s="232"/>
      <c r="T191" s="232"/>
      <c r="U191" s="232"/>
      <c r="V191" s="232"/>
      <c r="W191" s="232"/>
      <c r="X191" s="233"/>
      <c r="AT191" s="234" t="s">
        <v>296</v>
      </c>
      <c r="AU191" s="234" t="s">
        <v>91</v>
      </c>
      <c r="AV191" s="13" t="s">
        <v>91</v>
      </c>
      <c r="AW191" s="13" t="s">
        <v>5</v>
      </c>
      <c r="AX191" s="13" t="s">
        <v>89</v>
      </c>
      <c r="AY191" s="234" t="s">
        <v>148</v>
      </c>
    </row>
    <row r="192" spans="1:65" s="2" customFormat="1" ht="16.5" customHeight="1">
      <c r="A192" s="32"/>
      <c r="B192" s="33"/>
      <c r="C192" s="246" t="s">
        <v>361</v>
      </c>
      <c r="D192" s="246" t="s">
        <v>336</v>
      </c>
      <c r="E192" s="247" t="s">
        <v>596</v>
      </c>
      <c r="F192" s="248" t="s">
        <v>597</v>
      </c>
      <c r="G192" s="249" t="s">
        <v>598</v>
      </c>
      <c r="H192" s="250">
        <v>7.35</v>
      </c>
      <c r="I192" s="251"/>
      <c r="J192" s="252"/>
      <c r="K192" s="253">
        <f>ROUND(P192*H192,2)</f>
        <v>0</v>
      </c>
      <c r="L192" s="248" t="s">
        <v>1</v>
      </c>
      <c r="M192" s="254"/>
      <c r="N192" s="255" t="s">
        <v>1</v>
      </c>
      <c r="O192" s="214" t="s">
        <v>44</v>
      </c>
      <c r="P192" s="215">
        <f>I192+J192</f>
        <v>0</v>
      </c>
      <c r="Q192" s="215">
        <f>ROUND(I192*H192,2)</f>
        <v>0</v>
      </c>
      <c r="R192" s="215">
        <f>ROUND(J192*H192,2)</f>
        <v>0</v>
      </c>
      <c r="S192" s="68"/>
      <c r="T192" s="216">
        <f>S192*H192</f>
        <v>0</v>
      </c>
      <c r="U192" s="216">
        <v>0</v>
      </c>
      <c r="V192" s="216">
        <f>U192*H192</f>
        <v>0</v>
      </c>
      <c r="W192" s="216">
        <v>0</v>
      </c>
      <c r="X192" s="217">
        <f>W192*H192</f>
        <v>0</v>
      </c>
      <c r="Y192" s="32"/>
      <c r="Z192" s="32"/>
      <c r="AA192" s="32"/>
      <c r="AB192" s="32"/>
      <c r="AC192" s="32"/>
      <c r="AD192" s="32"/>
      <c r="AE192" s="32"/>
      <c r="AR192" s="218" t="s">
        <v>185</v>
      </c>
      <c r="AT192" s="218" t="s">
        <v>336</v>
      </c>
      <c r="AU192" s="218" t="s">
        <v>91</v>
      </c>
      <c r="AY192" s="16" t="s">
        <v>148</v>
      </c>
      <c r="BE192" s="219">
        <f>IF(O192="základní",K192,0)</f>
        <v>0</v>
      </c>
      <c r="BF192" s="219">
        <f>IF(O192="snížená",K192,0)</f>
        <v>0</v>
      </c>
      <c r="BG192" s="219">
        <f>IF(O192="zákl. přenesená",K192,0)</f>
        <v>0</v>
      </c>
      <c r="BH192" s="219">
        <f>IF(O192="sníž. přenesená",K192,0)</f>
        <v>0</v>
      </c>
      <c r="BI192" s="219">
        <f>IF(O192="nulová",K192,0)</f>
        <v>0</v>
      </c>
      <c r="BJ192" s="16" t="s">
        <v>89</v>
      </c>
      <c r="BK192" s="219">
        <f>ROUND(P192*H192,2)</f>
        <v>0</v>
      </c>
      <c r="BL192" s="16" t="s">
        <v>156</v>
      </c>
      <c r="BM192" s="218" t="s">
        <v>960</v>
      </c>
    </row>
    <row r="193" spans="1:65" s="13" customFormat="1" ht="11.25">
      <c r="B193" s="224"/>
      <c r="C193" s="225"/>
      <c r="D193" s="220" t="s">
        <v>296</v>
      </c>
      <c r="E193" s="226" t="s">
        <v>1</v>
      </c>
      <c r="F193" s="227" t="s">
        <v>961</v>
      </c>
      <c r="G193" s="225"/>
      <c r="H193" s="228">
        <v>7.35</v>
      </c>
      <c r="I193" s="229"/>
      <c r="J193" s="229"/>
      <c r="K193" s="225"/>
      <c r="L193" s="225"/>
      <c r="M193" s="230"/>
      <c r="N193" s="231"/>
      <c r="O193" s="232"/>
      <c r="P193" s="232"/>
      <c r="Q193" s="232"/>
      <c r="R193" s="232"/>
      <c r="S193" s="232"/>
      <c r="T193" s="232"/>
      <c r="U193" s="232"/>
      <c r="V193" s="232"/>
      <c r="W193" s="232"/>
      <c r="X193" s="233"/>
      <c r="AT193" s="234" t="s">
        <v>296</v>
      </c>
      <c r="AU193" s="234" t="s">
        <v>91</v>
      </c>
      <c r="AV193" s="13" t="s">
        <v>91</v>
      </c>
      <c r="AW193" s="13" t="s">
        <v>5</v>
      </c>
      <c r="AX193" s="13" t="s">
        <v>89</v>
      </c>
      <c r="AY193" s="234" t="s">
        <v>148</v>
      </c>
    </row>
    <row r="194" spans="1:65" s="2" customFormat="1" ht="16.5" customHeight="1">
      <c r="A194" s="32"/>
      <c r="B194" s="33"/>
      <c r="C194" s="246" t="s">
        <v>365</v>
      </c>
      <c r="D194" s="246" t="s">
        <v>336</v>
      </c>
      <c r="E194" s="247" t="s">
        <v>601</v>
      </c>
      <c r="F194" s="248" t="s">
        <v>602</v>
      </c>
      <c r="G194" s="249" t="s">
        <v>598</v>
      </c>
      <c r="H194" s="250">
        <v>1.575</v>
      </c>
      <c r="I194" s="251"/>
      <c r="J194" s="252"/>
      <c r="K194" s="253">
        <f>ROUND(P194*H194,2)</f>
        <v>0</v>
      </c>
      <c r="L194" s="248" t="s">
        <v>1</v>
      </c>
      <c r="M194" s="254"/>
      <c r="N194" s="255" t="s">
        <v>1</v>
      </c>
      <c r="O194" s="214" t="s">
        <v>44</v>
      </c>
      <c r="P194" s="215">
        <f>I194+J194</f>
        <v>0</v>
      </c>
      <c r="Q194" s="215">
        <f>ROUND(I194*H194,2)</f>
        <v>0</v>
      </c>
      <c r="R194" s="215">
        <f>ROUND(J194*H194,2)</f>
        <v>0</v>
      </c>
      <c r="S194" s="68"/>
      <c r="T194" s="216">
        <f>S194*H194</f>
        <v>0</v>
      </c>
      <c r="U194" s="216">
        <v>0</v>
      </c>
      <c r="V194" s="216">
        <f>U194*H194</f>
        <v>0</v>
      </c>
      <c r="W194" s="216">
        <v>0</v>
      </c>
      <c r="X194" s="217">
        <f>W194*H194</f>
        <v>0</v>
      </c>
      <c r="Y194" s="32"/>
      <c r="Z194" s="32"/>
      <c r="AA194" s="32"/>
      <c r="AB194" s="32"/>
      <c r="AC194" s="32"/>
      <c r="AD194" s="32"/>
      <c r="AE194" s="32"/>
      <c r="AR194" s="218" t="s">
        <v>185</v>
      </c>
      <c r="AT194" s="218" t="s">
        <v>336</v>
      </c>
      <c r="AU194" s="218" t="s">
        <v>91</v>
      </c>
      <c r="AY194" s="16" t="s">
        <v>148</v>
      </c>
      <c r="BE194" s="219">
        <f>IF(O194="základní",K194,0)</f>
        <v>0</v>
      </c>
      <c r="BF194" s="219">
        <f>IF(O194="snížená",K194,0)</f>
        <v>0</v>
      </c>
      <c r="BG194" s="219">
        <f>IF(O194="zákl. přenesená",K194,0)</f>
        <v>0</v>
      </c>
      <c r="BH194" s="219">
        <f>IF(O194="sníž. přenesená",K194,0)</f>
        <v>0</v>
      </c>
      <c r="BI194" s="219">
        <f>IF(O194="nulová",K194,0)</f>
        <v>0</v>
      </c>
      <c r="BJ194" s="16" t="s">
        <v>89</v>
      </c>
      <c r="BK194" s="219">
        <f>ROUND(P194*H194,2)</f>
        <v>0</v>
      </c>
      <c r="BL194" s="16" t="s">
        <v>156</v>
      </c>
      <c r="BM194" s="218" t="s">
        <v>962</v>
      </c>
    </row>
    <row r="195" spans="1:65" s="13" customFormat="1" ht="11.25">
      <c r="B195" s="224"/>
      <c r="C195" s="225"/>
      <c r="D195" s="220" t="s">
        <v>296</v>
      </c>
      <c r="E195" s="226" t="s">
        <v>1</v>
      </c>
      <c r="F195" s="227" t="s">
        <v>963</v>
      </c>
      <c r="G195" s="225"/>
      <c r="H195" s="228">
        <v>1.575</v>
      </c>
      <c r="I195" s="229"/>
      <c r="J195" s="229"/>
      <c r="K195" s="225"/>
      <c r="L195" s="225"/>
      <c r="M195" s="230"/>
      <c r="N195" s="231"/>
      <c r="O195" s="232"/>
      <c r="P195" s="232"/>
      <c r="Q195" s="232"/>
      <c r="R195" s="232"/>
      <c r="S195" s="232"/>
      <c r="T195" s="232"/>
      <c r="U195" s="232"/>
      <c r="V195" s="232"/>
      <c r="W195" s="232"/>
      <c r="X195" s="233"/>
      <c r="AT195" s="234" t="s">
        <v>296</v>
      </c>
      <c r="AU195" s="234" t="s">
        <v>91</v>
      </c>
      <c r="AV195" s="13" t="s">
        <v>91</v>
      </c>
      <c r="AW195" s="13" t="s">
        <v>5</v>
      </c>
      <c r="AX195" s="13" t="s">
        <v>89</v>
      </c>
      <c r="AY195" s="234" t="s">
        <v>148</v>
      </c>
    </row>
    <row r="196" spans="1:65" s="12" customFormat="1" ht="25.9" customHeight="1">
      <c r="B196" s="189"/>
      <c r="C196" s="190"/>
      <c r="D196" s="191" t="s">
        <v>80</v>
      </c>
      <c r="E196" s="192" t="s">
        <v>436</v>
      </c>
      <c r="F196" s="192" t="s">
        <v>437</v>
      </c>
      <c r="G196" s="190"/>
      <c r="H196" s="190"/>
      <c r="I196" s="193"/>
      <c r="J196" s="193"/>
      <c r="K196" s="194">
        <f>BK196</f>
        <v>0</v>
      </c>
      <c r="L196" s="190"/>
      <c r="M196" s="195"/>
      <c r="N196" s="196"/>
      <c r="O196" s="197"/>
      <c r="P196" s="197"/>
      <c r="Q196" s="198">
        <f>SUM(Q197:Q236)</f>
        <v>0</v>
      </c>
      <c r="R196" s="198">
        <f>SUM(R197:R236)</f>
        <v>0</v>
      </c>
      <c r="S196" s="197"/>
      <c r="T196" s="199">
        <f>SUM(T197:T236)</f>
        <v>0</v>
      </c>
      <c r="U196" s="197"/>
      <c r="V196" s="199">
        <f>SUM(V197:V236)</f>
        <v>0</v>
      </c>
      <c r="W196" s="197"/>
      <c r="X196" s="200">
        <f>SUM(X197:X236)</f>
        <v>0</v>
      </c>
      <c r="AR196" s="201" t="s">
        <v>156</v>
      </c>
      <c r="AT196" s="202" t="s">
        <v>80</v>
      </c>
      <c r="AU196" s="202" t="s">
        <v>81</v>
      </c>
      <c r="AY196" s="201" t="s">
        <v>148</v>
      </c>
      <c r="BK196" s="203">
        <f>SUM(BK197:BK236)</f>
        <v>0</v>
      </c>
    </row>
    <row r="197" spans="1:65" s="2" customFormat="1" ht="24" customHeight="1">
      <c r="A197" s="32"/>
      <c r="B197" s="33"/>
      <c r="C197" s="206" t="s">
        <v>369</v>
      </c>
      <c r="D197" s="206" t="s">
        <v>151</v>
      </c>
      <c r="E197" s="207" t="s">
        <v>463</v>
      </c>
      <c r="F197" s="208" t="s">
        <v>464</v>
      </c>
      <c r="G197" s="209" t="s">
        <v>326</v>
      </c>
      <c r="H197" s="210">
        <v>143.13800000000001</v>
      </c>
      <c r="I197" s="211"/>
      <c r="J197" s="211"/>
      <c r="K197" s="212">
        <f>ROUND(P197*H197,2)</f>
        <v>0</v>
      </c>
      <c r="L197" s="208" t="s">
        <v>155</v>
      </c>
      <c r="M197" s="37"/>
      <c r="N197" s="213" t="s">
        <v>1</v>
      </c>
      <c r="O197" s="214" t="s">
        <v>44</v>
      </c>
      <c r="P197" s="215">
        <f>I197+J197</f>
        <v>0</v>
      </c>
      <c r="Q197" s="215">
        <f>ROUND(I197*H197,2)</f>
        <v>0</v>
      </c>
      <c r="R197" s="215">
        <f>ROUND(J197*H197,2)</f>
        <v>0</v>
      </c>
      <c r="S197" s="68"/>
      <c r="T197" s="216">
        <f>S197*H197</f>
        <v>0</v>
      </c>
      <c r="U197" s="216">
        <v>0</v>
      </c>
      <c r="V197" s="216">
        <f>U197*H197</f>
        <v>0</v>
      </c>
      <c r="W197" s="216">
        <v>0</v>
      </c>
      <c r="X197" s="217">
        <f>W197*H197</f>
        <v>0</v>
      </c>
      <c r="Y197" s="32"/>
      <c r="Z197" s="32"/>
      <c r="AA197" s="32"/>
      <c r="AB197" s="32"/>
      <c r="AC197" s="32"/>
      <c r="AD197" s="32"/>
      <c r="AE197" s="32"/>
      <c r="AR197" s="218" t="s">
        <v>429</v>
      </c>
      <c r="AT197" s="218" t="s">
        <v>151</v>
      </c>
      <c r="AU197" s="218" t="s">
        <v>89</v>
      </c>
      <c r="AY197" s="16" t="s">
        <v>148</v>
      </c>
      <c r="BE197" s="219">
        <f>IF(O197="základní",K197,0)</f>
        <v>0</v>
      </c>
      <c r="BF197" s="219">
        <f>IF(O197="snížená",K197,0)</f>
        <v>0</v>
      </c>
      <c r="BG197" s="219">
        <f>IF(O197="zákl. přenesená",K197,0)</f>
        <v>0</v>
      </c>
      <c r="BH197" s="219">
        <f>IF(O197="sníž. přenesená",K197,0)</f>
        <v>0</v>
      </c>
      <c r="BI197" s="219">
        <f>IF(O197="nulová",K197,0)</f>
        <v>0</v>
      </c>
      <c r="BJ197" s="16" t="s">
        <v>89</v>
      </c>
      <c r="BK197" s="219">
        <f>ROUND(P197*H197,2)</f>
        <v>0</v>
      </c>
      <c r="BL197" s="16" t="s">
        <v>429</v>
      </c>
      <c r="BM197" s="218" t="s">
        <v>964</v>
      </c>
    </row>
    <row r="198" spans="1:65" s="2" customFormat="1" ht="19.5">
      <c r="A198" s="32"/>
      <c r="B198" s="33"/>
      <c r="C198" s="34"/>
      <c r="D198" s="220" t="s">
        <v>177</v>
      </c>
      <c r="E198" s="34"/>
      <c r="F198" s="221" t="s">
        <v>466</v>
      </c>
      <c r="G198" s="34"/>
      <c r="H198" s="34"/>
      <c r="I198" s="113"/>
      <c r="J198" s="113"/>
      <c r="K198" s="34"/>
      <c r="L198" s="34"/>
      <c r="M198" s="37"/>
      <c r="N198" s="222"/>
      <c r="O198" s="223"/>
      <c r="P198" s="68"/>
      <c r="Q198" s="68"/>
      <c r="R198" s="68"/>
      <c r="S198" s="68"/>
      <c r="T198" s="68"/>
      <c r="U198" s="68"/>
      <c r="V198" s="68"/>
      <c r="W198" s="68"/>
      <c r="X198" s="69"/>
      <c r="Y198" s="32"/>
      <c r="Z198" s="32"/>
      <c r="AA198" s="32"/>
      <c r="AB198" s="32"/>
      <c r="AC198" s="32"/>
      <c r="AD198" s="32"/>
      <c r="AE198" s="32"/>
      <c r="AT198" s="16" t="s">
        <v>177</v>
      </c>
      <c r="AU198" s="16" t="s">
        <v>89</v>
      </c>
    </row>
    <row r="199" spans="1:65" s="13" customFormat="1" ht="11.25">
      <c r="B199" s="224"/>
      <c r="C199" s="225"/>
      <c r="D199" s="220" t="s">
        <v>296</v>
      </c>
      <c r="E199" s="226" t="s">
        <v>1</v>
      </c>
      <c r="F199" s="227" t="s">
        <v>965</v>
      </c>
      <c r="G199" s="225"/>
      <c r="H199" s="228">
        <v>42.9</v>
      </c>
      <c r="I199" s="229"/>
      <c r="J199" s="229"/>
      <c r="K199" s="225"/>
      <c r="L199" s="225"/>
      <c r="M199" s="230"/>
      <c r="N199" s="231"/>
      <c r="O199" s="232"/>
      <c r="P199" s="232"/>
      <c r="Q199" s="232"/>
      <c r="R199" s="232"/>
      <c r="S199" s="232"/>
      <c r="T199" s="232"/>
      <c r="U199" s="232"/>
      <c r="V199" s="232"/>
      <c r="W199" s="232"/>
      <c r="X199" s="233"/>
      <c r="AT199" s="234" t="s">
        <v>296</v>
      </c>
      <c r="AU199" s="234" t="s">
        <v>89</v>
      </c>
      <c r="AV199" s="13" t="s">
        <v>91</v>
      </c>
      <c r="AW199" s="13" t="s">
        <v>5</v>
      </c>
      <c r="AX199" s="13" t="s">
        <v>81</v>
      </c>
      <c r="AY199" s="234" t="s">
        <v>148</v>
      </c>
    </row>
    <row r="200" spans="1:65" s="13" customFormat="1" ht="11.25">
      <c r="B200" s="224"/>
      <c r="C200" s="225"/>
      <c r="D200" s="220" t="s">
        <v>296</v>
      </c>
      <c r="E200" s="226" t="s">
        <v>1</v>
      </c>
      <c r="F200" s="227" t="s">
        <v>966</v>
      </c>
      <c r="G200" s="225"/>
      <c r="H200" s="228">
        <v>46.8</v>
      </c>
      <c r="I200" s="229"/>
      <c r="J200" s="229"/>
      <c r="K200" s="225"/>
      <c r="L200" s="225"/>
      <c r="M200" s="230"/>
      <c r="N200" s="231"/>
      <c r="O200" s="232"/>
      <c r="P200" s="232"/>
      <c r="Q200" s="232"/>
      <c r="R200" s="232"/>
      <c r="S200" s="232"/>
      <c r="T200" s="232"/>
      <c r="U200" s="232"/>
      <c r="V200" s="232"/>
      <c r="W200" s="232"/>
      <c r="X200" s="233"/>
      <c r="AT200" s="234" t="s">
        <v>296</v>
      </c>
      <c r="AU200" s="234" t="s">
        <v>89</v>
      </c>
      <c r="AV200" s="13" t="s">
        <v>91</v>
      </c>
      <c r="AW200" s="13" t="s">
        <v>5</v>
      </c>
      <c r="AX200" s="13" t="s">
        <v>81</v>
      </c>
      <c r="AY200" s="234" t="s">
        <v>148</v>
      </c>
    </row>
    <row r="201" spans="1:65" s="13" customFormat="1" ht="11.25">
      <c r="B201" s="224"/>
      <c r="C201" s="225"/>
      <c r="D201" s="220" t="s">
        <v>296</v>
      </c>
      <c r="E201" s="226" t="s">
        <v>1</v>
      </c>
      <c r="F201" s="227" t="s">
        <v>967</v>
      </c>
      <c r="G201" s="225"/>
      <c r="H201" s="228">
        <v>53.438000000000002</v>
      </c>
      <c r="I201" s="229"/>
      <c r="J201" s="229"/>
      <c r="K201" s="225"/>
      <c r="L201" s="225"/>
      <c r="M201" s="230"/>
      <c r="N201" s="231"/>
      <c r="O201" s="232"/>
      <c r="P201" s="232"/>
      <c r="Q201" s="232"/>
      <c r="R201" s="232"/>
      <c r="S201" s="232"/>
      <c r="T201" s="232"/>
      <c r="U201" s="232"/>
      <c r="V201" s="232"/>
      <c r="W201" s="232"/>
      <c r="X201" s="233"/>
      <c r="AT201" s="234" t="s">
        <v>296</v>
      </c>
      <c r="AU201" s="234" t="s">
        <v>89</v>
      </c>
      <c r="AV201" s="13" t="s">
        <v>91</v>
      </c>
      <c r="AW201" s="13" t="s">
        <v>5</v>
      </c>
      <c r="AX201" s="13" t="s">
        <v>81</v>
      </c>
      <c r="AY201" s="234" t="s">
        <v>148</v>
      </c>
    </row>
    <row r="202" spans="1:65" s="14" customFormat="1" ht="11.25">
      <c r="B202" s="235"/>
      <c r="C202" s="236"/>
      <c r="D202" s="220" t="s">
        <v>296</v>
      </c>
      <c r="E202" s="237" t="s">
        <v>1</v>
      </c>
      <c r="F202" s="238" t="s">
        <v>334</v>
      </c>
      <c r="G202" s="236"/>
      <c r="H202" s="239">
        <v>143.13799999999998</v>
      </c>
      <c r="I202" s="240"/>
      <c r="J202" s="240"/>
      <c r="K202" s="236"/>
      <c r="L202" s="236"/>
      <c r="M202" s="241"/>
      <c r="N202" s="242"/>
      <c r="O202" s="243"/>
      <c r="P202" s="243"/>
      <c r="Q202" s="243"/>
      <c r="R202" s="243"/>
      <c r="S202" s="243"/>
      <c r="T202" s="243"/>
      <c r="U202" s="243"/>
      <c r="V202" s="243"/>
      <c r="W202" s="243"/>
      <c r="X202" s="244"/>
      <c r="AT202" s="245" t="s">
        <v>296</v>
      </c>
      <c r="AU202" s="245" t="s">
        <v>89</v>
      </c>
      <c r="AV202" s="14" t="s">
        <v>156</v>
      </c>
      <c r="AW202" s="14" t="s">
        <v>5</v>
      </c>
      <c r="AX202" s="14" t="s">
        <v>89</v>
      </c>
      <c r="AY202" s="245" t="s">
        <v>148</v>
      </c>
    </row>
    <row r="203" spans="1:65" s="2" customFormat="1" ht="24" customHeight="1">
      <c r="A203" s="32"/>
      <c r="B203" s="33"/>
      <c r="C203" s="206" t="s">
        <v>374</v>
      </c>
      <c r="D203" s="206" t="s">
        <v>151</v>
      </c>
      <c r="E203" s="207" t="s">
        <v>472</v>
      </c>
      <c r="F203" s="208" t="s">
        <v>473</v>
      </c>
      <c r="G203" s="209" t="s">
        <v>326</v>
      </c>
      <c r="H203" s="210">
        <v>107.8</v>
      </c>
      <c r="I203" s="211"/>
      <c r="J203" s="211"/>
      <c r="K203" s="212">
        <f>ROUND(P203*H203,2)</f>
        <v>0</v>
      </c>
      <c r="L203" s="208" t="s">
        <v>155</v>
      </c>
      <c r="M203" s="37"/>
      <c r="N203" s="213" t="s">
        <v>1</v>
      </c>
      <c r="O203" s="214" t="s">
        <v>44</v>
      </c>
      <c r="P203" s="215">
        <f>I203+J203</f>
        <v>0</v>
      </c>
      <c r="Q203" s="215">
        <f>ROUND(I203*H203,2)</f>
        <v>0</v>
      </c>
      <c r="R203" s="215">
        <f>ROUND(J203*H203,2)</f>
        <v>0</v>
      </c>
      <c r="S203" s="68"/>
      <c r="T203" s="216">
        <f>S203*H203</f>
        <v>0</v>
      </c>
      <c r="U203" s="216">
        <v>0</v>
      </c>
      <c r="V203" s="216">
        <f>U203*H203</f>
        <v>0</v>
      </c>
      <c r="W203" s="216">
        <v>0</v>
      </c>
      <c r="X203" s="217">
        <f>W203*H203</f>
        <v>0</v>
      </c>
      <c r="Y203" s="32"/>
      <c r="Z203" s="32"/>
      <c r="AA203" s="32"/>
      <c r="AB203" s="32"/>
      <c r="AC203" s="32"/>
      <c r="AD203" s="32"/>
      <c r="AE203" s="32"/>
      <c r="AR203" s="218" t="s">
        <v>429</v>
      </c>
      <c r="AT203" s="218" t="s">
        <v>151</v>
      </c>
      <c r="AU203" s="218" t="s">
        <v>89</v>
      </c>
      <c r="AY203" s="16" t="s">
        <v>148</v>
      </c>
      <c r="BE203" s="219">
        <f>IF(O203="základní",K203,0)</f>
        <v>0</v>
      </c>
      <c r="BF203" s="219">
        <f>IF(O203="snížená",K203,0)</f>
        <v>0</v>
      </c>
      <c r="BG203" s="219">
        <f>IF(O203="zákl. přenesená",K203,0)</f>
        <v>0</v>
      </c>
      <c r="BH203" s="219">
        <f>IF(O203="sníž. přenesená",K203,0)</f>
        <v>0</v>
      </c>
      <c r="BI203" s="219">
        <f>IF(O203="nulová",K203,0)</f>
        <v>0</v>
      </c>
      <c r="BJ203" s="16" t="s">
        <v>89</v>
      </c>
      <c r="BK203" s="219">
        <f>ROUND(P203*H203,2)</f>
        <v>0</v>
      </c>
      <c r="BL203" s="16" t="s">
        <v>429</v>
      </c>
      <c r="BM203" s="218" t="s">
        <v>968</v>
      </c>
    </row>
    <row r="204" spans="1:65" s="2" customFormat="1" ht="19.5">
      <c r="A204" s="32"/>
      <c r="B204" s="33"/>
      <c r="C204" s="34"/>
      <c r="D204" s="220" t="s">
        <v>177</v>
      </c>
      <c r="E204" s="34"/>
      <c r="F204" s="221" t="s">
        <v>466</v>
      </c>
      <c r="G204" s="34"/>
      <c r="H204" s="34"/>
      <c r="I204" s="113"/>
      <c r="J204" s="113"/>
      <c r="K204" s="34"/>
      <c r="L204" s="34"/>
      <c r="M204" s="37"/>
      <c r="N204" s="222"/>
      <c r="O204" s="223"/>
      <c r="P204" s="68"/>
      <c r="Q204" s="68"/>
      <c r="R204" s="68"/>
      <c r="S204" s="68"/>
      <c r="T204" s="68"/>
      <c r="U204" s="68"/>
      <c r="V204" s="68"/>
      <c r="W204" s="68"/>
      <c r="X204" s="69"/>
      <c r="Y204" s="32"/>
      <c r="Z204" s="32"/>
      <c r="AA204" s="32"/>
      <c r="AB204" s="32"/>
      <c r="AC204" s="32"/>
      <c r="AD204" s="32"/>
      <c r="AE204" s="32"/>
      <c r="AT204" s="16" t="s">
        <v>177</v>
      </c>
      <c r="AU204" s="16" t="s">
        <v>89</v>
      </c>
    </row>
    <row r="205" spans="1:65" s="13" customFormat="1" ht="11.25">
      <c r="B205" s="224"/>
      <c r="C205" s="225"/>
      <c r="D205" s="220" t="s">
        <v>296</v>
      </c>
      <c r="E205" s="226" t="s">
        <v>1</v>
      </c>
      <c r="F205" s="227" t="s">
        <v>969</v>
      </c>
      <c r="G205" s="225"/>
      <c r="H205" s="228">
        <v>64.599999999999994</v>
      </c>
      <c r="I205" s="229"/>
      <c r="J205" s="229"/>
      <c r="K205" s="225"/>
      <c r="L205" s="225"/>
      <c r="M205" s="230"/>
      <c r="N205" s="231"/>
      <c r="O205" s="232"/>
      <c r="P205" s="232"/>
      <c r="Q205" s="232"/>
      <c r="R205" s="232"/>
      <c r="S205" s="232"/>
      <c r="T205" s="232"/>
      <c r="U205" s="232"/>
      <c r="V205" s="232"/>
      <c r="W205" s="232"/>
      <c r="X205" s="233"/>
      <c r="AT205" s="234" t="s">
        <v>296</v>
      </c>
      <c r="AU205" s="234" t="s">
        <v>89</v>
      </c>
      <c r="AV205" s="13" t="s">
        <v>91</v>
      </c>
      <c r="AW205" s="13" t="s">
        <v>5</v>
      </c>
      <c r="AX205" s="13" t="s">
        <v>81</v>
      </c>
      <c r="AY205" s="234" t="s">
        <v>148</v>
      </c>
    </row>
    <row r="206" spans="1:65" s="13" customFormat="1" ht="11.25">
      <c r="B206" s="224"/>
      <c r="C206" s="225"/>
      <c r="D206" s="220" t="s">
        <v>296</v>
      </c>
      <c r="E206" s="226" t="s">
        <v>1</v>
      </c>
      <c r="F206" s="227" t="s">
        <v>970</v>
      </c>
      <c r="G206" s="225"/>
      <c r="H206" s="228">
        <v>21.6</v>
      </c>
      <c r="I206" s="229"/>
      <c r="J206" s="229"/>
      <c r="K206" s="225"/>
      <c r="L206" s="225"/>
      <c r="M206" s="230"/>
      <c r="N206" s="231"/>
      <c r="O206" s="232"/>
      <c r="P206" s="232"/>
      <c r="Q206" s="232"/>
      <c r="R206" s="232"/>
      <c r="S206" s="232"/>
      <c r="T206" s="232"/>
      <c r="U206" s="232"/>
      <c r="V206" s="232"/>
      <c r="W206" s="232"/>
      <c r="X206" s="233"/>
      <c r="AT206" s="234" t="s">
        <v>296</v>
      </c>
      <c r="AU206" s="234" t="s">
        <v>89</v>
      </c>
      <c r="AV206" s="13" t="s">
        <v>91</v>
      </c>
      <c r="AW206" s="13" t="s">
        <v>5</v>
      </c>
      <c r="AX206" s="13" t="s">
        <v>81</v>
      </c>
      <c r="AY206" s="234" t="s">
        <v>148</v>
      </c>
    </row>
    <row r="207" spans="1:65" s="13" customFormat="1" ht="11.25">
      <c r="B207" s="224"/>
      <c r="C207" s="225"/>
      <c r="D207" s="220" t="s">
        <v>296</v>
      </c>
      <c r="E207" s="226" t="s">
        <v>1</v>
      </c>
      <c r="F207" s="227" t="s">
        <v>971</v>
      </c>
      <c r="G207" s="225"/>
      <c r="H207" s="228">
        <v>21.6</v>
      </c>
      <c r="I207" s="229"/>
      <c r="J207" s="229"/>
      <c r="K207" s="225"/>
      <c r="L207" s="225"/>
      <c r="M207" s="230"/>
      <c r="N207" s="231"/>
      <c r="O207" s="232"/>
      <c r="P207" s="232"/>
      <c r="Q207" s="232"/>
      <c r="R207" s="232"/>
      <c r="S207" s="232"/>
      <c r="T207" s="232"/>
      <c r="U207" s="232"/>
      <c r="V207" s="232"/>
      <c r="W207" s="232"/>
      <c r="X207" s="233"/>
      <c r="AT207" s="234" t="s">
        <v>296</v>
      </c>
      <c r="AU207" s="234" t="s">
        <v>89</v>
      </c>
      <c r="AV207" s="13" t="s">
        <v>91</v>
      </c>
      <c r="AW207" s="13" t="s">
        <v>5</v>
      </c>
      <c r="AX207" s="13" t="s">
        <v>81</v>
      </c>
      <c r="AY207" s="234" t="s">
        <v>148</v>
      </c>
    </row>
    <row r="208" spans="1:65" s="14" customFormat="1" ht="11.25">
      <c r="B208" s="235"/>
      <c r="C208" s="236"/>
      <c r="D208" s="220" t="s">
        <v>296</v>
      </c>
      <c r="E208" s="237" t="s">
        <v>1</v>
      </c>
      <c r="F208" s="238" t="s">
        <v>334</v>
      </c>
      <c r="G208" s="236"/>
      <c r="H208" s="239">
        <v>107.79999999999998</v>
      </c>
      <c r="I208" s="240"/>
      <c r="J208" s="240"/>
      <c r="K208" s="236"/>
      <c r="L208" s="236"/>
      <c r="M208" s="241"/>
      <c r="N208" s="242"/>
      <c r="O208" s="243"/>
      <c r="P208" s="243"/>
      <c r="Q208" s="243"/>
      <c r="R208" s="243"/>
      <c r="S208" s="243"/>
      <c r="T208" s="243"/>
      <c r="U208" s="243"/>
      <c r="V208" s="243"/>
      <c r="W208" s="243"/>
      <c r="X208" s="244"/>
      <c r="AT208" s="245" t="s">
        <v>296</v>
      </c>
      <c r="AU208" s="245" t="s">
        <v>89</v>
      </c>
      <c r="AV208" s="14" t="s">
        <v>156</v>
      </c>
      <c r="AW208" s="14" t="s">
        <v>5</v>
      </c>
      <c r="AX208" s="14" t="s">
        <v>89</v>
      </c>
      <c r="AY208" s="245" t="s">
        <v>148</v>
      </c>
    </row>
    <row r="209" spans="1:65" s="2" customFormat="1" ht="24" customHeight="1">
      <c r="A209" s="32"/>
      <c r="B209" s="33"/>
      <c r="C209" s="206" t="s">
        <v>378</v>
      </c>
      <c r="D209" s="206" t="s">
        <v>151</v>
      </c>
      <c r="E209" s="207" t="s">
        <v>480</v>
      </c>
      <c r="F209" s="208" t="s">
        <v>481</v>
      </c>
      <c r="G209" s="209" t="s">
        <v>326</v>
      </c>
      <c r="H209" s="210">
        <v>171.2</v>
      </c>
      <c r="I209" s="211"/>
      <c r="J209" s="211"/>
      <c r="K209" s="212">
        <f>ROUND(P209*H209,2)</f>
        <v>0</v>
      </c>
      <c r="L209" s="208" t="s">
        <v>155</v>
      </c>
      <c r="M209" s="37"/>
      <c r="N209" s="213" t="s">
        <v>1</v>
      </c>
      <c r="O209" s="214" t="s">
        <v>44</v>
      </c>
      <c r="P209" s="215">
        <f>I209+J209</f>
        <v>0</v>
      </c>
      <c r="Q209" s="215">
        <f>ROUND(I209*H209,2)</f>
        <v>0</v>
      </c>
      <c r="R209" s="215">
        <f>ROUND(J209*H209,2)</f>
        <v>0</v>
      </c>
      <c r="S209" s="68"/>
      <c r="T209" s="216">
        <f>S209*H209</f>
        <v>0</v>
      </c>
      <c r="U209" s="216">
        <v>0</v>
      </c>
      <c r="V209" s="216">
        <f>U209*H209</f>
        <v>0</v>
      </c>
      <c r="W209" s="216">
        <v>0</v>
      </c>
      <c r="X209" s="217">
        <f>W209*H209</f>
        <v>0</v>
      </c>
      <c r="Y209" s="32"/>
      <c r="Z209" s="32"/>
      <c r="AA209" s="32"/>
      <c r="AB209" s="32"/>
      <c r="AC209" s="32"/>
      <c r="AD209" s="32"/>
      <c r="AE209" s="32"/>
      <c r="AR209" s="218" t="s">
        <v>429</v>
      </c>
      <c r="AT209" s="218" t="s">
        <v>151</v>
      </c>
      <c r="AU209" s="218" t="s">
        <v>89</v>
      </c>
      <c r="AY209" s="16" t="s">
        <v>148</v>
      </c>
      <c r="BE209" s="219">
        <f>IF(O209="základní",K209,0)</f>
        <v>0</v>
      </c>
      <c r="BF209" s="219">
        <f>IF(O209="snížená",K209,0)</f>
        <v>0</v>
      </c>
      <c r="BG209" s="219">
        <f>IF(O209="zákl. přenesená",K209,0)</f>
        <v>0</v>
      </c>
      <c r="BH209" s="219">
        <f>IF(O209="sníž. přenesená",K209,0)</f>
        <v>0</v>
      </c>
      <c r="BI209" s="219">
        <f>IF(O209="nulová",K209,0)</f>
        <v>0</v>
      </c>
      <c r="BJ209" s="16" t="s">
        <v>89</v>
      </c>
      <c r="BK209" s="219">
        <f>ROUND(P209*H209,2)</f>
        <v>0</v>
      </c>
      <c r="BL209" s="16" t="s">
        <v>429</v>
      </c>
      <c r="BM209" s="218" t="s">
        <v>972</v>
      </c>
    </row>
    <row r="210" spans="1:65" s="2" customFormat="1" ht="19.5">
      <c r="A210" s="32"/>
      <c r="B210" s="33"/>
      <c r="C210" s="34"/>
      <c r="D210" s="220" t="s">
        <v>177</v>
      </c>
      <c r="E210" s="34"/>
      <c r="F210" s="221" t="s">
        <v>466</v>
      </c>
      <c r="G210" s="34"/>
      <c r="H210" s="34"/>
      <c r="I210" s="113"/>
      <c r="J210" s="113"/>
      <c r="K210" s="34"/>
      <c r="L210" s="34"/>
      <c r="M210" s="37"/>
      <c r="N210" s="222"/>
      <c r="O210" s="223"/>
      <c r="P210" s="68"/>
      <c r="Q210" s="68"/>
      <c r="R210" s="68"/>
      <c r="S210" s="68"/>
      <c r="T210" s="68"/>
      <c r="U210" s="68"/>
      <c r="V210" s="68"/>
      <c r="W210" s="68"/>
      <c r="X210" s="69"/>
      <c r="Y210" s="32"/>
      <c r="Z210" s="32"/>
      <c r="AA210" s="32"/>
      <c r="AB210" s="32"/>
      <c r="AC210" s="32"/>
      <c r="AD210" s="32"/>
      <c r="AE210" s="32"/>
      <c r="AT210" s="16" t="s">
        <v>177</v>
      </c>
      <c r="AU210" s="16" t="s">
        <v>89</v>
      </c>
    </row>
    <row r="211" spans="1:65" s="13" customFormat="1" ht="11.25">
      <c r="B211" s="224"/>
      <c r="C211" s="225"/>
      <c r="D211" s="220" t="s">
        <v>296</v>
      </c>
      <c r="E211" s="226" t="s">
        <v>1</v>
      </c>
      <c r="F211" s="227" t="s">
        <v>973</v>
      </c>
      <c r="G211" s="225"/>
      <c r="H211" s="228">
        <v>149.6</v>
      </c>
      <c r="I211" s="229"/>
      <c r="J211" s="229"/>
      <c r="K211" s="225"/>
      <c r="L211" s="225"/>
      <c r="M211" s="230"/>
      <c r="N211" s="231"/>
      <c r="O211" s="232"/>
      <c r="P211" s="232"/>
      <c r="Q211" s="232"/>
      <c r="R211" s="232"/>
      <c r="S211" s="232"/>
      <c r="T211" s="232"/>
      <c r="U211" s="232"/>
      <c r="V211" s="232"/>
      <c r="W211" s="232"/>
      <c r="X211" s="233"/>
      <c r="AT211" s="234" t="s">
        <v>296</v>
      </c>
      <c r="AU211" s="234" t="s">
        <v>89</v>
      </c>
      <c r="AV211" s="13" t="s">
        <v>91</v>
      </c>
      <c r="AW211" s="13" t="s">
        <v>5</v>
      </c>
      <c r="AX211" s="13" t="s">
        <v>81</v>
      </c>
      <c r="AY211" s="234" t="s">
        <v>148</v>
      </c>
    </row>
    <row r="212" spans="1:65" s="13" customFormat="1" ht="11.25">
      <c r="B212" s="224"/>
      <c r="C212" s="225"/>
      <c r="D212" s="220" t="s">
        <v>296</v>
      </c>
      <c r="E212" s="226" t="s">
        <v>1</v>
      </c>
      <c r="F212" s="227" t="s">
        <v>974</v>
      </c>
      <c r="G212" s="225"/>
      <c r="H212" s="228">
        <v>21.6</v>
      </c>
      <c r="I212" s="229"/>
      <c r="J212" s="229"/>
      <c r="K212" s="225"/>
      <c r="L212" s="225"/>
      <c r="M212" s="230"/>
      <c r="N212" s="231"/>
      <c r="O212" s="232"/>
      <c r="P212" s="232"/>
      <c r="Q212" s="232"/>
      <c r="R212" s="232"/>
      <c r="S212" s="232"/>
      <c r="T212" s="232"/>
      <c r="U212" s="232"/>
      <c r="V212" s="232"/>
      <c r="W212" s="232"/>
      <c r="X212" s="233"/>
      <c r="AT212" s="234" t="s">
        <v>296</v>
      </c>
      <c r="AU212" s="234" t="s">
        <v>89</v>
      </c>
      <c r="AV212" s="13" t="s">
        <v>91</v>
      </c>
      <c r="AW212" s="13" t="s">
        <v>5</v>
      </c>
      <c r="AX212" s="13" t="s">
        <v>81</v>
      </c>
      <c r="AY212" s="234" t="s">
        <v>148</v>
      </c>
    </row>
    <row r="213" spans="1:65" s="14" customFormat="1" ht="11.25">
      <c r="B213" s="235"/>
      <c r="C213" s="236"/>
      <c r="D213" s="220" t="s">
        <v>296</v>
      </c>
      <c r="E213" s="237" t="s">
        <v>1</v>
      </c>
      <c r="F213" s="238" t="s">
        <v>334</v>
      </c>
      <c r="G213" s="236"/>
      <c r="H213" s="239">
        <v>171.2</v>
      </c>
      <c r="I213" s="240"/>
      <c r="J213" s="240"/>
      <c r="K213" s="236"/>
      <c r="L213" s="236"/>
      <c r="M213" s="241"/>
      <c r="N213" s="242"/>
      <c r="O213" s="243"/>
      <c r="P213" s="243"/>
      <c r="Q213" s="243"/>
      <c r="R213" s="243"/>
      <c r="S213" s="243"/>
      <c r="T213" s="243"/>
      <c r="U213" s="243"/>
      <c r="V213" s="243"/>
      <c r="W213" s="243"/>
      <c r="X213" s="244"/>
      <c r="AT213" s="245" t="s">
        <v>296</v>
      </c>
      <c r="AU213" s="245" t="s">
        <v>89</v>
      </c>
      <c r="AV213" s="14" t="s">
        <v>156</v>
      </c>
      <c r="AW213" s="14" t="s">
        <v>5</v>
      </c>
      <c r="AX213" s="14" t="s">
        <v>89</v>
      </c>
      <c r="AY213" s="245" t="s">
        <v>148</v>
      </c>
    </row>
    <row r="214" spans="1:65" s="2" customFormat="1" ht="24" customHeight="1">
      <c r="A214" s="32"/>
      <c r="B214" s="33"/>
      <c r="C214" s="206" t="s">
        <v>382</v>
      </c>
      <c r="D214" s="206" t="s">
        <v>151</v>
      </c>
      <c r="E214" s="207" t="s">
        <v>487</v>
      </c>
      <c r="F214" s="208" t="s">
        <v>488</v>
      </c>
      <c r="G214" s="209" t="s">
        <v>326</v>
      </c>
      <c r="H214" s="210">
        <v>13.164</v>
      </c>
      <c r="I214" s="211"/>
      <c r="J214" s="211"/>
      <c r="K214" s="212">
        <f>ROUND(P214*H214,2)</f>
        <v>0</v>
      </c>
      <c r="L214" s="208" t="s">
        <v>155</v>
      </c>
      <c r="M214" s="37"/>
      <c r="N214" s="213" t="s">
        <v>1</v>
      </c>
      <c r="O214" s="214" t="s">
        <v>44</v>
      </c>
      <c r="P214" s="215">
        <f>I214+J214</f>
        <v>0</v>
      </c>
      <c r="Q214" s="215">
        <f>ROUND(I214*H214,2)</f>
        <v>0</v>
      </c>
      <c r="R214" s="215">
        <f>ROUND(J214*H214,2)</f>
        <v>0</v>
      </c>
      <c r="S214" s="68"/>
      <c r="T214" s="216">
        <f>S214*H214</f>
        <v>0</v>
      </c>
      <c r="U214" s="216">
        <v>0</v>
      </c>
      <c r="V214" s="216">
        <f>U214*H214</f>
        <v>0</v>
      </c>
      <c r="W214" s="216">
        <v>0</v>
      </c>
      <c r="X214" s="217">
        <f>W214*H214</f>
        <v>0</v>
      </c>
      <c r="Y214" s="32"/>
      <c r="Z214" s="32"/>
      <c r="AA214" s="32"/>
      <c r="AB214" s="32"/>
      <c r="AC214" s="32"/>
      <c r="AD214" s="32"/>
      <c r="AE214" s="32"/>
      <c r="AR214" s="218" t="s">
        <v>429</v>
      </c>
      <c r="AT214" s="218" t="s">
        <v>151</v>
      </c>
      <c r="AU214" s="218" t="s">
        <v>89</v>
      </c>
      <c r="AY214" s="16" t="s">
        <v>148</v>
      </c>
      <c r="BE214" s="219">
        <f>IF(O214="základní",K214,0)</f>
        <v>0</v>
      </c>
      <c r="BF214" s="219">
        <f>IF(O214="snížená",K214,0)</f>
        <v>0</v>
      </c>
      <c r="BG214" s="219">
        <f>IF(O214="zákl. přenesená",K214,0)</f>
        <v>0</v>
      </c>
      <c r="BH214" s="219">
        <f>IF(O214="sníž. přenesená",K214,0)</f>
        <v>0</v>
      </c>
      <c r="BI214" s="219">
        <f>IF(O214="nulová",K214,0)</f>
        <v>0</v>
      </c>
      <c r="BJ214" s="16" t="s">
        <v>89</v>
      </c>
      <c r="BK214" s="219">
        <f>ROUND(P214*H214,2)</f>
        <v>0</v>
      </c>
      <c r="BL214" s="16" t="s">
        <v>429</v>
      </c>
      <c r="BM214" s="218" t="s">
        <v>975</v>
      </c>
    </row>
    <row r="215" spans="1:65" s="2" customFormat="1" ht="19.5">
      <c r="A215" s="32"/>
      <c r="B215" s="33"/>
      <c r="C215" s="34"/>
      <c r="D215" s="220" t="s">
        <v>177</v>
      </c>
      <c r="E215" s="34"/>
      <c r="F215" s="221" t="s">
        <v>466</v>
      </c>
      <c r="G215" s="34"/>
      <c r="H215" s="34"/>
      <c r="I215" s="113"/>
      <c r="J215" s="113"/>
      <c r="K215" s="34"/>
      <c r="L215" s="34"/>
      <c r="M215" s="37"/>
      <c r="N215" s="222"/>
      <c r="O215" s="223"/>
      <c r="P215" s="68"/>
      <c r="Q215" s="68"/>
      <c r="R215" s="68"/>
      <c r="S215" s="68"/>
      <c r="T215" s="68"/>
      <c r="U215" s="68"/>
      <c r="V215" s="68"/>
      <c r="W215" s="68"/>
      <c r="X215" s="69"/>
      <c r="Y215" s="32"/>
      <c r="Z215" s="32"/>
      <c r="AA215" s="32"/>
      <c r="AB215" s="32"/>
      <c r="AC215" s="32"/>
      <c r="AD215" s="32"/>
      <c r="AE215" s="32"/>
      <c r="AT215" s="16" t="s">
        <v>177</v>
      </c>
      <c r="AU215" s="16" t="s">
        <v>89</v>
      </c>
    </row>
    <row r="216" spans="1:65" s="13" customFormat="1" ht="11.25">
      <c r="B216" s="224"/>
      <c r="C216" s="225"/>
      <c r="D216" s="220" t="s">
        <v>296</v>
      </c>
      <c r="E216" s="226" t="s">
        <v>1</v>
      </c>
      <c r="F216" s="227" t="s">
        <v>976</v>
      </c>
      <c r="G216" s="225"/>
      <c r="H216" s="228">
        <v>3.1E-2</v>
      </c>
      <c r="I216" s="229"/>
      <c r="J216" s="229"/>
      <c r="K216" s="225"/>
      <c r="L216" s="225"/>
      <c r="M216" s="230"/>
      <c r="N216" s="231"/>
      <c r="O216" s="232"/>
      <c r="P216" s="232"/>
      <c r="Q216" s="232"/>
      <c r="R216" s="232"/>
      <c r="S216" s="232"/>
      <c r="T216" s="232"/>
      <c r="U216" s="232"/>
      <c r="V216" s="232"/>
      <c r="W216" s="232"/>
      <c r="X216" s="233"/>
      <c r="AT216" s="234" t="s">
        <v>296</v>
      </c>
      <c r="AU216" s="234" t="s">
        <v>89</v>
      </c>
      <c r="AV216" s="13" t="s">
        <v>91</v>
      </c>
      <c r="AW216" s="13" t="s">
        <v>5</v>
      </c>
      <c r="AX216" s="13" t="s">
        <v>81</v>
      </c>
      <c r="AY216" s="234" t="s">
        <v>148</v>
      </c>
    </row>
    <row r="217" spans="1:65" s="13" customFormat="1" ht="11.25">
      <c r="B217" s="224"/>
      <c r="C217" s="225"/>
      <c r="D217" s="220" t="s">
        <v>296</v>
      </c>
      <c r="E217" s="226" t="s">
        <v>1</v>
      </c>
      <c r="F217" s="227" t="s">
        <v>977</v>
      </c>
      <c r="G217" s="225"/>
      <c r="H217" s="228">
        <v>3.2000000000000001E-2</v>
      </c>
      <c r="I217" s="229"/>
      <c r="J217" s="229"/>
      <c r="K217" s="225"/>
      <c r="L217" s="225"/>
      <c r="M217" s="230"/>
      <c r="N217" s="231"/>
      <c r="O217" s="232"/>
      <c r="P217" s="232"/>
      <c r="Q217" s="232"/>
      <c r="R217" s="232"/>
      <c r="S217" s="232"/>
      <c r="T217" s="232"/>
      <c r="U217" s="232"/>
      <c r="V217" s="232"/>
      <c r="W217" s="232"/>
      <c r="X217" s="233"/>
      <c r="AT217" s="234" t="s">
        <v>296</v>
      </c>
      <c r="AU217" s="234" t="s">
        <v>89</v>
      </c>
      <c r="AV217" s="13" t="s">
        <v>91</v>
      </c>
      <c r="AW217" s="13" t="s">
        <v>5</v>
      </c>
      <c r="AX217" s="13" t="s">
        <v>81</v>
      </c>
      <c r="AY217" s="234" t="s">
        <v>148</v>
      </c>
    </row>
    <row r="218" spans="1:65" s="13" customFormat="1" ht="11.25">
      <c r="B218" s="224"/>
      <c r="C218" s="225"/>
      <c r="D218" s="220" t="s">
        <v>296</v>
      </c>
      <c r="E218" s="226" t="s">
        <v>1</v>
      </c>
      <c r="F218" s="227" t="s">
        <v>978</v>
      </c>
      <c r="G218" s="225"/>
      <c r="H218" s="228">
        <v>2.4700000000000002</v>
      </c>
      <c r="I218" s="229"/>
      <c r="J218" s="229"/>
      <c r="K218" s="225"/>
      <c r="L218" s="225"/>
      <c r="M218" s="230"/>
      <c r="N218" s="231"/>
      <c r="O218" s="232"/>
      <c r="P218" s="232"/>
      <c r="Q218" s="232"/>
      <c r="R218" s="232"/>
      <c r="S218" s="232"/>
      <c r="T218" s="232"/>
      <c r="U218" s="232"/>
      <c r="V218" s="232"/>
      <c r="W218" s="232"/>
      <c r="X218" s="233"/>
      <c r="AT218" s="234" t="s">
        <v>296</v>
      </c>
      <c r="AU218" s="234" t="s">
        <v>89</v>
      </c>
      <c r="AV218" s="13" t="s">
        <v>91</v>
      </c>
      <c r="AW218" s="13" t="s">
        <v>5</v>
      </c>
      <c r="AX218" s="13" t="s">
        <v>81</v>
      </c>
      <c r="AY218" s="234" t="s">
        <v>148</v>
      </c>
    </row>
    <row r="219" spans="1:65" s="13" customFormat="1" ht="11.25">
      <c r="B219" s="224"/>
      <c r="C219" s="225"/>
      <c r="D219" s="220" t="s">
        <v>296</v>
      </c>
      <c r="E219" s="226" t="s">
        <v>1</v>
      </c>
      <c r="F219" s="227" t="s">
        <v>979</v>
      </c>
      <c r="G219" s="225"/>
      <c r="H219" s="228">
        <v>10.474</v>
      </c>
      <c r="I219" s="229"/>
      <c r="J219" s="229"/>
      <c r="K219" s="225"/>
      <c r="L219" s="225"/>
      <c r="M219" s="230"/>
      <c r="N219" s="231"/>
      <c r="O219" s="232"/>
      <c r="P219" s="232"/>
      <c r="Q219" s="232"/>
      <c r="R219" s="232"/>
      <c r="S219" s="232"/>
      <c r="T219" s="232"/>
      <c r="U219" s="232"/>
      <c r="V219" s="232"/>
      <c r="W219" s="232"/>
      <c r="X219" s="233"/>
      <c r="AT219" s="234" t="s">
        <v>296</v>
      </c>
      <c r="AU219" s="234" t="s">
        <v>89</v>
      </c>
      <c r="AV219" s="13" t="s">
        <v>91</v>
      </c>
      <c r="AW219" s="13" t="s">
        <v>5</v>
      </c>
      <c r="AX219" s="13" t="s">
        <v>81</v>
      </c>
      <c r="AY219" s="234" t="s">
        <v>148</v>
      </c>
    </row>
    <row r="220" spans="1:65" s="13" customFormat="1" ht="11.25">
      <c r="B220" s="224"/>
      <c r="C220" s="225"/>
      <c r="D220" s="220" t="s">
        <v>296</v>
      </c>
      <c r="E220" s="226" t="s">
        <v>1</v>
      </c>
      <c r="F220" s="227" t="s">
        <v>980</v>
      </c>
      <c r="G220" s="225"/>
      <c r="H220" s="228">
        <v>0.157</v>
      </c>
      <c r="I220" s="229"/>
      <c r="J220" s="229"/>
      <c r="K220" s="225"/>
      <c r="L220" s="225"/>
      <c r="M220" s="230"/>
      <c r="N220" s="231"/>
      <c r="O220" s="232"/>
      <c r="P220" s="232"/>
      <c r="Q220" s="232"/>
      <c r="R220" s="232"/>
      <c r="S220" s="232"/>
      <c r="T220" s="232"/>
      <c r="U220" s="232"/>
      <c r="V220" s="232"/>
      <c r="W220" s="232"/>
      <c r="X220" s="233"/>
      <c r="AT220" s="234" t="s">
        <v>296</v>
      </c>
      <c r="AU220" s="234" t="s">
        <v>89</v>
      </c>
      <c r="AV220" s="13" t="s">
        <v>91</v>
      </c>
      <c r="AW220" s="13" t="s">
        <v>5</v>
      </c>
      <c r="AX220" s="13" t="s">
        <v>81</v>
      </c>
      <c r="AY220" s="234" t="s">
        <v>148</v>
      </c>
    </row>
    <row r="221" spans="1:65" s="14" customFormat="1" ht="11.25">
      <c r="B221" s="235"/>
      <c r="C221" s="236"/>
      <c r="D221" s="220" t="s">
        <v>296</v>
      </c>
      <c r="E221" s="237" t="s">
        <v>1</v>
      </c>
      <c r="F221" s="238" t="s">
        <v>334</v>
      </c>
      <c r="G221" s="236"/>
      <c r="H221" s="239">
        <v>13.164000000000001</v>
      </c>
      <c r="I221" s="240"/>
      <c r="J221" s="240"/>
      <c r="K221" s="236"/>
      <c r="L221" s="236"/>
      <c r="M221" s="241"/>
      <c r="N221" s="242"/>
      <c r="O221" s="243"/>
      <c r="P221" s="243"/>
      <c r="Q221" s="243"/>
      <c r="R221" s="243"/>
      <c r="S221" s="243"/>
      <c r="T221" s="243"/>
      <c r="U221" s="243"/>
      <c r="V221" s="243"/>
      <c r="W221" s="243"/>
      <c r="X221" s="244"/>
      <c r="AT221" s="245" t="s">
        <v>296</v>
      </c>
      <c r="AU221" s="245" t="s">
        <v>89</v>
      </c>
      <c r="AV221" s="14" t="s">
        <v>156</v>
      </c>
      <c r="AW221" s="14" t="s">
        <v>5</v>
      </c>
      <c r="AX221" s="14" t="s">
        <v>89</v>
      </c>
      <c r="AY221" s="245" t="s">
        <v>148</v>
      </c>
    </row>
    <row r="222" spans="1:65" s="2" customFormat="1" ht="24" customHeight="1">
      <c r="A222" s="32"/>
      <c r="B222" s="33"/>
      <c r="C222" s="206" t="s">
        <v>386</v>
      </c>
      <c r="D222" s="206" t="s">
        <v>151</v>
      </c>
      <c r="E222" s="207" t="s">
        <v>619</v>
      </c>
      <c r="F222" s="208" t="s">
        <v>620</v>
      </c>
      <c r="G222" s="209" t="s">
        <v>326</v>
      </c>
      <c r="H222" s="210">
        <v>23.244</v>
      </c>
      <c r="I222" s="211"/>
      <c r="J222" s="211"/>
      <c r="K222" s="212">
        <f>ROUND(P222*H222,2)</f>
        <v>0</v>
      </c>
      <c r="L222" s="208" t="s">
        <v>155</v>
      </c>
      <c r="M222" s="37"/>
      <c r="N222" s="213" t="s">
        <v>1</v>
      </c>
      <c r="O222" s="214" t="s">
        <v>44</v>
      </c>
      <c r="P222" s="215">
        <f>I222+J222</f>
        <v>0</v>
      </c>
      <c r="Q222" s="215">
        <f>ROUND(I222*H222,2)</f>
        <v>0</v>
      </c>
      <c r="R222" s="215">
        <f>ROUND(J222*H222,2)</f>
        <v>0</v>
      </c>
      <c r="S222" s="68"/>
      <c r="T222" s="216">
        <f>S222*H222</f>
        <v>0</v>
      </c>
      <c r="U222" s="216">
        <v>0</v>
      </c>
      <c r="V222" s="216">
        <f>U222*H222</f>
        <v>0</v>
      </c>
      <c r="W222" s="216">
        <v>0</v>
      </c>
      <c r="X222" s="217">
        <f>W222*H222</f>
        <v>0</v>
      </c>
      <c r="Y222" s="32"/>
      <c r="Z222" s="32"/>
      <c r="AA222" s="32"/>
      <c r="AB222" s="32"/>
      <c r="AC222" s="32"/>
      <c r="AD222" s="32"/>
      <c r="AE222" s="32"/>
      <c r="AR222" s="218" t="s">
        <v>429</v>
      </c>
      <c r="AT222" s="218" t="s">
        <v>151</v>
      </c>
      <c r="AU222" s="218" t="s">
        <v>89</v>
      </c>
      <c r="AY222" s="16" t="s">
        <v>148</v>
      </c>
      <c r="BE222" s="219">
        <f>IF(O222="základní",K222,0)</f>
        <v>0</v>
      </c>
      <c r="BF222" s="219">
        <f>IF(O222="snížená",K222,0)</f>
        <v>0</v>
      </c>
      <c r="BG222" s="219">
        <f>IF(O222="zákl. přenesená",K222,0)</f>
        <v>0</v>
      </c>
      <c r="BH222" s="219">
        <f>IF(O222="sníž. přenesená",K222,0)</f>
        <v>0</v>
      </c>
      <c r="BI222" s="219">
        <f>IF(O222="nulová",K222,0)</f>
        <v>0</v>
      </c>
      <c r="BJ222" s="16" t="s">
        <v>89</v>
      </c>
      <c r="BK222" s="219">
        <f>ROUND(P222*H222,2)</f>
        <v>0</v>
      </c>
      <c r="BL222" s="16" t="s">
        <v>429</v>
      </c>
      <c r="BM222" s="218" t="s">
        <v>981</v>
      </c>
    </row>
    <row r="223" spans="1:65" s="2" customFormat="1" ht="19.5">
      <c r="A223" s="32"/>
      <c r="B223" s="33"/>
      <c r="C223" s="34"/>
      <c r="D223" s="220" t="s">
        <v>177</v>
      </c>
      <c r="E223" s="34"/>
      <c r="F223" s="221" t="s">
        <v>466</v>
      </c>
      <c r="G223" s="34"/>
      <c r="H223" s="34"/>
      <c r="I223" s="113"/>
      <c r="J223" s="113"/>
      <c r="K223" s="34"/>
      <c r="L223" s="34"/>
      <c r="M223" s="37"/>
      <c r="N223" s="222"/>
      <c r="O223" s="223"/>
      <c r="P223" s="68"/>
      <c r="Q223" s="68"/>
      <c r="R223" s="68"/>
      <c r="S223" s="68"/>
      <c r="T223" s="68"/>
      <c r="U223" s="68"/>
      <c r="V223" s="68"/>
      <c r="W223" s="68"/>
      <c r="X223" s="69"/>
      <c r="Y223" s="32"/>
      <c r="Z223" s="32"/>
      <c r="AA223" s="32"/>
      <c r="AB223" s="32"/>
      <c r="AC223" s="32"/>
      <c r="AD223" s="32"/>
      <c r="AE223" s="32"/>
      <c r="AT223" s="16" t="s">
        <v>177</v>
      </c>
      <c r="AU223" s="16" t="s">
        <v>89</v>
      </c>
    </row>
    <row r="224" spans="1:65" s="13" customFormat="1" ht="11.25">
      <c r="B224" s="224"/>
      <c r="C224" s="225"/>
      <c r="D224" s="220" t="s">
        <v>296</v>
      </c>
      <c r="E224" s="226" t="s">
        <v>1</v>
      </c>
      <c r="F224" s="227" t="s">
        <v>982</v>
      </c>
      <c r="G224" s="225"/>
      <c r="H224" s="228">
        <v>23.244</v>
      </c>
      <c r="I224" s="229"/>
      <c r="J224" s="229"/>
      <c r="K224" s="225"/>
      <c r="L224" s="225"/>
      <c r="M224" s="230"/>
      <c r="N224" s="231"/>
      <c r="O224" s="232"/>
      <c r="P224" s="232"/>
      <c r="Q224" s="232"/>
      <c r="R224" s="232"/>
      <c r="S224" s="232"/>
      <c r="T224" s="232"/>
      <c r="U224" s="232"/>
      <c r="V224" s="232"/>
      <c r="W224" s="232"/>
      <c r="X224" s="233"/>
      <c r="AT224" s="234" t="s">
        <v>296</v>
      </c>
      <c r="AU224" s="234" t="s">
        <v>89</v>
      </c>
      <c r="AV224" s="13" t="s">
        <v>91</v>
      </c>
      <c r="AW224" s="13" t="s">
        <v>5</v>
      </c>
      <c r="AX224" s="13" t="s">
        <v>89</v>
      </c>
      <c r="AY224" s="234" t="s">
        <v>148</v>
      </c>
    </row>
    <row r="225" spans="1:65" s="2" customFormat="1" ht="24" customHeight="1">
      <c r="A225" s="32"/>
      <c r="B225" s="33"/>
      <c r="C225" s="206" t="s">
        <v>390</v>
      </c>
      <c r="D225" s="206" t="s">
        <v>151</v>
      </c>
      <c r="E225" s="207" t="s">
        <v>510</v>
      </c>
      <c r="F225" s="208" t="s">
        <v>511</v>
      </c>
      <c r="G225" s="209" t="s">
        <v>326</v>
      </c>
      <c r="H225" s="210">
        <v>23.244</v>
      </c>
      <c r="I225" s="211"/>
      <c r="J225" s="211"/>
      <c r="K225" s="212">
        <f>ROUND(P225*H225,2)</f>
        <v>0</v>
      </c>
      <c r="L225" s="208" t="s">
        <v>155</v>
      </c>
      <c r="M225" s="37"/>
      <c r="N225" s="213" t="s">
        <v>1</v>
      </c>
      <c r="O225" s="214" t="s">
        <v>44</v>
      </c>
      <c r="P225" s="215">
        <f>I225+J225</f>
        <v>0</v>
      </c>
      <c r="Q225" s="215">
        <f>ROUND(I225*H225,2)</f>
        <v>0</v>
      </c>
      <c r="R225" s="215">
        <f>ROUND(J225*H225,2)</f>
        <v>0</v>
      </c>
      <c r="S225" s="68"/>
      <c r="T225" s="216">
        <f>S225*H225</f>
        <v>0</v>
      </c>
      <c r="U225" s="216">
        <v>0</v>
      </c>
      <c r="V225" s="216">
        <f>U225*H225</f>
        <v>0</v>
      </c>
      <c r="W225" s="216">
        <v>0</v>
      </c>
      <c r="X225" s="217">
        <f>W225*H225</f>
        <v>0</v>
      </c>
      <c r="Y225" s="32"/>
      <c r="Z225" s="32"/>
      <c r="AA225" s="32"/>
      <c r="AB225" s="32"/>
      <c r="AC225" s="32"/>
      <c r="AD225" s="32"/>
      <c r="AE225" s="32"/>
      <c r="AR225" s="218" t="s">
        <v>429</v>
      </c>
      <c r="AT225" s="218" t="s">
        <v>151</v>
      </c>
      <c r="AU225" s="218" t="s">
        <v>89</v>
      </c>
      <c r="AY225" s="16" t="s">
        <v>148</v>
      </c>
      <c r="BE225" s="219">
        <f>IF(O225="základní",K225,0)</f>
        <v>0</v>
      </c>
      <c r="BF225" s="219">
        <f>IF(O225="snížená",K225,0)</f>
        <v>0</v>
      </c>
      <c r="BG225" s="219">
        <f>IF(O225="zákl. přenesená",K225,0)</f>
        <v>0</v>
      </c>
      <c r="BH225" s="219">
        <f>IF(O225="sníž. přenesená",K225,0)</f>
        <v>0</v>
      </c>
      <c r="BI225" s="219">
        <f>IF(O225="nulová",K225,0)</f>
        <v>0</v>
      </c>
      <c r="BJ225" s="16" t="s">
        <v>89</v>
      </c>
      <c r="BK225" s="219">
        <f>ROUND(P225*H225,2)</f>
        <v>0</v>
      </c>
      <c r="BL225" s="16" t="s">
        <v>429</v>
      </c>
      <c r="BM225" s="218" t="s">
        <v>983</v>
      </c>
    </row>
    <row r="226" spans="1:65" s="13" customFormat="1" ht="11.25">
      <c r="B226" s="224"/>
      <c r="C226" s="225"/>
      <c r="D226" s="220" t="s">
        <v>296</v>
      </c>
      <c r="E226" s="226" t="s">
        <v>1</v>
      </c>
      <c r="F226" s="227" t="s">
        <v>982</v>
      </c>
      <c r="G226" s="225"/>
      <c r="H226" s="228">
        <v>23.244</v>
      </c>
      <c r="I226" s="229"/>
      <c r="J226" s="229"/>
      <c r="K226" s="225"/>
      <c r="L226" s="225"/>
      <c r="M226" s="230"/>
      <c r="N226" s="231"/>
      <c r="O226" s="232"/>
      <c r="P226" s="232"/>
      <c r="Q226" s="232"/>
      <c r="R226" s="232"/>
      <c r="S226" s="232"/>
      <c r="T226" s="232"/>
      <c r="U226" s="232"/>
      <c r="V226" s="232"/>
      <c r="W226" s="232"/>
      <c r="X226" s="233"/>
      <c r="AT226" s="234" t="s">
        <v>296</v>
      </c>
      <c r="AU226" s="234" t="s">
        <v>89</v>
      </c>
      <c r="AV226" s="13" t="s">
        <v>91</v>
      </c>
      <c r="AW226" s="13" t="s">
        <v>5</v>
      </c>
      <c r="AX226" s="13" t="s">
        <v>89</v>
      </c>
      <c r="AY226" s="234" t="s">
        <v>148</v>
      </c>
    </row>
    <row r="227" spans="1:65" s="2" customFormat="1" ht="24" customHeight="1">
      <c r="A227" s="32"/>
      <c r="B227" s="33"/>
      <c r="C227" s="206" t="s">
        <v>394</v>
      </c>
      <c r="D227" s="206" t="s">
        <v>151</v>
      </c>
      <c r="E227" s="207" t="s">
        <v>516</v>
      </c>
      <c r="F227" s="208" t="s">
        <v>517</v>
      </c>
      <c r="G227" s="209" t="s">
        <v>182</v>
      </c>
      <c r="H227" s="210">
        <v>3</v>
      </c>
      <c r="I227" s="211"/>
      <c r="J227" s="211"/>
      <c r="K227" s="212">
        <f>ROUND(P227*H227,2)</f>
        <v>0</v>
      </c>
      <c r="L227" s="208" t="s">
        <v>155</v>
      </c>
      <c r="M227" s="37"/>
      <c r="N227" s="213" t="s">
        <v>1</v>
      </c>
      <c r="O227" s="214" t="s">
        <v>44</v>
      </c>
      <c r="P227" s="215">
        <f>I227+J227</f>
        <v>0</v>
      </c>
      <c r="Q227" s="215">
        <f>ROUND(I227*H227,2)</f>
        <v>0</v>
      </c>
      <c r="R227" s="215">
        <f>ROUND(J227*H227,2)</f>
        <v>0</v>
      </c>
      <c r="S227" s="68"/>
      <c r="T227" s="216">
        <f>S227*H227</f>
        <v>0</v>
      </c>
      <c r="U227" s="216">
        <v>0</v>
      </c>
      <c r="V227" s="216">
        <f>U227*H227</f>
        <v>0</v>
      </c>
      <c r="W227" s="216">
        <v>0</v>
      </c>
      <c r="X227" s="217">
        <f>W227*H227</f>
        <v>0</v>
      </c>
      <c r="Y227" s="32"/>
      <c r="Z227" s="32"/>
      <c r="AA227" s="32"/>
      <c r="AB227" s="32"/>
      <c r="AC227" s="32"/>
      <c r="AD227" s="32"/>
      <c r="AE227" s="32"/>
      <c r="AR227" s="218" t="s">
        <v>429</v>
      </c>
      <c r="AT227" s="218" t="s">
        <v>151</v>
      </c>
      <c r="AU227" s="218" t="s">
        <v>89</v>
      </c>
      <c r="AY227" s="16" t="s">
        <v>148</v>
      </c>
      <c r="BE227" s="219">
        <f>IF(O227="základní",K227,0)</f>
        <v>0</v>
      </c>
      <c r="BF227" s="219">
        <f>IF(O227="snížená",K227,0)</f>
        <v>0</v>
      </c>
      <c r="BG227" s="219">
        <f>IF(O227="zákl. přenesená",K227,0)</f>
        <v>0</v>
      </c>
      <c r="BH227" s="219">
        <f>IF(O227="sníž. přenesená",K227,0)</f>
        <v>0</v>
      </c>
      <c r="BI227" s="219">
        <f>IF(O227="nulová",K227,0)</f>
        <v>0</v>
      </c>
      <c r="BJ227" s="16" t="s">
        <v>89</v>
      </c>
      <c r="BK227" s="219">
        <f>ROUND(P227*H227,2)</f>
        <v>0</v>
      </c>
      <c r="BL227" s="16" t="s">
        <v>429</v>
      </c>
      <c r="BM227" s="218" t="s">
        <v>984</v>
      </c>
    </row>
    <row r="228" spans="1:65" s="13" customFormat="1" ht="11.25">
      <c r="B228" s="224"/>
      <c r="C228" s="225"/>
      <c r="D228" s="220" t="s">
        <v>296</v>
      </c>
      <c r="E228" s="226" t="s">
        <v>1</v>
      </c>
      <c r="F228" s="227" t="s">
        <v>519</v>
      </c>
      <c r="G228" s="225"/>
      <c r="H228" s="228">
        <v>1</v>
      </c>
      <c r="I228" s="229"/>
      <c r="J228" s="229"/>
      <c r="K228" s="225"/>
      <c r="L228" s="225"/>
      <c r="M228" s="230"/>
      <c r="N228" s="231"/>
      <c r="O228" s="232"/>
      <c r="P228" s="232"/>
      <c r="Q228" s="232"/>
      <c r="R228" s="232"/>
      <c r="S228" s="232"/>
      <c r="T228" s="232"/>
      <c r="U228" s="232"/>
      <c r="V228" s="232"/>
      <c r="W228" s="232"/>
      <c r="X228" s="233"/>
      <c r="AT228" s="234" t="s">
        <v>296</v>
      </c>
      <c r="AU228" s="234" t="s">
        <v>89</v>
      </c>
      <c r="AV228" s="13" t="s">
        <v>91</v>
      </c>
      <c r="AW228" s="13" t="s">
        <v>5</v>
      </c>
      <c r="AX228" s="13" t="s">
        <v>81</v>
      </c>
      <c r="AY228" s="234" t="s">
        <v>148</v>
      </c>
    </row>
    <row r="229" spans="1:65" s="13" customFormat="1" ht="11.25">
      <c r="B229" s="224"/>
      <c r="C229" s="225"/>
      <c r="D229" s="220" t="s">
        <v>296</v>
      </c>
      <c r="E229" s="226" t="s">
        <v>1</v>
      </c>
      <c r="F229" s="227" t="s">
        <v>985</v>
      </c>
      <c r="G229" s="225"/>
      <c r="H229" s="228">
        <v>2</v>
      </c>
      <c r="I229" s="229"/>
      <c r="J229" s="229"/>
      <c r="K229" s="225"/>
      <c r="L229" s="225"/>
      <c r="M229" s="230"/>
      <c r="N229" s="231"/>
      <c r="O229" s="232"/>
      <c r="P229" s="232"/>
      <c r="Q229" s="232"/>
      <c r="R229" s="232"/>
      <c r="S229" s="232"/>
      <c r="T229" s="232"/>
      <c r="U229" s="232"/>
      <c r="V229" s="232"/>
      <c r="W229" s="232"/>
      <c r="X229" s="233"/>
      <c r="AT229" s="234" t="s">
        <v>296</v>
      </c>
      <c r="AU229" s="234" t="s">
        <v>89</v>
      </c>
      <c r="AV229" s="13" t="s">
        <v>91</v>
      </c>
      <c r="AW229" s="13" t="s">
        <v>5</v>
      </c>
      <c r="AX229" s="13" t="s">
        <v>81</v>
      </c>
      <c r="AY229" s="234" t="s">
        <v>148</v>
      </c>
    </row>
    <row r="230" spans="1:65" s="14" customFormat="1" ht="11.25">
      <c r="B230" s="235"/>
      <c r="C230" s="236"/>
      <c r="D230" s="220" t="s">
        <v>296</v>
      </c>
      <c r="E230" s="237" t="s">
        <v>1</v>
      </c>
      <c r="F230" s="238" t="s">
        <v>334</v>
      </c>
      <c r="G230" s="236"/>
      <c r="H230" s="239">
        <v>3</v>
      </c>
      <c r="I230" s="240"/>
      <c r="J230" s="240"/>
      <c r="K230" s="236"/>
      <c r="L230" s="236"/>
      <c r="M230" s="241"/>
      <c r="N230" s="242"/>
      <c r="O230" s="243"/>
      <c r="P230" s="243"/>
      <c r="Q230" s="243"/>
      <c r="R230" s="243"/>
      <c r="S230" s="243"/>
      <c r="T230" s="243"/>
      <c r="U230" s="243"/>
      <c r="V230" s="243"/>
      <c r="W230" s="243"/>
      <c r="X230" s="244"/>
      <c r="AT230" s="245" t="s">
        <v>296</v>
      </c>
      <c r="AU230" s="245" t="s">
        <v>89</v>
      </c>
      <c r="AV230" s="14" t="s">
        <v>156</v>
      </c>
      <c r="AW230" s="14" t="s">
        <v>5</v>
      </c>
      <c r="AX230" s="14" t="s">
        <v>89</v>
      </c>
      <c r="AY230" s="245" t="s">
        <v>148</v>
      </c>
    </row>
    <row r="231" spans="1:65" s="2" customFormat="1" ht="24" customHeight="1">
      <c r="A231" s="32"/>
      <c r="B231" s="33"/>
      <c r="C231" s="206" t="s">
        <v>398</v>
      </c>
      <c r="D231" s="206" t="s">
        <v>151</v>
      </c>
      <c r="E231" s="207" t="s">
        <v>986</v>
      </c>
      <c r="F231" s="208" t="s">
        <v>987</v>
      </c>
      <c r="G231" s="209" t="s">
        <v>182</v>
      </c>
      <c r="H231" s="210">
        <v>4</v>
      </c>
      <c r="I231" s="211"/>
      <c r="J231" s="211"/>
      <c r="K231" s="212">
        <f>ROUND(P231*H231,2)</f>
        <v>0</v>
      </c>
      <c r="L231" s="208" t="s">
        <v>155</v>
      </c>
      <c r="M231" s="37"/>
      <c r="N231" s="213" t="s">
        <v>1</v>
      </c>
      <c r="O231" s="214" t="s">
        <v>44</v>
      </c>
      <c r="P231" s="215">
        <f>I231+J231</f>
        <v>0</v>
      </c>
      <c r="Q231" s="215">
        <f>ROUND(I231*H231,2)</f>
        <v>0</v>
      </c>
      <c r="R231" s="215">
        <f>ROUND(J231*H231,2)</f>
        <v>0</v>
      </c>
      <c r="S231" s="68"/>
      <c r="T231" s="216">
        <f>S231*H231</f>
        <v>0</v>
      </c>
      <c r="U231" s="216">
        <v>0</v>
      </c>
      <c r="V231" s="216">
        <f>U231*H231</f>
        <v>0</v>
      </c>
      <c r="W231" s="216">
        <v>0</v>
      </c>
      <c r="X231" s="217">
        <f>W231*H231</f>
        <v>0</v>
      </c>
      <c r="Y231" s="32"/>
      <c r="Z231" s="32"/>
      <c r="AA231" s="32"/>
      <c r="AB231" s="32"/>
      <c r="AC231" s="32"/>
      <c r="AD231" s="32"/>
      <c r="AE231" s="32"/>
      <c r="AR231" s="218" t="s">
        <v>429</v>
      </c>
      <c r="AT231" s="218" t="s">
        <v>151</v>
      </c>
      <c r="AU231" s="218" t="s">
        <v>89</v>
      </c>
      <c r="AY231" s="16" t="s">
        <v>148</v>
      </c>
      <c r="BE231" s="219">
        <f>IF(O231="základní",K231,0)</f>
        <v>0</v>
      </c>
      <c r="BF231" s="219">
        <f>IF(O231="snížená",K231,0)</f>
        <v>0</v>
      </c>
      <c r="BG231" s="219">
        <f>IF(O231="zákl. přenesená",K231,0)</f>
        <v>0</v>
      </c>
      <c r="BH231" s="219">
        <f>IF(O231="sníž. přenesená",K231,0)</f>
        <v>0</v>
      </c>
      <c r="BI231" s="219">
        <f>IF(O231="nulová",K231,0)</f>
        <v>0</v>
      </c>
      <c r="BJ231" s="16" t="s">
        <v>89</v>
      </c>
      <c r="BK231" s="219">
        <f>ROUND(P231*H231,2)</f>
        <v>0</v>
      </c>
      <c r="BL231" s="16" t="s">
        <v>429</v>
      </c>
      <c r="BM231" s="218" t="s">
        <v>988</v>
      </c>
    </row>
    <row r="232" spans="1:65" s="13" customFormat="1" ht="11.25">
      <c r="B232" s="224"/>
      <c r="C232" s="225"/>
      <c r="D232" s="220" t="s">
        <v>296</v>
      </c>
      <c r="E232" s="226" t="s">
        <v>1</v>
      </c>
      <c r="F232" s="227" t="s">
        <v>521</v>
      </c>
      <c r="G232" s="225"/>
      <c r="H232" s="228">
        <v>2</v>
      </c>
      <c r="I232" s="229"/>
      <c r="J232" s="229"/>
      <c r="K232" s="225"/>
      <c r="L232" s="225"/>
      <c r="M232" s="230"/>
      <c r="N232" s="231"/>
      <c r="O232" s="232"/>
      <c r="P232" s="232"/>
      <c r="Q232" s="232"/>
      <c r="R232" s="232"/>
      <c r="S232" s="232"/>
      <c r="T232" s="232"/>
      <c r="U232" s="232"/>
      <c r="V232" s="232"/>
      <c r="W232" s="232"/>
      <c r="X232" s="233"/>
      <c r="AT232" s="234" t="s">
        <v>296</v>
      </c>
      <c r="AU232" s="234" t="s">
        <v>89</v>
      </c>
      <c r="AV232" s="13" t="s">
        <v>91</v>
      </c>
      <c r="AW232" s="13" t="s">
        <v>5</v>
      </c>
      <c r="AX232" s="13" t="s">
        <v>81</v>
      </c>
      <c r="AY232" s="234" t="s">
        <v>148</v>
      </c>
    </row>
    <row r="233" spans="1:65" s="13" customFormat="1" ht="11.25">
      <c r="B233" s="224"/>
      <c r="C233" s="225"/>
      <c r="D233" s="220" t="s">
        <v>296</v>
      </c>
      <c r="E233" s="226" t="s">
        <v>1</v>
      </c>
      <c r="F233" s="227" t="s">
        <v>522</v>
      </c>
      <c r="G233" s="225"/>
      <c r="H233" s="228">
        <v>2</v>
      </c>
      <c r="I233" s="229"/>
      <c r="J233" s="229"/>
      <c r="K233" s="225"/>
      <c r="L233" s="225"/>
      <c r="M233" s="230"/>
      <c r="N233" s="231"/>
      <c r="O233" s="232"/>
      <c r="P233" s="232"/>
      <c r="Q233" s="232"/>
      <c r="R233" s="232"/>
      <c r="S233" s="232"/>
      <c r="T233" s="232"/>
      <c r="U233" s="232"/>
      <c r="V233" s="232"/>
      <c r="W233" s="232"/>
      <c r="X233" s="233"/>
      <c r="AT233" s="234" t="s">
        <v>296</v>
      </c>
      <c r="AU233" s="234" t="s">
        <v>89</v>
      </c>
      <c r="AV233" s="13" t="s">
        <v>91</v>
      </c>
      <c r="AW233" s="13" t="s">
        <v>5</v>
      </c>
      <c r="AX233" s="13" t="s">
        <v>81</v>
      </c>
      <c r="AY233" s="234" t="s">
        <v>148</v>
      </c>
    </row>
    <row r="234" spans="1:65" s="14" customFormat="1" ht="11.25">
      <c r="B234" s="235"/>
      <c r="C234" s="236"/>
      <c r="D234" s="220" t="s">
        <v>296</v>
      </c>
      <c r="E234" s="237" t="s">
        <v>1</v>
      </c>
      <c r="F234" s="238" t="s">
        <v>334</v>
      </c>
      <c r="G234" s="236"/>
      <c r="H234" s="239">
        <v>4</v>
      </c>
      <c r="I234" s="240"/>
      <c r="J234" s="240"/>
      <c r="K234" s="236"/>
      <c r="L234" s="236"/>
      <c r="M234" s="241"/>
      <c r="N234" s="242"/>
      <c r="O234" s="243"/>
      <c r="P234" s="243"/>
      <c r="Q234" s="243"/>
      <c r="R234" s="243"/>
      <c r="S234" s="243"/>
      <c r="T234" s="243"/>
      <c r="U234" s="243"/>
      <c r="V234" s="243"/>
      <c r="W234" s="243"/>
      <c r="X234" s="244"/>
      <c r="AT234" s="245" t="s">
        <v>296</v>
      </c>
      <c r="AU234" s="245" t="s">
        <v>89</v>
      </c>
      <c r="AV234" s="14" t="s">
        <v>156</v>
      </c>
      <c r="AW234" s="14" t="s">
        <v>5</v>
      </c>
      <c r="AX234" s="14" t="s">
        <v>89</v>
      </c>
      <c r="AY234" s="245" t="s">
        <v>148</v>
      </c>
    </row>
    <row r="235" spans="1:65" s="2" customFormat="1" ht="24" customHeight="1">
      <c r="A235" s="32"/>
      <c r="B235" s="33"/>
      <c r="C235" s="206" t="s">
        <v>402</v>
      </c>
      <c r="D235" s="206" t="s">
        <v>151</v>
      </c>
      <c r="E235" s="207" t="s">
        <v>524</v>
      </c>
      <c r="F235" s="208" t="s">
        <v>525</v>
      </c>
      <c r="G235" s="209" t="s">
        <v>326</v>
      </c>
      <c r="H235" s="210">
        <v>32.76</v>
      </c>
      <c r="I235" s="211"/>
      <c r="J235" s="211"/>
      <c r="K235" s="212">
        <f>ROUND(P235*H235,2)</f>
        <v>0</v>
      </c>
      <c r="L235" s="208" t="s">
        <v>155</v>
      </c>
      <c r="M235" s="37"/>
      <c r="N235" s="213" t="s">
        <v>1</v>
      </c>
      <c r="O235" s="214" t="s">
        <v>44</v>
      </c>
      <c r="P235" s="215">
        <f>I235+J235</f>
        <v>0</v>
      </c>
      <c r="Q235" s="215">
        <f>ROUND(I235*H235,2)</f>
        <v>0</v>
      </c>
      <c r="R235" s="215">
        <f>ROUND(J235*H235,2)</f>
        <v>0</v>
      </c>
      <c r="S235" s="68"/>
      <c r="T235" s="216">
        <f>S235*H235</f>
        <v>0</v>
      </c>
      <c r="U235" s="216">
        <v>0</v>
      </c>
      <c r="V235" s="216">
        <f>U235*H235</f>
        <v>0</v>
      </c>
      <c r="W235" s="216">
        <v>0</v>
      </c>
      <c r="X235" s="217">
        <f>W235*H235</f>
        <v>0</v>
      </c>
      <c r="Y235" s="32"/>
      <c r="Z235" s="32"/>
      <c r="AA235" s="32"/>
      <c r="AB235" s="32"/>
      <c r="AC235" s="32"/>
      <c r="AD235" s="32"/>
      <c r="AE235" s="32"/>
      <c r="AR235" s="218" t="s">
        <v>429</v>
      </c>
      <c r="AT235" s="218" t="s">
        <v>151</v>
      </c>
      <c r="AU235" s="218" t="s">
        <v>89</v>
      </c>
      <c r="AY235" s="16" t="s">
        <v>148</v>
      </c>
      <c r="BE235" s="219">
        <f>IF(O235="základní",K235,0)</f>
        <v>0</v>
      </c>
      <c r="BF235" s="219">
        <f>IF(O235="snížená",K235,0)</f>
        <v>0</v>
      </c>
      <c r="BG235" s="219">
        <f>IF(O235="zákl. přenesená",K235,0)</f>
        <v>0</v>
      </c>
      <c r="BH235" s="219">
        <f>IF(O235="sníž. přenesená",K235,0)</f>
        <v>0</v>
      </c>
      <c r="BI235" s="219">
        <f>IF(O235="nulová",K235,0)</f>
        <v>0</v>
      </c>
      <c r="BJ235" s="16" t="s">
        <v>89</v>
      </c>
      <c r="BK235" s="219">
        <f>ROUND(P235*H235,2)</f>
        <v>0</v>
      </c>
      <c r="BL235" s="16" t="s">
        <v>429</v>
      </c>
      <c r="BM235" s="218" t="s">
        <v>989</v>
      </c>
    </row>
    <row r="236" spans="1:65" s="13" customFormat="1" ht="11.25">
      <c r="B236" s="224"/>
      <c r="C236" s="225"/>
      <c r="D236" s="220" t="s">
        <v>296</v>
      </c>
      <c r="E236" s="226" t="s">
        <v>1</v>
      </c>
      <c r="F236" s="227" t="s">
        <v>990</v>
      </c>
      <c r="G236" s="225"/>
      <c r="H236" s="228">
        <v>32.76</v>
      </c>
      <c r="I236" s="229"/>
      <c r="J236" s="229"/>
      <c r="K236" s="225"/>
      <c r="L236" s="225"/>
      <c r="M236" s="230"/>
      <c r="N236" s="256"/>
      <c r="O236" s="257"/>
      <c r="P236" s="257"/>
      <c r="Q236" s="257"/>
      <c r="R236" s="257"/>
      <c r="S236" s="257"/>
      <c r="T236" s="257"/>
      <c r="U236" s="257"/>
      <c r="V236" s="257"/>
      <c r="W236" s="257"/>
      <c r="X236" s="258"/>
      <c r="AT236" s="234" t="s">
        <v>296</v>
      </c>
      <c r="AU236" s="234" t="s">
        <v>89</v>
      </c>
      <c r="AV236" s="13" t="s">
        <v>91</v>
      </c>
      <c r="AW236" s="13" t="s">
        <v>5</v>
      </c>
      <c r="AX236" s="13" t="s">
        <v>89</v>
      </c>
      <c r="AY236" s="234" t="s">
        <v>148</v>
      </c>
    </row>
    <row r="237" spans="1:65" s="2" customFormat="1" ht="6.95" customHeight="1">
      <c r="A237" s="32"/>
      <c r="B237" s="52"/>
      <c r="C237" s="53"/>
      <c r="D237" s="53"/>
      <c r="E237" s="53"/>
      <c r="F237" s="53"/>
      <c r="G237" s="53"/>
      <c r="H237" s="53"/>
      <c r="I237" s="151"/>
      <c r="J237" s="151"/>
      <c r="K237" s="53"/>
      <c r="L237" s="53"/>
      <c r="M237" s="37"/>
      <c r="N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</row>
  </sheetData>
  <sheetProtection algorithmName="SHA-512" hashValue="LZLVr00NkUQhs2NDjDsgl04NV490Njxl/nvO8oGlae174vu231ksQOuTUPqmkvEKzdBJCDlHzsejRNfULGkc8Q==" saltValue="x2Ttc2ACqufGwVBy8s9D5oAhxHKqUOAWqxi5k5p8etOxCPMEwm3MsXbK6NCFWfffXB9YIZJYkop0qrCgE3wvMA==" spinCount="100000" sheet="1" objects="1" scenarios="1" formatColumns="0" formatRows="0" autoFilter="0"/>
  <autoFilter ref="C118:L236"/>
  <mergeCells count="9">
    <mergeCell ref="E87:H87"/>
    <mergeCell ref="E109:H109"/>
    <mergeCell ref="E111:H111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0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10" width="20.1640625" style="106" customWidth="1"/>
    <col min="11" max="11" width="20.1640625" style="1" customWidth="1"/>
    <col min="12" max="12" width="15.5" style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6"/>
      <c r="J2" s="106"/>
      <c r="M2" s="275"/>
      <c r="N2" s="275"/>
      <c r="O2" s="275"/>
      <c r="P2" s="275"/>
      <c r="Q2" s="275"/>
      <c r="R2" s="275"/>
      <c r="S2" s="275"/>
      <c r="T2" s="275"/>
      <c r="U2" s="275"/>
      <c r="V2" s="275"/>
      <c r="W2" s="275"/>
      <c r="X2" s="275"/>
      <c r="Y2" s="275"/>
      <c r="Z2" s="275"/>
      <c r="AT2" s="16" t="s">
        <v>112</v>
      </c>
    </row>
    <row r="3" spans="1:46" s="1" customFormat="1" ht="6.95" customHeight="1">
      <c r="B3" s="107"/>
      <c r="C3" s="108"/>
      <c r="D3" s="108"/>
      <c r="E3" s="108"/>
      <c r="F3" s="108"/>
      <c r="G3" s="108"/>
      <c r="H3" s="108"/>
      <c r="I3" s="109"/>
      <c r="J3" s="109"/>
      <c r="K3" s="108"/>
      <c r="L3" s="108"/>
      <c r="M3" s="19"/>
      <c r="AT3" s="16" t="s">
        <v>91</v>
      </c>
    </row>
    <row r="4" spans="1:46" s="1" customFormat="1" ht="24.95" customHeight="1">
      <c r="B4" s="19"/>
      <c r="D4" s="110" t="s">
        <v>113</v>
      </c>
      <c r="I4" s="106"/>
      <c r="J4" s="106"/>
      <c r="M4" s="19"/>
      <c r="N4" s="111" t="s">
        <v>11</v>
      </c>
      <c r="AT4" s="16" t="s">
        <v>4</v>
      </c>
    </row>
    <row r="5" spans="1:46" s="1" customFormat="1" ht="6.95" customHeight="1">
      <c r="B5" s="19"/>
      <c r="I5" s="106"/>
      <c r="J5" s="106"/>
      <c r="M5" s="19"/>
    </row>
    <row r="6" spans="1:46" s="1" customFormat="1" ht="12" customHeight="1">
      <c r="B6" s="19"/>
      <c r="D6" s="112" t="s">
        <v>17</v>
      </c>
      <c r="I6" s="106"/>
      <c r="J6" s="106"/>
      <c r="M6" s="19"/>
    </row>
    <row r="7" spans="1:46" s="1" customFormat="1" ht="16.5" customHeight="1">
      <c r="B7" s="19"/>
      <c r="E7" s="305" t="str">
        <f>'Rekapitulace stavby'!K6</f>
        <v>Oprava přejezdů na tratích 322,323</v>
      </c>
      <c r="F7" s="306"/>
      <c r="G7" s="306"/>
      <c r="H7" s="306"/>
      <c r="I7" s="106"/>
      <c r="J7" s="106"/>
      <c r="M7" s="19"/>
    </row>
    <row r="8" spans="1:46" s="2" customFormat="1" ht="12" customHeight="1">
      <c r="A8" s="32"/>
      <c r="B8" s="37"/>
      <c r="C8" s="32"/>
      <c r="D8" s="112" t="s">
        <v>114</v>
      </c>
      <c r="E8" s="32"/>
      <c r="F8" s="32"/>
      <c r="G8" s="32"/>
      <c r="H8" s="32"/>
      <c r="I8" s="113"/>
      <c r="J8" s="113"/>
      <c r="K8" s="32"/>
      <c r="L8" s="32"/>
      <c r="M8" s="4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7"/>
      <c r="C9" s="32"/>
      <c r="D9" s="32"/>
      <c r="E9" s="307" t="s">
        <v>991</v>
      </c>
      <c r="F9" s="308"/>
      <c r="G9" s="308"/>
      <c r="H9" s="308"/>
      <c r="I9" s="113"/>
      <c r="J9" s="113"/>
      <c r="K9" s="32"/>
      <c r="L9" s="32"/>
      <c r="M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7"/>
      <c r="C10" s="32"/>
      <c r="D10" s="32"/>
      <c r="E10" s="32"/>
      <c r="F10" s="32"/>
      <c r="G10" s="32"/>
      <c r="H10" s="32"/>
      <c r="I10" s="113"/>
      <c r="J10" s="113"/>
      <c r="K10" s="32"/>
      <c r="L10" s="32"/>
      <c r="M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7"/>
      <c r="C11" s="32"/>
      <c r="D11" s="112" t="s">
        <v>19</v>
      </c>
      <c r="E11" s="32"/>
      <c r="F11" s="114" t="s">
        <v>1</v>
      </c>
      <c r="G11" s="32"/>
      <c r="H11" s="32"/>
      <c r="I11" s="115" t="s">
        <v>21</v>
      </c>
      <c r="J11" s="116" t="s">
        <v>1</v>
      </c>
      <c r="K11" s="32"/>
      <c r="L11" s="32"/>
      <c r="M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7"/>
      <c r="C12" s="32"/>
      <c r="D12" s="112" t="s">
        <v>23</v>
      </c>
      <c r="E12" s="32"/>
      <c r="F12" s="114" t="s">
        <v>24</v>
      </c>
      <c r="G12" s="32"/>
      <c r="H12" s="32"/>
      <c r="I12" s="115" t="s">
        <v>25</v>
      </c>
      <c r="J12" s="117" t="str">
        <f>'Rekapitulace stavby'!AN8</f>
        <v>3. 3. 2020</v>
      </c>
      <c r="K12" s="32"/>
      <c r="L12" s="32"/>
      <c r="M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7"/>
      <c r="C13" s="32"/>
      <c r="D13" s="32"/>
      <c r="E13" s="32"/>
      <c r="F13" s="32"/>
      <c r="G13" s="32"/>
      <c r="H13" s="32"/>
      <c r="I13" s="113"/>
      <c r="J13" s="113"/>
      <c r="K13" s="32"/>
      <c r="L13" s="32"/>
      <c r="M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7"/>
      <c r="C14" s="32"/>
      <c r="D14" s="112" t="s">
        <v>27</v>
      </c>
      <c r="E14" s="32"/>
      <c r="F14" s="32"/>
      <c r="G14" s="32"/>
      <c r="H14" s="32"/>
      <c r="I14" s="115" t="s">
        <v>28</v>
      </c>
      <c r="J14" s="116" t="s">
        <v>29</v>
      </c>
      <c r="K14" s="32"/>
      <c r="L14" s="32"/>
      <c r="M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7"/>
      <c r="C15" s="32"/>
      <c r="D15" s="32"/>
      <c r="E15" s="114" t="s">
        <v>116</v>
      </c>
      <c r="F15" s="32"/>
      <c r="G15" s="32"/>
      <c r="H15" s="32"/>
      <c r="I15" s="115" t="s">
        <v>31</v>
      </c>
      <c r="J15" s="116" t="s">
        <v>32</v>
      </c>
      <c r="K15" s="32"/>
      <c r="L15" s="32"/>
      <c r="M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7"/>
      <c r="C16" s="32"/>
      <c r="D16" s="32"/>
      <c r="E16" s="32"/>
      <c r="F16" s="32"/>
      <c r="G16" s="32"/>
      <c r="H16" s="32"/>
      <c r="I16" s="113"/>
      <c r="J16" s="113"/>
      <c r="K16" s="32"/>
      <c r="L16" s="32"/>
      <c r="M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7"/>
      <c r="C17" s="32"/>
      <c r="D17" s="112" t="s">
        <v>33</v>
      </c>
      <c r="E17" s="32"/>
      <c r="F17" s="32"/>
      <c r="G17" s="32"/>
      <c r="H17" s="32"/>
      <c r="I17" s="115" t="s">
        <v>28</v>
      </c>
      <c r="J17" s="29" t="str">
        <f>'Rekapitulace stavby'!AN13</f>
        <v>Vyplň údaj</v>
      </c>
      <c r="K17" s="32"/>
      <c r="L17" s="32"/>
      <c r="M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7"/>
      <c r="C18" s="32"/>
      <c r="D18" s="32"/>
      <c r="E18" s="309" t="str">
        <f>'Rekapitulace stavby'!E14</f>
        <v>Vyplň údaj</v>
      </c>
      <c r="F18" s="310"/>
      <c r="G18" s="310"/>
      <c r="H18" s="310"/>
      <c r="I18" s="115" t="s">
        <v>31</v>
      </c>
      <c r="J18" s="29" t="str">
        <f>'Rekapitulace stavby'!AN14</f>
        <v>Vyplň údaj</v>
      </c>
      <c r="K18" s="32"/>
      <c r="L18" s="32"/>
      <c r="M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7"/>
      <c r="C19" s="32"/>
      <c r="D19" s="32"/>
      <c r="E19" s="32"/>
      <c r="F19" s="32"/>
      <c r="G19" s="32"/>
      <c r="H19" s="32"/>
      <c r="I19" s="113"/>
      <c r="J19" s="113"/>
      <c r="K19" s="32"/>
      <c r="L19" s="32"/>
      <c r="M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7"/>
      <c r="C20" s="32"/>
      <c r="D20" s="112" t="s">
        <v>35</v>
      </c>
      <c r="E20" s="32"/>
      <c r="F20" s="32"/>
      <c r="G20" s="32"/>
      <c r="H20" s="32"/>
      <c r="I20" s="115" t="s">
        <v>28</v>
      </c>
      <c r="J20" s="116" t="str">
        <f>IF('Rekapitulace stavby'!AN16="","",'Rekapitulace stavby'!AN16)</f>
        <v/>
      </c>
      <c r="K20" s="32"/>
      <c r="L20" s="32"/>
      <c r="M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7"/>
      <c r="C21" s="32"/>
      <c r="D21" s="32"/>
      <c r="E21" s="114" t="str">
        <f>IF('Rekapitulace stavby'!E17="","",'Rekapitulace stavby'!E17)</f>
        <v xml:space="preserve"> </v>
      </c>
      <c r="F21" s="32"/>
      <c r="G21" s="32"/>
      <c r="H21" s="32"/>
      <c r="I21" s="115" t="s">
        <v>31</v>
      </c>
      <c r="J21" s="116" t="str">
        <f>IF('Rekapitulace stavby'!AN17="","",'Rekapitulace stavby'!AN17)</f>
        <v/>
      </c>
      <c r="K21" s="32"/>
      <c r="L21" s="32"/>
      <c r="M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7"/>
      <c r="C22" s="32"/>
      <c r="D22" s="32"/>
      <c r="E22" s="32"/>
      <c r="F22" s="32"/>
      <c r="G22" s="32"/>
      <c r="H22" s="32"/>
      <c r="I22" s="113"/>
      <c r="J22" s="113"/>
      <c r="K22" s="32"/>
      <c r="L22" s="32"/>
      <c r="M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7"/>
      <c r="C23" s="32"/>
      <c r="D23" s="112" t="s">
        <v>37</v>
      </c>
      <c r="E23" s="32"/>
      <c r="F23" s="32"/>
      <c r="G23" s="32"/>
      <c r="H23" s="32"/>
      <c r="I23" s="115" t="s">
        <v>28</v>
      </c>
      <c r="J23" s="116" t="str">
        <f>IF('Rekapitulace stavby'!AN19="","",'Rekapitulace stavby'!AN19)</f>
        <v/>
      </c>
      <c r="K23" s="32"/>
      <c r="L23" s="32"/>
      <c r="M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7"/>
      <c r="C24" s="32"/>
      <c r="D24" s="32"/>
      <c r="E24" s="114" t="str">
        <f>IF('Rekapitulace stavby'!E20="","",'Rekapitulace stavby'!E20)</f>
        <v xml:space="preserve"> </v>
      </c>
      <c r="F24" s="32"/>
      <c r="G24" s="32"/>
      <c r="H24" s="32"/>
      <c r="I24" s="115" t="s">
        <v>31</v>
      </c>
      <c r="J24" s="116" t="str">
        <f>IF('Rekapitulace stavby'!AN20="","",'Rekapitulace stavby'!AN20)</f>
        <v/>
      </c>
      <c r="K24" s="32"/>
      <c r="L24" s="32"/>
      <c r="M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7"/>
      <c r="C25" s="32"/>
      <c r="D25" s="32"/>
      <c r="E25" s="32"/>
      <c r="F25" s="32"/>
      <c r="G25" s="32"/>
      <c r="H25" s="32"/>
      <c r="I25" s="113"/>
      <c r="J25" s="113"/>
      <c r="K25" s="32"/>
      <c r="L25" s="32"/>
      <c r="M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7"/>
      <c r="C26" s="32"/>
      <c r="D26" s="112" t="s">
        <v>38</v>
      </c>
      <c r="E26" s="32"/>
      <c r="F26" s="32"/>
      <c r="G26" s="32"/>
      <c r="H26" s="32"/>
      <c r="I26" s="113"/>
      <c r="J26" s="113"/>
      <c r="K26" s="32"/>
      <c r="L26" s="32"/>
      <c r="M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118"/>
      <c r="B27" s="119"/>
      <c r="C27" s="118"/>
      <c r="D27" s="118"/>
      <c r="E27" s="311" t="s">
        <v>1</v>
      </c>
      <c r="F27" s="311"/>
      <c r="G27" s="311"/>
      <c r="H27" s="311"/>
      <c r="I27" s="120"/>
      <c r="J27" s="120"/>
      <c r="K27" s="118"/>
      <c r="L27" s="118"/>
      <c r="M27" s="121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31" s="2" customFormat="1" ht="6.95" customHeight="1">
      <c r="A28" s="32"/>
      <c r="B28" s="37"/>
      <c r="C28" s="32"/>
      <c r="D28" s="32"/>
      <c r="E28" s="32"/>
      <c r="F28" s="32"/>
      <c r="G28" s="32"/>
      <c r="H28" s="32"/>
      <c r="I28" s="113"/>
      <c r="J28" s="113"/>
      <c r="K28" s="32"/>
      <c r="L28" s="32"/>
      <c r="M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7"/>
      <c r="C29" s="32"/>
      <c r="D29" s="122"/>
      <c r="E29" s="122"/>
      <c r="F29" s="122"/>
      <c r="G29" s="122"/>
      <c r="H29" s="122"/>
      <c r="I29" s="123"/>
      <c r="J29" s="123"/>
      <c r="K29" s="122"/>
      <c r="L29" s="122"/>
      <c r="M29" s="4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2.75">
      <c r="A30" s="32"/>
      <c r="B30" s="37"/>
      <c r="C30" s="32"/>
      <c r="D30" s="32"/>
      <c r="E30" s="112" t="s">
        <v>117</v>
      </c>
      <c r="F30" s="32"/>
      <c r="G30" s="32"/>
      <c r="H30" s="32"/>
      <c r="I30" s="113"/>
      <c r="J30" s="113"/>
      <c r="K30" s="124">
        <f>I96</f>
        <v>0</v>
      </c>
      <c r="L30" s="32"/>
      <c r="M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12.75">
      <c r="A31" s="32"/>
      <c r="B31" s="37"/>
      <c r="C31" s="32"/>
      <c r="D31" s="32"/>
      <c r="E31" s="112" t="s">
        <v>118</v>
      </c>
      <c r="F31" s="32"/>
      <c r="G31" s="32"/>
      <c r="H31" s="32"/>
      <c r="I31" s="113"/>
      <c r="J31" s="113"/>
      <c r="K31" s="124">
        <f>J96</f>
        <v>0</v>
      </c>
      <c r="L31" s="32"/>
      <c r="M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7"/>
      <c r="C32" s="32"/>
      <c r="D32" s="125" t="s">
        <v>39</v>
      </c>
      <c r="E32" s="32"/>
      <c r="F32" s="32"/>
      <c r="G32" s="32"/>
      <c r="H32" s="32"/>
      <c r="I32" s="113"/>
      <c r="J32" s="113"/>
      <c r="K32" s="126">
        <f>ROUND(K117, 2)</f>
        <v>0</v>
      </c>
      <c r="L32" s="32"/>
      <c r="M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7"/>
      <c r="C33" s="32"/>
      <c r="D33" s="122"/>
      <c r="E33" s="122"/>
      <c r="F33" s="122"/>
      <c r="G33" s="122"/>
      <c r="H33" s="122"/>
      <c r="I33" s="123"/>
      <c r="J33" s="123"/>
      <c r="K33" s="122"/>
      <c r="L33" s="122"/>
      <c r="M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7"/>
      <c r="C34" s="32"/>
      <c r="D34" s="32"/>
      <c r="E34" s="32"/>
      <c r="F34" s="127" t="s">
        <v>41</v>
      </c>
      <c r="G34" s="32"/>
      <c r="H34" s="32"/>
      <c r="I34" s="128" t="s">
        <v>40</v>
      </c>
      <c r="J34" s="113"/>
      <c r="K34" s="127" t="s">
        <v>42</v>
      </c>
      <c r="L34" s="32"/>
      <c r="M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7"/>
      <c r="C35" s="32"/>
      <c r="D35" s="129" t="s">
        <v>43</v>
      </c>
      <c r="E35" s="112" t="s">
        <v>44</v>
      </c>
      <c r="F35" s="124">
        <f>ROUND((SUM(BE117:BE129)),  2)</f>
        <v>0</v>
      </c>
      <c r="G35" s="32"/>
      <c r="H35" s="32"/>
      <c r="I35" s="130">
        <v>0.21</v>
      </c>
      <c r="J35" s="113"/>
      <c r="K35" s="124">
        <f>ROUND(((SUM(BE117:BE129))*I35),  2)</f>
        <v>0</v>
      </c>
      <c r="L35" s="32"/>
      <c r="M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7"/>
      <c r="C36" s="32"/>
      <c r="D36" s="32"/>
      <c r="E36" s="112" t="s">
        <v>45</v>
      </c>
      <c r="F36" s="124">
        <f>ROUND((SUM(BF117:BF129)),  2)</f>
        <v>0</v>
      </c>
      <c r="G36" s="32"/>
      <c r="H36" s="32"/>
      <c r="I36" s="130">
        <v>0.15</v>
      </c>
      <c r="J36" s="113"/>
      <c r="K36" s="124">
        <f>ROUND(((SUM(BF117:BF129))*I36),  2)</f>
        <v>0</v>
      </c>
      <c r="L36" s="32"/>
      <c r="M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7"/>
      <c r="C37" s="32"/>
      <c r="D37" s="32"/>
      <c r="E37" s="112" t="s">
        <v>46</v>
      </c>
      <c r="F37" s="124">
        <f>ROUND((SUM(BG117:BG129)),  2)</f>
        <v>0</v>
      </c>
      <c r="G37" s="32"/>
      <c r="H37" s="32"/>
      <c r="I37" s="130">
        <v>0.21</v>
      </c>
      <c r="J37" s="113"/>
      <c r="K37" s="124">
        <f>0</f>
        <v>0</v>
      </c>
      <c r="L37" s="32"/>
      <c r="M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7"/>
      <c r="C38" s="32"/>
      <c r="D38" s="32"/>
      <c r="E38" s="112" t="s">
        <v>47</v>
      </c>
      <c r="F38" s="124">
        <f>ROUND((SUM(BH117:BH129)),  2)</f>
        <v>0</v>
      </c>
      <c r="G38" s="32"/>
      <c r="H38" s="32"/>
      <c r="I38" s="130">
        <v>0.15</v>
      </c>
      <c r="J38" s="113"/>
      <c r="K38" s="124">
        <f>0</f>
        <v>0</v>
      </c>
      <c r="L38" s="32"/>
      <c r="M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7"/>
      <c r="C39" s="32"/>
      <c r="D39" s="32"/>
      <c r="E39" s="112" t="s">
        <v>48</v>
      </c>
      <c r="F39" s="124">
        <f>ROUND((SUM(BI117:BI129)),  2)</f>
        <v>0</v>
      </c>
      <c r="G39" s="32"/>
      <c r="H39" s="32"/>
      <c r="I39" s="130">
        <v>0</v>
      </c>
      <c r="J39" s="113"/>
      <c r="K39" s="124">
        <f>0</f>
        <v>0</v>
      </c>
      <c r="L39" s="32"/>
      <c r="M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7"/>
      <c r="C40" s="32"/>
      <c r="D40" s="32"/>
      <c r="E40" s="32"/>
      <c r="F40" s="32"/>
      <c r="G40" s="32"/>
      <c r="H40" s="32"/>
      <c r="I40" s="113"/>
      <c r="J40" s="113"/>
      <c r="K40" s="32"/>
      <c r="L40" s="32"/>
      <c r="M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7"/>
      <c r="C41" s="131"/>
      <c r="D41" s="132" t="s">
        <v>49</v>
      </c>
      <c r="E41" s="133"/>
      <c r="F41" s="133"/>
      <c r="G41" s="134" t="s">
        <v>50</v>
      </c>
      <c r="H41" s="135" t="s">
        <v>51</v>
      </c>
      <c r="I41" s="136"/>
      <c r="J41" s="136"/>
      <c r="K41" s="137">
        <f>SUM(K32:K39)</f>
        <v>0</v>
      </c>
      <c r="L41" s="138"/>
      <c r="M41" s="49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7"/>
      <c r="C42" s="32"/>
      <c r="D42" s="32"/>
      <c r="E42" s="32"/>
      <c r="F42" s="32"/>
      <c r="G42" s="32"/>
      <c r="H42" s="32"/>
      <c r="I42" s="113"/>
      <c r="J42" s="113"/>
      <c r="K42" s="32"/>
      <c r="L42" s="32"/>
      <c r="M42" s="49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19"/>
      <c r="I43" s="106"/>
      <c r="J43" s="106"/>
      <c r="M43" s="19"/>
    </row>
    <row r="44" spans="1:31" s="1" customFormat="1" ht="14.45" customHeight="1">
      <c r="B44" s="19"/>
      <c r="I44" s="106"/>
      <c r="J44" s="106"/>
      <c r="M44" s="19"/>
    </row>
    <row r="45" spans="1:31" s="1" customFormat="1" ht="14.45" customHeight="1">
      <c r="B45" s="19"/>
      <c r="I45" s="106"/>
      <c r="J45" s="106"/>
      <c r="M45" s="19"/>
    </row>
    <row r="46" spans="1:31" s="1" customFormat="1" ht="14.45" customHeight="1">
      <c r="B46" s="19"/>
      <c r="I46" s="106"/>
      <c r="J46" s="106"/>
      <c r="M46" s="19"/>
    </row>
    <row r="47" spans="1:31" s="1" customFormat="1" ht="14.45" customHeight="1">
      <c r="B47" s="19"/>
      <c r="I47" s="106"/>
      <c r="J47" s="106"/>
      <c r="M47" s="19"/>
    </row>
    <row r="48" spans="1:31" s="1" customFormat="1" ht="14.45" customHeight="1">
      <c r="B48" s="19"/>
      <c r="I48" s="106"/>
      <c r="J48" s="106"/>
      <c r="M48" s="19"/>
    </row>
    <row r="49" spans="1:31" s="1" customFormat="1" ht="14.45" customHeight="1">
      <c r="B49" s="19"/>
      <c r="I49" s="106"/>
      <c r="J49" s="106"/>
      <c r="M49" s="19"/>
    </row>
    <row r="50" spans="1:31" s="2" customFormat="1" ht="14.45" customHeight="1">
      <c r="B50" s="49"/>
      <c r="D50" s="139" t="s">
        <v>52</v>
      </c>
      <c r="E50" s="140"/>
      <c r="F50" s="140"/>
      <c r="G50" s="139" t="s">
        <v>53</v>
      </c>
      <c r="H50" s="140"/>
      <c r="I50" s="141"/>
      <c r="J50" s="141"/>
      <c r="K50" s="140"/>
      <c r="L50" s="140"/>
      <c r="M50" s="49"/>
    </row>
    <row r="51" spans="1:31" ht="11.25">
      <c r="B51" s="19"/>
      <c r="M51" s="19"/>
    </row>
    <row r="52" spans="1:31" ht="11.25">
      <c r="B52" s="19"/>
      <c r="M52" s="19"/>
    </row>
    <row r="53" spans="1:31" ht="11.25">
      <c r="B53" s="19"/>
      <c r="M53" s="19"/>
    </row>
    <row r="54" spans="1:31" ht="11.25">
      <c r="B54" s="19"/>
      <c r="M54" s="19"/>
    </row>
    <row r="55" spans="1:31" ht="11.25">
      <c r="B55" s="19"/>
      <c r="M55" s="19"/>
    </row>
    <row r="56" spans="1:31" ht="11.25">
      <c r="B56" s="19"/>
      <c r="M56" s="19"/>
    </row>
    <row r="57" spans="1:31" ht="11.25">
      <c r="B57" s="19"/>
      <c r="M57" s="19"/>
    </row>
    <row r="58" spans="1:31" ht="11.25">
      <c r="B58" s="19"/>
      <c r="M58" s="19"/>
    </row>
    <row r="59" spans="1:31" ht="11.25">
      <c r="B59" s="19"/>
      <c r="M59" s="19"/>
    </row>
    <row r="60" spans="1:31" ht="11.25">
      <c r="B60" s="19"/>
      <c r="M60" s="19"/>
    </row>
    <row r="61" spans="1:31" s="2" customFormat="1" ht="12.75">
      <c r="A61" s="32"/>
      <c r="B61" s="37"/>
      <c r="C61" s="32"/>
      <c r="D61" s="142" t="s">
        <v>54</v>
      </c>
      <c r="E61" s="143"/>
      <c r="F61" s="144" t="s">
        <v>55</v>
      </c>
      <c r="G61" s="142" t="s">
        <v>54</v>
      </c>
      <c r="H61" s="143"/>
      <c r="I61" s="145"/>
      <c r="J61" s="146" t="s">
        <v>55</v>
      </c>
      <c r="K61" s="143"/>
      <c r="L61" s="143"/>
      <c r="M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19"/>
      <c r="M62" s="19"/>
    </row>
    <row r="63" spans="1:31" ht="11.25">
      <c r="B63" s="19"/>
      <c r="M63" s="19"/>
    </row>
    <row r="64" spans="1:31" ht="11.25">
      <c r="B64" s="19"/>
      <c r="M64" s="19"/>
    </row>
    <row r="65" spans="1:31" s="2" customFormat="1" ht="12.75">
      <c r="A65" s="32"/>
      <c r="B65" s="37"/>
      <c r="C65" s="32"/>
      <c r="D65" s="139" t="s">
        <v>56</v>
      </c>
      <c r="E65" s="147"/>
      <c r="F65" s="147"/>
      <c r="G65" s="139" t="s">
        <v>57</v>
      </c>
      <c r="H65" s="147"/>
      <c r="I65" s="148"/>
      <c r="J65" s="148"/>
      <c r="K65" s="147"/>
      <c r="L65" s="147"/>
      <c r="M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19"/>
      <c r="M66" s="19"/>
    </row>
    <row r="67" spans="1:31" ht="11.25">
      <c r="B67" s="19"/>
      <c r="M67" s="19"/>
    </row>
    <row r="68" spans="1:31" ht="11.25">
      <c r="B68" s="19"/>
      <c r="M68" s="19"/>
    </row>
    <row r="69" spans="1:31" ht="11.25">
      <c r="B69" s="19"/>
      <c r="M69" s="19"/>
    </row>
    <row r="70" spans="1:31" ht="11.25">
      <c r="B70" s="19"/>
      <c r="M70" s="19"/>
    </row>
    <row r="71" spans="1:31" ht="11.25">
      <c r="B71" s="19"/>
      <c r="M71" s="19"/>
    </row>
    <row r="72" spans="1:31" ht="11.25">
      <c r="B72" s="19"/>
      <c r="M72" s="19"/>
    </row>
    <row r="73" spans="1:31" ht="11.25">
      <c r="B73" s="19"/>
      <c r="M73" s="19"/>
    </row>
    <row r="74" spans="1:31" ht="11.25">
      <c r="B74" s="19"/>
      <c r="M74" s="19"/>
    </row>
    <row r="75" spans="1:31" ht="11.25">
      <c r="B75" s="19"/>
      <c r="M75" s="19"/>
    </row>
    <row r="76" spans="1:31" s="2" customFormat="1" ht="12.75">
      <c r="A76" s="32"/>
      <c r="B76" s="37"/>
      <c r="C76" s="32"/>
      <c r="D76" s="142" t="s">
        <v>54</v>
      </c>
      <c r="E76" s="143"/>
      <c r="F76" s="144" t="s">
        <v>55</v>
      </c>
      <c r="G76" s="142" t="s">
        <v>54</v>
      </c>
      <c r="H76" s="143"/>
      <c r="I76" s="145"/>
      <c r="J76" s="146" t="s">
        <v>55</v>
      </c>
      <c r="K76" s="143"/>
      <c r="L76" s="143"/>
      <c r="M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149"/>
      <c r="C77" s="150"/>
      <c r="D77" s="150"/>
      <c r="E77" s="150"/>
      <c r="F77" s="150"/>
      <c r="G77" s="150"/>
      <c r="H77" s="150"/>
      <c r="I77" s="151"/>
      <c r="J77" s="151"/>
      <c r="K77" s="150"/>
      <c r="L77" s="150"/>
      <c r="M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152"/>
      <c r="C81" s="153"/>
      <c r="D81" s="153"/>
      <c r="E81" s="153"/>
      <c r="F81" s="153"/>
      <c r="G81" s="153"/>
      <c r="H81" s="153"/>
      <c r="I81" s="154"/>
      <c r="J81" s="154"/>
      <c r="K81" s="153"/>
      <c r="L81" s="153"/>
      <c r="M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2" t="s">
        <v>119</v>
      </c>
      <c r="D82" s="34"/>
      <c r="E82" s="34"/>
      <c r="F82" s="34"/>
      <c r="G82" s="34"/>
      <c r="H82" s="34"/>
      <c r="I82" s="113"/>
      <c r="J82" s="113"/>
      <c r="K82" s="34"/>
      <c r="L82" s="34"/>
      <c r="M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113"/>
      <c r="J83" s="113"/>
      <c r="K83" s="34"/>
      <c r="L83" s="34"/>
      <c r="M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8" t="s">
        <v>17</v>
      </c>
      <c r="D84" s="34"/>
      <c r="E84" s="34"/>
      <c r="F84" s="34"/>
      <c r="G84" s="34"/>
      <c r="H84" s="34"/>
      <c r="I84" s="113"/>
      <c r="J84" s="113"/>
      <c r="K84" s="34"/>
      <c r="L84" s="34"/>
      <c r="M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4"/>
      <c r="D85" s="34"/>
      <c r="E85" s="312" t="str">
        <f>E7</f>
        <v>Oprava přejezdů na tratích 322,323</v>
      </c>
      <c r="F85" s="313"/>
      <c r="G85" s="313"/>
      <c r="H85" s="313"/>
      <c r="I85" s="113"/>
      <c r="J85" s="113"/>
      <c r="K85" s="34"/>
      <c r="L85" s="34"/>
      <c r="M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8" t="s">
        <v>114</v>
      </c>
      <c r="D86" s="34"/>
      <c r="E86" s="34"/>
      <c r="F86" s="34"/>
      <c r="G86" s="34"/>
      <c r="H86" s="34"/>
      <c r="I86" s="113"/>
      <c r="J86" s="113"/>
      <c r="K86" s="34"/>
      <c r="L86" s="34"/>
      <c r="M86" s="49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4"/>
      <c r="D87" s="34"/>
      <c r="E87" s="284" t="str">
        <f>E9</f>
        <v>VRN - soupis VRN</v>
      </c>
      <c r="F87" s="314"/>
      <c r="G87" s="314"/>
      <c r="H87" s="314"/>
      <c r="I87" s="113"/>
      <c r="J87" s="113"/>
      <c r="K87" s="34"/>
      <c r="L87" s="34"/>
      <c r="M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113"/>
      <c r="J88" s="113"/>
      <c r="K88" s="34"/>
      <c r="L88" s="34"/>
      <c r="M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8" t="s">
        <v>23</v>
      </c>
      <c r="D89" s="34"/>
      <c r="E89" s="34"/>
      <c r="F89" s="26" t="str">
        <f>F12</f>
        <v>Obvod Český Těšín</v>
      </c>
      <c r="G89" s="34"/>
      <c r="H89" s="34"/>
      <c r="I89" s="115" t="s">
        <v>25</v>
      </c>
      <c r="J89" s="117" t="str">
        <f>IF(J12="","",J12)</f>
        <v>3. 3. 2020</v>
      </c>
      <c r="K89" s="34"/>
      <c r="L89" s="34"/>
      <c r="M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4"/>
      <c r="D90" s="34"/>
      <c r="E90" s="34"/>
      <c r="F90" s="34"/>
      <c r="G90" s="34"/>
      <c r="H90" s="34"/>
      <c r="I90" s="113"/>
      <c r="J90" s="113"/>
      <c r="K90" s="34"/>
      <c r="L90" s="34"/>
      <c r="M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8" t="s">
        <v>27</v>
      </c>
      <c r="D91" s="34"/>
      <c r="E91" s="34"/>
      <c r="F91" s="26" t="str">
        <f>E15</f>
        <v>Správa železnic s.o.,OŘ Ostrava,ST Ostrava</v>
      </c>
      <c r="G91" s="34"/>
      <c r="H91" s="34"/>
      <c r="I91" s="115" t="s">
        <v>35</v>
      </c>
      <c r="J91" s="155" t="str">
        <f>E21</f>
        <v xml:space="preserve"> </v>
      </c>
      <c r="K91" s="34"/>
      <c r="L91" s="34"/>
      <c r="M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8" t="s">
        <v>33</v>
      </c>
      <c r="D92" s="34"/>
      <c r="E92" s="34"/>
      <c r="F92" s="26" t="str">
        <f>IF(E18="","",E18)</f>
        <v>Vyplň údaj</v>
      </c>
      <c r="G92" s="34"/>
      <c r="H92" s="34"/>
      <c r="I92" s="115" t="s">
        <v>37</v>
      </c>
      <c r="J92" s="155" t="str">
        <f>E24</f>
        <v xml:space="preserve"> </v>
      </c>
      <c r="K92" s="34"/>
      <c r="L92" s="34"/>
      <c r="M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4"/>
      <c r="D93" s="34"/>
      <c r="E93" s="34"/>
      <c r="F93" s="34"/>
      <c r="G93" s="34"/>
      <c r="H93" s="34"/>
      <c r="I93" s="113"/>
      <c r="J93" s="113"/>
      <c r="K93" s="34"/>
      <c r="L93" s="34"/>
      <c r="M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56" t="s">
        <v>120</v>
      </c>
      <c r="D94" s="157"/>
      <c r="E94" s="157"/>
      <c r="F94" s="157"/>
      <c r="G94" s="157"/>
      <c r="H94" s="157"/>
      <c r="I94" s="158" t="s">
        <v>121</v>
      </c>
      <c r="J94" s="158" t="s">
        <v>122</v>
      </c>
      <c r="K94" s="159" t="s">
        <v>123</v>
      </c>
      <c r="L94" s="157"/>
      <c r="M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4"/>
      <c r="D95" s="34"/>
      <c r="E95" s="34"/>
      <c r="F95" s="34"/>
      <c r="G95" s="34"/>
      <c r="H95" s="34"/>
      <c r="I95" s="113"/>
      <c r="J95" s="113"/>
      <c r="K95" s="34"/>
      <c r="L95" s="34"/>
      <c r="M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60" t="s">
        <v>124</v>
      </c>
      <c r="D96" s="34"/>
      <c r="E96" s="34"/>
      <c r="F96" s="34"/>
      <c r="G96" s="34"/>
      <c r="H96" s="34"/>
      <c r="I96" s="161">
        <f>Q117</f>
        <v>0</v>
      </c>
      <c r="J96" s="161">
        <f>R117</f>
        <v>0</v>
      </c>
      <c r="K96" s="81">
        <f>K117</f>
        <v>0</v>
      </c>
      <c r="L96" s="34"/>
      <c r="M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6" t="s">
        <v>125</v>
      </c>
    </row>
    <row r="97" spans="1:31" s="9" customFormat="1" ht="24.95" customHeight="1">
      <c r="B97" s="162"/>
      <c r="C97" s="163"/>
      <c r="D97" s="164" t="s">
        <v>992</v>
      </c>
      <c r="E97" s="165"/>
      <c r="F97" s="165"/>
      <c r="G97" s="165"/>
      <c r="H97" s="165"/>
      <c r="I97" s="166">
        <f>Q118</f>
        <v>0</v>
      </c>
      <c r="J97" s="166">
        <f>R118</f>
        <v>0</v>
      </c>
      <c r="K97" s="167">
        <f>K118</f>
        <v>0</v>
      </c>
      <c r="L97" s="163"/>
      <c r="M97" s="168"/>
    </row>
    <row r="98" spans="1:31" s="2" customFormat="1" ht="21.75" customHeight="1">
      <c r="A98" s="32"/>
      <c r="B98" s="33"/>
      <c r="C98" s="34"/>
      <c r="D98" s="34"/>
      <c r="E98" s="34"/>
      <c r="F98" s="34"/>
      <c r="G98" s="34"/>
      <c r="H98" s="34"/>
      <c r="I98" s="113"/>
      <c r="J98" s="113"/>
      <c r="K98" s="34"/>
      <c r="L98" s="34"/>
      <c r="M98" s="49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</row>
    <row r="99" spans="1:31" s="2" customFormat="1" ht="6.95" customHeight="1">
      <c r="A99" s="32"/>
      <c r="B99" s="52"/>
      <c r="C99" s="53"/>
      <c r="D99" s="53"/>
      <c r="E99" s="53"/>
      <c r="F99" s="53"/>
      <c r="G99" s="53"/>
      <c r="H99" s="53"/>
      <c r="I99" s="151"/>
      <c r="J99" s="151"/>
      <c r="K99" s="53"/>
      <c r="L99" s="53"/>
      <c r="M99" s="49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</row>
    <row r="103" spans="1:31" s="2" customFormat="1" ht="6.95" customHeight="1">
      <c r="A103" s="32"/>
      <c r="B103" s="54"/>
      <c r="C103" s="55"/>
      <c r="D103" s="55"/>
      <c r="E103" s="55"/>
      <c r="F103" s="55"/>
      <c r="G103" s="55"/>
      <c r="H103" s="55"/>
      <c r="I103" s="154"/>
      <c r="J103" s="154"/>
      <c r="K103" s="55"/>
      <c r="L103" s="55"/>
      <c r="M103" s="49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</row>
    <row r="104" spans="1:31" s="2" customFormat="1" ht="24.95" customHeight="1">
      <c r="A104" s="32"/>
      <c r="B104" s="33"/>
      <c r="C104" s="22" t="s">
        <v>129</v>
      </c>
      <c r="D104" s="34"/>
      <c r="E104" s="34"/>
      <c r="F104" s="34"/>
      <c r="G104" s="34"/>
      <c r="H104" s="34"/>
      <c r="I104" s="113"/>
      <c r="J104" s="113"/>
      <c r="K104" s="34"/>
      <c r="L104" s="34"/>
      <c r="M104" s="49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pans="1:31" s="2" customFormat="1" ht="6.95" customHeight="1">
      <c r="A105" s="32"/>
      <c r="B105" s="33"/>
      <c r="C105" s="34"/>
      <c r="D105" s="34"/>
      <c r="E105" s="34"/>
      <c r="F105" s="34"/>
      <c r="G105" s="34"/>
      <c r="H105" s="34"/>
      <c r="I105" s="113"/>
      <c r="J105" s="113"/>
      <c r="K105" s="34"/>
      <c r="L105" s="34"/>
      <c r="M105" s="49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pans="1:31" s="2" customFormat="1" ht="12" customHeight="1">
      <c r="A106" s="32"/>
      <c r="B106" s="33"/>
      <c r="C106" s="28" t="s">
        <v>17</v>
      </c>
      <c r="D106" s="34"/>
      <c r="E106" s="34"/>
      <c r="F106" s="34"/>
      <c r="G106" s="34"/>
      <c r="H106" s="34"/>
      <c r="I106" s="113"/>
      <c r="J106" s="113"/>
      <c r="K106" s="34"/>
      <c r="L106" s="34"/>
      <c r="M106" s="49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31" s="2" customFormat="1" ht="16.5" customHeight="1">
      <c r="A107" s="32"/>
      <c r="B107" s="33"/>
      <c r="C107" s="34"/>
      <c r="D107" s="34"/>
      <c r="E107" s="312" t="str">
        <f>E7</f>
        <v>Oprava přejezdů na tratích 322,323</v>
      </c>
      <c r="F107" s="313"/>
      <c r="G107" s="313"/>
      <c r="H107" s="313"/>
      <c r="I107" s="113"/>
      <c r="J107" s="113"/>
      <c r="K107" s="34"/>
      <c r="L107" s="34"/>
      <c r="M107" s="49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12" customHeight="1">
      <c r="A108" s="32"/>
      <c r="B108" s="33"/>
      <c r="C108" s="28" t="s">
        <v>114</v>
      </c>
      <c r="D108" s="34"/>
      <c r="E108" s="34"/>
      <c r="F108" s="34"/>
      <c r="G108" s="34"/>
      <c r="H108" s="34"/>
      <c r="I108" s="113"/>
      <c r="J108" s="113"/>
      <c r="K108" s="34"/>
      <c r="L108" s="34"/>
      <c r="M108" s="49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16.5" customHeight="1">
      <c r="A109" s="32"/>
      <c r="B109" s="33"/>
      <c r="C109" s="34"/>
      <c r="D109" s="34"/>
      <c r="E109" s="284" t="str">
        <f>E9</f>
        <v>VRN - soupis VRN</v>
      </c>
      <c r="F109" s="314"/>
      <c r="G109" s="314"/>
      <c r="H109" s="314"/>
      <c r="I109" s="113"/>
      <c r="J109" s="113"/>
      <c r="K109" s="34"/>
      <c r="L109" s="34"/>
      <c r="M109" s="49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6.95" customHeight="1">
      <c r="A110" s="32"/>
      <c r="B110" s="33"/>
      <c r="C110" s="34"/>
      <c r="D110" s="34"/>
      <c r="E110" s="34"/>
      <c r="F110" s="34"/>
      <c r="G110" s="34"/>
      <c r="H110" s="34"/>
      <c r="I110" s="113"/>
      <c r="J110" s="113"/>
      <c r="K110" s="34"/>
      <c r="L110" s="34"/>
      <c r="M110" s="49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12" customHeight="1">
      <c r="A111" s="32"/>
      <c r="B111" s="33"/>
      <c r="C111" s="28" t="s">
        <v>23</v>
      </c>
      <c r="D111" s="34"/>
      <c r="E111" s="34"/>
      <c r="F111" s="26" t="str">
        <f>F12</f>
        <v>Obvod Český Těšín</v>
      </c>
      <c r="G111" s="34"/>
      <c r="H111" s="34"/>
      <c r="I111" s="115" t="s">
        <v>25</v>
      </c>
      <c r="J111" s="117" t="str">
        <f>IF(J12="","",J12)</f>
        <v>3. 3. 2020</v>
      </c>
      <c r="K111" s="34"/>
      <c r="L111" s="34"/>
      <c r="M111" s="49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6.95" customHeight="1">
      <c r="A112" s="32"/>
      <c r="B112" s="33"/>
      <c r="C112" s="34"/>
      <c r="D112" s="34"/>
      <c r="E112" s="34"/>
      <c r="F112" s="34"/>
      <c r="G112" s="34"/>
      <c r="H112" s="34"/>
      <c r="I112" s="113"/>
      <c r="J112" s="113"/>
      <c r="K112" s="34"/>
      <c r="L112" s="34"/>
      <c r="M112" s="49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5.2" customHeight="1">
      <c r="A113" s="32"/>
      <c r="B113" s="33"/>
      <c r="C113" s="28" t="s">
        <v>27</v>
      </c>
      <c r="D113" s="34"/>
      <c r="E113" s="34"/>
      <c r="F113" s="26" t="str">
        <f>E15</f>
        <v>Správa železnic s.o.,OŘ Ostrava,ST Ostrava</v>
      </c>
      <c r="G113" s="34"/>
      <c r="H113" s="34"/>
      <c r="I113" s="115" t="s">
        <v>35</v>
      </c>
      <c r="J113" s="155" t="str">
        <f>E21</f>
        <v xml:space="preserve"> </v>
      </c>
      <c r="K113" s="34"/>
      <c r="L113" s="34"/>
      <c r="M113" s="49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5.2" customHeight="1">
      <c r="A114" s="32"/>
      <c r="B114" s="33"/>
      <c r="C114" s="28" t="s">
        <v>33</v>
      </c>
      <c r="D114" s="34"/>
      <c r="E114" s="34"/>
      <c r="F114" s="26" t="str">
        <f>IF(E18="","",E18)</f>
        <v>Vyplň údaj</v>
      </c>
      <c r="G114" s="34"/>
      <c r="H114" s="34"/>
      <c r="I114" s="115" t="s">
        <v>37</v>
      </c>
      <c r="J114" s="155" t="str">
        <f>E24</f>
        <v xml:space="preserve"> </v>
      </c>
      <c r="K114" s="34"/>
      <c r="L114" s="34"/>
      <c r="M114" s="49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0.35" customHeight="1">
      <c r="A115" s="32"/>
      <c r="B115" s="33"/>
      <c r="C115" s="34"/>
      <c r="D115" s="34"/>
      <c r="E115" s="34"/>
      <c r="F115" s="34"/>
      <c r="G115" s="34"/>
      <c r="H115" s="34"/>
      <c r="I115" s="113"/>
      <c r="J115" s="113"/>
      <c r="K115" s="34"/>
      <c r="L115" s="34"/>
      <c r="M115" s="49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11" customFormat="1" ht="29.25" customHeight="1">
      <c r="A116" s="176"/>
      <c r="B116" s="177"/>
      <c r="C116" s="178" t="s">
        <v>130</v>
      </c>
      <c r="D116" s="179" t="s">
        <v>64</v>
      </c>
      <c r="E116" s="179" t="s">
        <v>60</v>
      </c>
      <c r="F116" s="179" t="s">
        <v>61</v>
      </c>
      <c r="G116" s="179" t="s">
        <v>131</v>
      </c>
      <c r="H116" s="179" t="s">
        <v>132</v>
      </c>
      <c r="I116" s="180" t="s">
        <v>133</v>
      </c>
      <c r="J116" s="180" t="s">
        <v>134</v>
      </c>
      <c r="K116" s="179" t="s">
        <v>123</v>
      </c>
      <c r="L116" s="181" t="s">
        <v>135</v>
      </c>
      <c r="M116" s="182"/>
      <c r="N116" s="72" t="s">
        <v>1</v>
      </c>
      <c r="O116" s="73" t="s">
        <v>43</v>
      </c>
      <c r="P116" s="73" t="s">
        <v>136</v>
      </c>
      <c r="Q116" s="73" t="s">
        <v>137</v>
      </c>
      <c r="R116" s="73" t="s">
        <v>138</v>
      </c>
      <c r="S116" s="73" t="s">
        <v>139</v>
      </c>
      <c r="T116" s="73" t="s">
        <v>140</v>
      </c>
      <c r="U116" s="73" t="s">
        <v>141</v>
      </c>
      <c r="V116" s="73" t="s">
        <v>142</v>
      </c>
      <c r="W116" s="73" t="s">
        <v>143</v>
      </c>
      <c r="X116" s="74" t="s">
        <v>144</v>
      </c>
      <c r="Y116" s="176"/>
      <c r="Z116" s="176"/>
      <c r="AA116" s="176"/>
      <c r="AB116" s="176"/>
      <c r="AC116" s="176"/>
      <c r="AD116" s="176"/>
      <c r="AE116" s="176"/>
    </row>
    <row r="117" spans="1:65" s="2" customFormat="1" ht="22.9" customHeight="1">
      <c r="A117" s="32"/>
      <c r="B117" s="33"/>
      <c r="C117" s="79" t="s">
        <v>145</v>
      </c>
      <c r="D117" s="34"/>
      <c r="E117" s="34"/>
      <c r="F117" s="34"/>
      <c r="G117" s="34"/>
      <c r="H117" s="34"/>
      <c r="I117" s="113"/>
      <c r="J117" s="113"/>
      <c r="K117" s="183">
        <f>BK117</f>
        <v>0</v>
      </c>
      <c r="L117" s="34"/>
      <c r="M117" s="37"/>
      <c r="N117" s="75"/>
      <c r="O117" s="184"/>
      <c r="P117" s="76"/>
      <c r="Q117" s="185">
        <f>Q118</f>
        <v>0</v>
      </c>
      <c r="R117" s="185">
        <f>R118</f>
        <v>0</v>
      </c>
      <c r="S117" s="76"/>
      <c r="T117" s="186">
        <f>T118</f>
        <v>0</v>
      </c>
      <c r="U117" s="76"/>
      <c r="V117" s="186">
        <f>V118</f>
        <v>0</v>
      </c>
      <c r="W117" s="76"/>
      <c r="X117" s="187">
        <f>X118</f>
        <v>0</v>
      </c>
      <c r="Y117" s="32"/>
      <c r="Z117" s="32"/>
      <c r="AA117" s="32"/>
      <c r="AB117" s="32"/>
      <c r="AC117" s="32"/>
      <c r="AD117" s="32"/>
      <c r="AE117" s="32"/>
      <c r="AT117" s="16" t="s">
        <v>80</v>
      </c>
      <c r="AU117" s="16" t="s">
        <v>125</v>
      </c>
      <c r="BK117" s="188">
        <f>BK118</f>
        <v>0</v>
      </c>
    </row>
    <row r="118" spans="1:65" s="12" customFormat="1" ht="25.9" customHeight="1">
      <c r="B118" s="189"/>
      <c r="C118" s="190"/>
      <c r="D118" s="191" t="s">
        <v>80</v>
      </c>
      <c r="E118" s="192" t="s">
        <v>110</v>
      </c>
      <c r="F118" s="192" t="s">
        <v>993</v>
      </c>
      <c r="G118" s="190"/>
      <c r="H118" s="190"/>
      <c r="I118" s="193"/>
      <c r="J118" s="193"/>
      <c r="K118" s="194">
        <f>BK118</f>
        <v>0</v>
      </c>
      <c r="L118" s="190"/>
      <c r="M118" s="195"/>
      <c r="N118" s="196"/>
      <c r="O118" s="197"/>
      <c r="P118" s="197"/>
      <c r="Q118" s="198">
        <f>SUM(Q119:Q129)</f>
        <v>0</v>
      </c>
      <c r="R118" s="198">
        <f>SUM(R119:R129)</f>
        <v>0</v>
      </c>
      <c r="S118" s="197"/>
      <c r="T118" s="199">
        <f>SUM(T119:T129)</f>
        <v>0</v>
      </c>
      <c r="U118" s="197"/>
      <c r="V118" s="199">
        <f>SUM(V119:V129)</f>
        <v>0</v>
      </c>
      <c r="W118" s="197"/>
      <c r="X118" s="200">
        <f>SUM(X119:X129)</f>
        <v>0</v>
      </c>
      <c r="AR118" s="201" t="s">
        <v>149</v>
      </c>
      <c r="AT118" s="202" t="s">
        <v>80</v>
      </c>
      <c r="AU118" s="202" t="s">
        <v>81</v>
      </c>
      <c r="AY118" s="201" t="s">
        <v>148</v>
      </c>
      <c r="BK118" s="203">
        <f>SUM(BK119:BK129)</f>
        <v>0</v>
      </c>
    </row>
    <row r="119" spans="1:65" s="2" customFormat="1" ht="24" customHeight="1">
      <c r="A119" s="32"/>
      <c r="B119" s="33"/>
      <c r="C119" s="206" t="s">
        <v>89</v>
      </c>
      <c r="D119" s="206" t="s">
        <v>151</v>
      </c>
      <c r="E119" s="207" t="s">
        <v>994</v>
      </c>
      <c r="F119" s="208" t="s">
        <v>995</v>
      </c>
      <c r="G119" s="209" t="s">
        <v>996</v>
      </c>
      <c r="H119" s="259"/>
      <c r="I119" s="211"/>
      <c r="J119" s="211"/>
      <c r="K119" s="212">
        <f>ROUND(P119*H119,2)</f>
        <v>0</v>
      </c>
      <c r="L119" s="208" t="s">
        <v>155</v>
      </c>
      <c r="M119" s="37"/>
      <c r="N119" s="213" t="s">
        <v>1</v>
      </c>
      <c r="O119" s="214" t="s">
        <v>44</v>
      </c>
      <c r="P119" s="215">
        <f>I119+J119</f>
        <v>0</v>
      </c>
      <c r="Q119" s="215">
        <f>ROUND(I119*H119,2)</f>
        <v>0</v>
      </c>
      <c r="R119" s="215">
        <f>ROUND(J119*H119,2)</f>
        <v>0</v>
      </c>
      <c r="S119" s="68"/>
      <c r="T119" s="216">
        <f>S119*H119</f>
        <v>0</v>
      </c>
      <c r="U119" s="216">
        <v>0</v>
      </c>
      <c r="V119" s="216">
        <f>U119*H119</f>
        <v>0</v>
      </c>
      <c r="W119" s="216">
        <v>0</v>
      </c>
      <c r="X119" s="217">
        <f>W119*H119</f>
        <v>0</v>
      </c>
      <c r="Y119" s="32"/>
      <c r="Z119" s="32"/>
      <c r="AA119" s="32"/>
      <c r="AB119" s="32"/>
      <c r="AC119" s="32"/>
      <c r="AD119" s="32"/>
      <c r="AE119" s="32"/>
      <c r="AR119" s="218" t="s">
        <v>156</v>
      </c>
      <c r="AT119" s="218" t="s">
        <v>151</v>
      </c>
      <c r="AU119" s="218" t="s">
        <v>89</v>
      </c>
      <c r="AY119" s="16" t="s">
        <v>148</v>
      </c>
      <c r="BE119" s="219">
        <f>IF(O119="základní",K119,0)</f>
        <v>0</v>
      </c>
      <c r="BF119" s="219">
        <f>IF(O119="snížená",K119,0)</f>
        <v>0</v>
      </c>
      <c r="BG119" s="219">
        <f>IF(O119="zákl. přenesená",K119,0)</f>
        <v>0</v>
      </c>
      <c r="BH119" s="219">
        <f>IF(O119="sníž. přenesená",K119,0)</f>
        <v>0</v>
      </c>
      <c r="BI119" s="219">
        <f>IF(O119="nulová",K119,0)</f>
        <v>0</v>
      </c>
      <c r="BJ119" s="16" t="s">
        <v>89</v>
      </c>
      <c r="BK119" s="219">
        <f>ROUND(P119*H119,2)</f>
        <v>0</v>
      </c>
      <c r="BL119" s="16" t="s">
        <v>156</v>
      </c>
      <c r="BM119" s="218" t="s">
        <v>997</v>
      </c>
    </row>
    <row r="120" spans="1:65" s="2" customFormat="1" ht="24" customHeight="1">
      <c r="A120" s="32"/>
      <c r="B120" s="33"/>
      <c r="C120" s="206" t="s">
        <v>91</v>
      </c>
      <c r="D120" s="206" t="s">
        <v>151</v>
      </c>
      <c r="E120" s="207" t="s">
        <v>998</v>
      </c>
      <c r="F120" s="208" t="s">
        <v>999</v>
      </c>
      <c r="G120" s="209" t="s">
        <v>996</v>
      </c>
      <c r="H120" s="259"/>
      <c r="I120" s="211"/>
      <c r="J120" s="211"/>
      <c r="K120" s="212">
        <f>ROUND(P120*H120,2)</f>
        <v>0</v>
      </c>
      <c r="L120" s="208" t="s">
        <v>155</v>
      </c>
      <c r="M120" s="37"/>
      <c r="N120" s="213" t="s">
        <v>1</v>
      </c>
      <c r="O120" s="214" t="s">
        <v>44</v>
      </c>
      <c r="P120" s="215">
        <f>I120+J120</f>
        <v>0</v>
      </c>
      <c r="Q120" s="215">
        <f>ROUND(I120*H120,2)</f>
        <v>0</v>
      </c>
      <c r="R120" s="215">
        <f>ROUND(J120*H120,2)</f>
        <v>0</v>
      </c>
      <c r="S120" s="68"/>
      <c r="T120" s="216">
        <f>S120*H120</f>
        <v>0</v>
      </c>
      <c r="U120" s="216">
        <v>0</v>
      </c>
      <c r="V120" s="216">
        <f>U120*H120</f>
        <v>0</v>
      </c>
      <c r="W120" s="216">
        <v>0</v>
      </c>
      <c r="X120" s="217">
        <f>W120*H120</f>
        <v>0</v>
      </c>
      <c r="Y120" s="32"/>
      <c r="Z120" s="32"/>
      <c r="AA120" s="32"/>
      <c r="AB120" s="32"/>
      <c r="AC120" s="32"/>
      <c r="AD120" s="32"/>
      <c r="AE120" s="32"/>
      <c r="AR120" s="218" t="s">
        <v>156</v>
      </c>
      <c r="AT120" s="218" t="s">
        <v>151</v>
      </c>
      <c r="AU120" s="218" t="s">
        <v>89</v>
      </c>
      <c r="AY120" s="16" t="s">
        <v>148</v>
      </c>
      <c r="BE120" s="219">
        <f>IF(O120="základní",K120,0)</f>
        <v>0</v>
      </c>
      <c r="BF120" s="219">
        <f>IF(O120="snížená",K120,0)</f>
        <v>0</v>
      </c>
      <c r="BG120" s="219">
        <f>IF(O120="zákl. přenesená",K120,0)</f>
        <v>0</v>
      </c>
      <c r="BH120" s="219">
        <f>IF(O120="sníž. přenesená",K120,0)</f>
        <v>0</v>
      </c>
      <c r="BI120" s="219">
        <f>IF(O120="nulová",K120,0)</f>
        <v>0</v>
      </c>
      <c r="BJ120" s="16" t="s">
        <v>89</v>
      </c>
      <c r="BK120" s="219">
        <f>ROUND(P120*H120,2)</f>
        <v>0</v>
      </c>
      <c r="BL120" s="16" t="s">
        <v>156</v>
      </c>
      <c r="BM120" s="218" t="s">
        <v>1000</v>
      </c>
    </row>
    <row r="121" spans="1:65" s="2" customFormat="1" ht="24" customHeight="1">
      <c r="A121" s="32"/>
      <c r="B121" s="33"/>
      <c r="C121" s="206" t="s">
        <v>162</v>
      </c>
      <c r="D121" s="206" t="s">
        <v>151</v>
      </c>
      <c r="E121" s="207" t="s">
        <v>1001</v>
      </c>
      <c r="F121" s="208" t="s">
        <v>1002</v>
      </c>
      <c r="G121" s="209" t="s">
        <v>996</v>
      </c>
      <c r="H121" s="259"/>
      <c r="I121" s="211"/>
      <c r="J121" s="211"/>
      <c r="K121" s="212">
        <f>ROUND(P121*H121,2)</f>
        <v>0</v>
      </c>
      <c r="L121" s="208" t="s">
        <v>155</v>
      </c>
      <c r="M121" s="37"/>
      <c r="N121" s="213" t="s">
        <v>1</v>
      </c>
      <c r="O121" s="214" t="s">
        <v>44</v>
      </c>
      <c r="P121" s="215">
        <f>I121+J121</f>
        <v>0</v>
      </c>
      <c r="Q121" s="215">
        <f>ROUND(I121*H121,2)</f>
        <v>0</v>
      </c>
      <c r="R121" s="215">
        <f>ROUND(J121*H121,2)</f>
        <v>0</v>
      </c>
      <c r="S121" s="68"/>
      <c r="T121" s="216">
        <f>S121*H121</f>
        <v>0</v>
      </c>
      <c r="U121" s="216">
        <v>0</v>
      </c>
      <c r="V121" s="216">
        <f>U121*H121</f>
        <v>0</v>
      </c>
      <c r="W121" s="216">
        <v>0</v>
      </c>
      <c r="X121" s="217">
        <f>W121*H121</f>
        <v>0</v>
      </c>
      <c r="Y121" s="32"/>
      <c r="Z121" s="32"/>
      <c r="AA121" s="32"/>
      <c r="AB121" s="32"/>
      <c r="AC121" s="32"/>
      <c r="AD121" s="32"/>
      <c r="AE121" s="32"/>
      <c r="AR121" s="218" t="s">
        <v>156</v>
      </c>
      <c r="AT121" s="218" t="s">
        <v>151</v>
      </c>
      <c r="AU121" s="218" t="s">
        <v>89</v>
      </c>
      <c r="AY121" s="16" t="s">
        <v>148</v>
      </c>
      <c r="BE121" s="219">
        <f>IF(O121="základní",K121,0)</f>
        <v>0</v>
      </c>
      <c r="BF121" s="219">
        <f>IF(O121="snížená",K121,0)</f>
        <v>0</v>
      </c>
      <c r="BG121" s="219">
        <f>IF(O121="zákl. přenesená",K121,0)</f>
        <v>0</v>
      </c>
      <c r="BH121" s="219">
        <f>IF(O121="sníž. přenesená",K121,0)</f>
        <v>0</v>
      </c>
      <c r="BI121" s="219">
        <f>IF(O121="nulová",K121,0)</f>
        <v>0</v>
      </c>
      <c r="BJ121" s="16" t="s">
        <v>89</v>
      </c>
      <c r="BK121" s="219">
        <f>ROUND(P121*H121,2)</f>
        <v>0</v>
      </c>
      <c r="BL121" s="16" t="s">
        <v>156</v>
      </c>
      <c r="BM121" s="218" t="s">
        <v>1003</v>
      </c>
    </row>
    <row r="122" spans="1:65" s="2" customFormat="1" ht="24" customHeight="1">
      <c r="A122" s="32"/>
      <c r="B122" s="33"/>
      <c r="C122" s="206" t="s">
        <v>156</v>
      </c>
      <c r="D122" s="206" t="s">
        <v>151</v>
      </c>
      <c r="E122" s="207" t="s">
        <v>1004</v>
      </c>
      <c r="F122" s="208" t="s">
        <v>1005</v>
      </c>
      <c r="G122" s="209" t="s">
        <v>996</v>
      </c>
      <c r="H122" s="259"/>
      <c r="I122" s="211"/>
      <c r="J122" s="211"/>
      <c r="K122" s="212">
        <f>ROUND(P122*H122,2)</f>
        <v>0</v>
      </c>
      <c r="L122" s="208" t="s">
        <v>155</v>
      </c>
      <c r="M122" s="37"/>
      <c r="N122" s="213" t="s">
        <v>1</v>
      </c>
      <c r="O122" s="214" t="s">
        <v>44</v>
      </c>
      <c r="P122" s="215">
        <f>I122+J122</f>
        <v>0</v>
      </c>
      <c r="Q122" s="215">
        <f>ROUND(I122*H122,2)</f>
        <v>0</v>
      </c>
      <c r="R122" s="215">
        <f>ROUND(J122*H122,2)</f>
        <v>0</v>
      </c>
      <c r="S122" s="68"/>
      <c r="T122" s="216">
        <f>S122*H122</f>
        <v>0</v>
      </c>
      <c r="U122" s="216">
        <v>0</v>
      </c>
      <c r="V122" s="216">
        <f>U122*H122</f>
        <v>0</v>
      </c>
      <c r="W122" s="216">
        <v>0</v>
      </c>
      <c r="X122" s="217">
        <f>W122*H122</f>
        <v>0</v>
      </c>
      <c r="Y122" s="32"/>
      <c r="Z122" s="32"/>
      <c r="AA122" s="32"/>
      <c r="AB122" s="32"/>
      <c r="AC122" s="32"/>
      <c r="AD122" s="32"/>
      <c r="AE122" s="32"/>
      <c r="AR122" s="218" t="s">
        <v>156</v>
      </c>
      <c r="AT122" s="218" t="s">
        <v>151</v>
      </c>
      <c r="AU122" s="218" t="s">
        <v>89</v>
      </c>
      <c r="AY122" s="16" t="s">
        <v>148</v>
      </c>
      <c r="BE122" s="219">
        <f>IF(O122="základní",K122,0)</f>
        <v>0</v>
      </c>
      <c r="BF122" s="219">
        <f>IF(O122="snížená",K122,0)</f>
        <v>0</v>
      </c>
      <c r="BG122" s="219">
        <f>IF(O122="zákl. přenesená",K122,0)</f>
        <v>0</v>
      </c>
      <c r="BH122" s="219">
        <f>IF(O122="sníž. přenesená",K122,0)</f>
        <v>0</v>
      </c>
      <c r="BI122" s="219">
        <f>IF(O122="nulová",K122,0)</f>
        <v>0</v>
      </c>
      <c r="BJ122" s="16" t="s">
        <v>89</v>
      </c>
      <c r="BK122" s="219">
        <f>ROUND(P122*H122,2)</f>
        <v>0</v>
      </c>
      <c r="BL122" s="16" t="s">
        <v>156</v>
      </c>
      <c r="BM122" s="218" t="s">
        <v>1006</v>
      </c>
    </row>
    <row r="123" spans="1:65" s="2" customFormat="1" ht="19.5">
      <c r="A123" s="32"/>
      <c r="B123" s="33"/>
      <c r="C123" s="34"/>
      <c r="D123" s="220" t="s">
        <v>177</v>
      </c>
      <c r="E123" s="34"/>
      <c r="F123" s="221" t="s">
        <v>1007</v>
      </c>
      <c r="G123" s="34"/>
      <c r="H123" s="34"/>
      <c r="I123" s="113"/>
      <c r="J123" s="113"/>
      <c r="K123" s="34"/>
      <c r="L123" s="34"/>
      <c r="M123" s="37"/>
      <c r="N123" s="222"/>
      <c r="O123" s="223"/>
      <c r="P123" s="68"/>
      <c r="Q123" s="68"/>
      <c r="R123" s="68"/>
      <c r="S123" s="68"/>
      <c r="T123" s="68"/>
      <c r="U123" s="68"/>
      <c r="V123" s="68"/>
      <c r="W123" s="68"/>
      <c r="X123" s="69"/>
      <c r="Y123" s="32"/>
      <c r="Z123" s="32"/>
      <c r="AA123" s="32"/>
      <c r="AB123" s="32"/>
      <c r="AC123" s="32"/>
      <c r="AD123" s="32"/>
      <c r="AE123" s="32"/>
      <c r="AT123" s="16" t="s">
        <v>177</v>
      </c>
      <c r="AU123" s="16" t="s">
        <v>89</v>
      </c>
    </row>
    <row r="124" spans="1:65" s="2" customFormat="1" ht="24" customHeight="1">
      <c r="A124" s="32"/>
      <c r="B124" s="33"/>
      <c r="C124" s="206" t="s">
        <v>149</v>
      </c>
      <c r="D124" s="206" t="s">
        <v>151</v>
      </c>
      <c r="E124" s="207" t="s">
        <v>1008</v>
      </c>
      <c r="F124" s="208" t="s">
        <v>1009</v>
      </c>
      <c r="G124" s="209" t="s">
        <v>996</v>
      </c>
      <c r="H124" s="259"/>
      <c r="I124" s="211"/>
      <c r="J124" s="211"/>
      <c r="K124" s="212">
        <f>ROUND(P124*H124,2)</f>
        <v>0</v>
      </c>
      <c r="L124" s="208" t="s">
        <v>155</v>
      </c>
      <c r="M124" s="37"/>
      <c r="N124" s="213" t="s">
        <v>1</v>
      </c>
      <c r="O124" s="214" t="s">
        <v>44</v>
      </c>
      <c r="P124" s="215">
        <f>I124+J124</f>
        <v>0</v>
      </c>
      <c r="Q124" s="215">
        <f>ROUND(I124*H124,2)</f>
        <v>0</v>
      </c>
      <c r="R124" s="215">
        <f>ROUND(J124*H124,2)</f>
        <v>0</v>
      </c>
      <c r="S124" s="68"/>
      <c r="T124" s="216">
        <f>S124*H124</f>
        <v>0</v>
      </c>
      <c r="U124" s="216">
        <v>0</v>
      </c>
      <c r="V124" s="216">
        <f>U124*H124</f>
        <v>0</v>
      </c>
      <c r="W124" s="216">
        <v>0</v>
      </c>
      <c r="X124" s="217">
        <f>W124*H124</f>
        <v>0</v>
      </c>
      <c r="Y124" s="32"/>
      <c r="Z124" s="32"/>
      <c r="AA124" s="32"/>
      <c r="AB124" s="32"/>
      <c r="AC124" s="32"/>
      <c r="AD124" s="32"/>
      <c r="AE124" s="32"/>
      <c r="AR124" s="218" t="s">
        <v>156</v>
      </c>
      <c r="AT124" s="218" t="s">
        <v>151</v>
      </c>
      <c r="AU124" s="218" t="s">
        <v>89</v>
      </c>
      <c r="AY124" s="16" t="s">
        <v>148</v>
      </c>
      <c r="BE124" s="219">
        <f>IF(O124="základní",K124,0)</f>
        <v>0</v>
      </c>
      <c r="BF124" s="219">
        <f>IF(O124="snížená",K124,0)</f>
        <v>0</v>
      </c>
      <c r="BG124" s="219">
        <f>IF(O124="zákl. přenesená",K124,0)</f>
        <v>0</v>
      </c>
      <c r="BH124" s="219">
        <f>IF(O124="sníž. přenesená",K124,0)</f>
        <v>0</v>
      </c>
      <c r="BI124" s="219">
        <f>IF(O124="nulová",K124,0)</f>
        <v>0</v>
      </c>
      <c r="BJ124" s="16" t="s">
        <v>89</v>
      </c>
      <c r="BK124" s="219">
        <f>ROUND(P124*H124,2)</f>
        <v>0</v>
      </c>
      <c r="BL124" s="16" t="s">
        <v>156</v>
      </c>
      <c r="BM124" s="218" t="s">
        <v>1010</v>
      </c>
    </row>
    <row r="125" spans="1:65" s="2" customFormat="1" ht="19.5">
      <c r="A125" s="32"/>
      <c r="B125" s="33"/>
      <c r="C125" s="34"/>
      <c r="D125" s="220" t="s">
        <v>177</v>
      </c>
      <c r="E125" s="34"/>
      <c r="F125" s="221" t="s">
        <v>1011</v>
      </c>
      <c r="G125" s="34"/>
      <c r="H125" s="34"/>
      <c r="I125" s="113"/>
      <c r="J125" s="113"/>
      <c r="K125" s="34"/>
      <c r="L125" s="34"/>
      <c r="M125" s="37"/>
      <c r="N125" s="222"/>
      <c r="O125" s="223"/>
      <c r="P125" s="68"/>
      <c r="Q125" s="68"/>
      <c r="R125" s="68"/>
      <c r="S125" s="68"/>
      <c r="T125" s="68"/>
      <c r="U125" s="68"/>
      <c r="V125" s="68"/>
      <c r="W125" s="68"/>
      <c r="X125" s="69"/>
      <c r="Y125" s="32"/>
      <c r="Z125" s="32"/>
      <c r="AA125" s="32"/>
      <c r="AB125" s="32"/>
      <c r="AC125" s="32"/>
      <c r="AD125" s="32"/>
      <c r="AE125" s="32"/>
      <c r="AT125" s="16" t="s">
        <v>177</v>
      </c>
      <c r="AU125" s="16" t="s">
        <v>89</v>
      </c>
    </row>
    <row r="126" spans="1:65" s="2" customFormat="1" ht="36" customHeight="1">
      <c r="A126" s="32"/>
      <c r="B126" s="33"/>
      <c r="C126" s="206" t="s">
        <v>172</v>
      </c>
      <c r="D126" s="206" t="s">
        <v>151</v>
      </c>
      <c r="E126" s="207" t="s">
        <v>1012</v>
      </c>
      <c r="F126" s="208" t="s">
        <v>1013</v>
      </c>
      <c r="G126" s="209" t="s">
        <v>996</v>
      </c>
      <c r="H126" s="259"/>
      <c r="I126" s="211"/>
      <c r="J126" s="211"/>
      <c r="K126" s="212">
        <f>ROUND(P126*H126,2)</f>
        <v>0</v>
      </c>
      <c r="L126" s="208" t="s">
        <v>155</v>
      </c>
      <c r="M126" s="37"/>
      <c r="N126" s="213" t="s">
        <v>1</v>
      </c>
      <c r="O126" s="214" t="s">
        <v>44</v>
      </c>
      <c r="P126" s="215">
        <f>I126+J126</f>
        <v>0</v>
      </c>
      <c r="Q126" s="215">
        <f>ROUND(I126*H126,2)</f>
        <v>0</v>
      </c>
      <c r="R126" s="215">
        <f>ROUND(J126*H126,2)</f>
        <v>0</v>
      </c>
      <c r="S126" s="68"/>
      <c r="T126" s="216">
        <f>S126*H126</f>
        <v>0</v>
      </c>
      <c r="U126" s="216">
        <v>0</v>
      </c>
      <c r="V126" s="216">
        <f>U126*H126</f>
        <v>0</v>
      </c>
      <c r="W126" s="216">
        <v>0</v>
      </c>
      <c r="X126" s="217">
        <f>W126*H126</f>
        <v>0</v>
      </c>
      <c r="Y126" s="32"/>
      <c r="Z126" s="32"/>
      <c r="AA126" s="32"/>
      <c r="AB126" s="32"/>
      <c r="AC126" s="32"/>
      <c r="AD126" s="32"/>
      <c r="AE126" s="32"/>
      <c r="AR126" s="218" t="s">
        <v>156</v>
      </c>
      <c r="AT126" s="218" t="s">
        <v>151</v>
      </c>
      <c r="AU126" s="218" t="s">
        <v>89</v>
      </c>
      <c r="AY126" s="16" t="s">
        <v>148</v>
      </c>
      <c r="BE126" s="219">
        <f>IF(O126="základní",K126,0)</f>
        <v>0</v>
      </c>
      <c r="BF126" s="219">
        <f>IF(O126="snížená",K126,0)</f>
        <v>0</v>
      </c>
      <c r="BG126" s="219">
        <f>IF(O126="zákl. přenesená",K126,0)</f>
        <v>0</v>
      </c>
      <c r="BH126" s="219">
        <f>IF(O126="sníž. přenesená",K126,0)</f>
        <v>0</v>
      </c>
      <c r="BI126" s="219">
        <f>IF(O126="nulová",K126,0)</f>
        <v>0</v>
      </c>
      <c r="BJ126" s="16" t="s">
        <v>89</v>
      </c>
      <c r="BK126" s="219">
        <f>ROUND(P126*H126,2)</f>
        <v>0</v>
      </c>
      <c r="BL126" s="16" t="s">
        <v>156</v>
      </c>
      <c r="BM126" s="218" t="s">
        <v>1014</v>
      </c>
    </row>
    <row r="127" spans="1:65" s="2" customFormat="1" ht="19.5">
      <c r="A127" s="32"/>
      <c r="B127" s="33"/>
      <c r="C127" s="34"/>
      <c r="D127" s="220" t="s">
        <v>177</v>
      </c>
      <c r="E127" s="34"/>
      <c r="F127" s="221" t="s">
        <v>1011</v>
      </c>
      <c r="G127" s="34"/>
      <c r="H127" s="34"/>
      <c r="I127" s="113"/>
      <c r="J127" s="113"/>
      <c r="K127" s="34"/>
      <c r="L127" s="34"/>
      <c r="M127" s="37"/>
      <c r="N127" s="222"/>
      <c r="O127" s="223"/>
      <c r="P127" s="68"/>
      <c r="Q127" s="68"/>
      <c r="R127" s="68"/>
      <c r="S127" s="68"/>
      <c r="T127" s="68"/>
      <c r="U127" s="68"/>
      <c r="V127" s="68"/>
      <c r="W127" s="68"/>
      <c r="X127" s="69"/>
      <c r="Y127" s="32"/>
      <c r="Z127" s="32"/>
      <c r="AA127" s="32"/>
      <c r="AB127" s="32"/>
      <c r="AC127" s="32"/>
      <c r="AD127" s="32"/>
      <c r="AE127" s="32"/>
      <c r="AT127" s="16" t="s">
        <v>177</v>
      </c>
      <c r="AU127" s="16" t="s">
        <v>89</v>
      </c>
    </row>
    <row r="128" spans="1:65" s="2" customFormat="1" ht="24" customHeight="1">
      <c r="A128" s="32"/>
      <c r="B128" s="33"/>
      <c r="C128" s="206" t="s">
        <v>179</v>
      </c>
      <c r="D128" s="206" t="s">
        <v>151</v>
      </c>
      <c r="E128" s="207" t="s">
        <v>1015</v>
      </c>
      <c r="F128" s="208" t="s">
        <v>1016</v>
      </c>
      <c r="G128" s="209" t="s">
        <v>996</v>
      </c>
      <c r="H128" s="259"/>
      <c r="I128" s="211"/>
      <c r="J128" s="211"/>
      <c r="K128" s="212">
        <f>ROUND(P128*H128,2)</f>
        <v>0</v>
      </c>
      <c r="L128" s="208" t="s">
        <v>155</v>
      </c>
      <c r="M128" s="37"/>
      <c r="N128" s="213" t="s">
        <v>1</v>
      </c>
      <c r="O128" s="214" t="s">
        <v>44</v>
      </c>
      <c r="P128" s="215">
        <f>I128+J128</f>
        <v>0</v>
      </c>
      <c r="Q128" s="215">
        <f>ROUND(I128*H128,2)</f>
        <v>0</v>
      </c>
      <c r="R128" s="215">
        <f>ROUND(J128*H128,2)</f>
        <v>0</v>
      </c>
      <c r="S128" s="68"/>
      <c r="T128" s="216">
        <f>S128*H128</f>
        <v>0</v>
      </c>
      <c r="U128" s="216">
        <v>0</v>
      </c>
      <c r="V128" s="216">
        <f>U128*H128</f>
        <v>0</v>
      </c>
      <c r="W128" s="216">
        <v>0</v>
      </c>
      <c r="X128" s="217">
        <f>W128*H128</f>
        <v>0</v>
      </c>
      <c r="Y128" s="32"/>
      <c r="Z128" s="32"/>
      <c r="AA128" s="32"/>
      <c r="AB128" s="32"/>
      <c r="AC128" s="32"/>
      <c r="AD128" s="32"/>
      <c r="AE128" s="32"/>
      <c r="AR128" s="218" t="s">
        <v>156</v>
      </c>
      <c r="AT128" s="218" t="s">
        <v>151</v>
      </c>
      <c r="AU128" s="218" t="s">
        <v>89</v>
      </c>
      <c r="AY128" s="16" t="s">
        <v>148</v>
      </c>
      <c r="BE128" s="219">
        <f>IF(O128="základní",K128,0)</f>
        <v>0</v>
      </c>
      <c r="BF128" s="219">
        <f>IF(O128="snížená",K128,0)</f>
        <v>0</v>
      </c>
      <c r="BG128" s="219">
        <f>IF(O128="zákl. přenesená",K128,0)</f>
        <v>0</v>
      </c>
      <c r="BH128" s="219">
        <f>IF(O128="sníž. přenesená",K128,0)</f>
        <v>0</v>
      </c>
      <c r="BI128" s="219">
        <f>IF(O128="nulová",K128,0)</f>
        <v>0</v>
      </c>
      <c r="BJ128" s="16" t="s">
        <v>89</v>
      </c>
      <c r="BK128" s="219">
        <f>ROUND(P128*H128,2)</f>
        <v>0</v>
      </c>
      <c r="BL128" s="16" t="s">
        <v>156</v>
      </c>
      <c r="BM128" s="218" t="s">
        <v>1017</v>
      </c>
    </row>
    <row r="129" spans="1:47" s="2" customFormat="1" ht="19.5">
      <c r="A129" s="32"/>
      <c r="B129" s="33"/>
      <c r="C129" s="34"/>
      <c r="D129" s="220" t="s">
        <v>177</v>
      </c>
      <c r="E129" s="34"/>
      <c r="F129" s="221" t="s">
        <v>1007</v>
      </c>
      <c r="G129" s="34"/>
      <c r="H129" s="34"/>
      <c r="I129" s="113"/>
      <c r="J129" s="113"/>
      <c r="K129" s="34"/>
      <c r="L129" s="34"/>
      <c r="M129" s="37"/>
      <c r="N129" s="260"/>
      <c r="O129" s="261"/>
      <c r="P129" s="262"/>
      <c r="Q129" s="262"/>
      <c r="R129" s="262"/>
      <c r="S129" s="262"/>
      <c r="T129" s="262"/>
      <c r="U129" s="262"/>
      <c r="V129" s="262"/>
      <c r="W129" s="262"/>
      <c r="X129" s="263"/>
      <c r="Y129" s="32"/>
      <c r="Z129" s="32"/>
      <c r="AA129" s="32"/>
      <c r="AB129" s="32"/>
      <c r="AC129" s="32"/>
      <c r="AD129" s="32"/>
      <c r="AE129" s="32"/>
      <c r="AT129" s="16" t="s">
        <v>177</v>
      </c>
      <c r="AU129" s="16" t="s">
        <v>89</v>
      </c>
    </row>
    <row r="130" spans="1:47" s="2" customFormat="1" ht="6.95" customHeight="1">
      <c r="A130" s="32"/>
      <c r="B130" s="52"/>
      <c r="C130" s="53"/>
      <c r="D130" s="53"/>
      <c r="E130" s="53"/>
      <c r="F130" s="53"/>
      <c r="G130" s="53"/>
      <c r="H130" s="53"/>
      <c r="I130" s="151"/>
      <c r="J130" s="151"/>
      <c r="K130" s="53"/>
      <c r="L130" s="53"/>
      <c r="M130" s="37"/>
      <c r="N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</sheetData>
  <sheetProtection algorithmName="SHA-512" hashValue="hWBdaYG+2BwoMuMb3FNr3uphHgQlXZw/J5RNOk6wcRFP2HkN+R45oEWK4d4RLsy4YBcjYaVn6BWqkeCIT7ofZA==" saltValue="tvtMweYvW8mEJkqLPj5NNtMv10JoPuxZIkS35nTTY7e84Q793agIqmF2T8bR9yK+XtSapMM/nlobzrf3PqZ4gQ==" spinCount="100000" sheet="1" objects="1" scenarios="1" formatColumns="0" formatRows="0" autoFilter="0"/>
  <autoFilter ref="C116:L129"/>
  <mergeCells count="9">
    <mergeCell ref="E87:H87"/>
    <mergeCell ref="E107:H107"/>
    <mergeCell ref="E109:H109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18</vt:i4>
      </vt:variant>
    </vt:vector>
  </HeadingPairs>
  <TitlesOfParts>
    <vt:vector size="27" baseType="lpstr">
      <vt:lpstr>Rekapitulace stavby</vt:lpstr>
      <vt:lpstr>SO 01 - Oprava přejezdu P...</vt:lpstr>
      <vt:lpstr>SO 02 - Oprava přejezdu P...</vt:lpstr>
      <vt:lpstr>SO 03 - Oprava přejezdu P...</vt:lpstr>
      <vt:lpstr>SO 04 - Oprava přejezdu P...</vt:lpstr>
      <vt:lpstr>SO 05 - Oprava přejezdu P...</vt:lpstr>
      <vt:lpstr>SO 06 - Oprava přejezdu P...</vt:lpstr>
      <vt:lpstr>SO 07 - Oprava přejezdu P...</vt:lpstr>
      <vt:lpstr>VRN - soupis VRN</vt:lpstr>
      <vt:lpstr>'Rekapitulace stavby'!Názvy_tisku</vt:lpstr>
      <vt:lpstr>'SO 01 - Oprava přejezdu P...'!Názvy_tisku</vt:lpstr>
      <vt:lpstr>'SO 02 - Oprava přejezdu P...'!Názvy_tisku</vt:lpstr>
      <vt:lpstr>'SO 03 - Oprava přejezdu P...'!Názvy_tisku</vt:lpstr>
      <vt:lpstr>'SO 04 - Oprava přejezdu P...'!Názvy_tisku</vt:lpstr>
      <vt:lpstr>'SO 05 - Oprava přejezdu P...'!Názvy_tisku</vt:lpstr>
      <vt:lpstr>'SO 06 - Oprava přejezdu P...'!Názvy_tisku</vt:lpstr>
      <vt:lpstr>'SO 07 - Oprava přejezdu P...'!Názvy_tisku</vt:lpstr>
      <vt:lpstr>'VRN - soupis VRN'!Názvy_tisku</vt:lpstr>
      <vt:lpstr>'Rekapitulace stavby'!Oblast_tisku</vt:lpstr>
      <vt:lpstr>'SO 01 - Oprava přejezdu P...'!Oblast_tisku</vt:lpstr>
      <vt:lpstr>'SO 02 - Oprava přejezdu P...'!Oblast_tisku</vt:lpstr>
      <vt:lpstr>'SO 03 - Oprava přejezdu P...'!Oblast_tisku</vt:lpstr>
      <vt:lpstr>'SO 04 - Oprava přejezdu P...'!Oblast_tisku</vt:lpstr>
      <vt:lpstr>'SO 05 - Oprava přejezdu P...'!Oblast_tisku</vt:lpstr>
      <vt:lpstr>'SO 06 - Oprava přejezdu P...'!Oblast_tisku</vt:lpstr>
      <vt:lpstr>'SO 07 - Oprava přejezdu P...'!Oblast_tisku</vt:lpstr>
      <vt:lpstr>'VRN - soupis VRN'!Oblast_tisku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Fiedor Jiří</dc:creator>
  <cp:lastModifiedBy>Fiedor Jiří</cp:lastModifiedBy>
  <dcterms:created xsi:type="dcterms:W3CDTF">2020-03-11T07:21:34Z</dcterms:created>
  <dcterms:modified xsi:type="dcterms:W3CDTF">2020-03-11T07:28:22Z</dcterms:modified>
</cp:coreProperties>
</file>